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defaultThemeVersion="124226"/>
  <mc:AlternateContent xmlns:mc="http://schemas.openxmlformats.org/markup-compatibility/2006">
    <mc:Choice Requires="x15">
      <x15ac:absPath xmlns:x15ac="http://schemas.microsoft.com/office/spreadsheetml/2010/11/ac" url="C:\Users\vayam\Desktop\CX305\Diapositivas\Stonks\Tema 7\Práctica\"/>
    </mc:Choice>
  </mc:AlternateContent>
  <xr:revisionPtr revIDLastSave="0" documentId="8_{F8B2A576-0D61-42A3-8867-779373FF326B}" xr6:coauthVersionLast="47" xr6:coauthVersionMax="47" xr10:uidLastSave="{00000000-0000-0000-0000-000000000000}"/>
  <bookViews>
    <workbookView xWindow="-120" yWindow="-120" windowWidth="19800" windowHeight="11760" tabRatio="873" firstSheet="2" activeTab="3" xr2:uid="{00000000-000D-0000-FFFF-FFFF00000000}"/>
  </bookViews>
  <sheets>
    <sheet name="DATOS EN BASE DIARIA" sheetId="11" r:id="rId1"/>
    <sheet name="PONDERACION R2" sheetId="12" r:id="rId2"/>
    <sheet name="ENFOQUE" sheetId="1" r:id="rId3"/>
    <sheet name="Limitacion Garantías" sheetId="2" r:id="rId4"/>
    <sheet name="OPTIMIZACION IN SAMPLE" sheetId="3" r:id="rId5"/>
    <sheet name="WALKFORWARD" sheetId="4" r:id="rId6"/>
    <sheet name="TRADES" sheetId="13" r:id="rId7"/>
    <sheet name="ESTADISTICAS CARTERA DOGEN MM" sheetId="8" r:id="rId8"/>
    <sheet name="ANALISIS DE MONTECARLO" sheetId="9" r:id="rId9"/>
    <sheet name="FINAL PROFILE" sheetId="10"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12" i="2" l="1"/>
  <c r="B15" i="4"/>
  <c r="C15" i="4"/>
  <c r="D15" i="4"/>
  <c r="E15" i="4"/>
  <c r="I10" i="2" l="1"/>
  <c r="C19" i="2" s="1"/>
  <c r="B63" i="10" l="1"/>
  <c r="D41" i="10"/>
  <c r="C41" i="10"/>
  <c r="B41" i="10"/>
  <c r="D30" i="10"/>
  <c r="C30" i="10"/>
  <c r="D26" i="10"/>
  <c r="C26" i="10"/>
  <c r="D22" i="10"/>
  <c r="C22" i="10"/>
  <c r="D15" i="10"/>
  <c r="C15" i="10"/>
  <c r="B34" i="4"/>
  <c r="B23" i="4" s="1"/>
  <c r="G31" i="4"/>
  <c r="F31" i="4"/>
  <c r="E30" i="4"/>
  <c r="D30" i="4"/>
  <c r="C30" i="4"/>
  <c r="B30" i="4"/>
  <c r="G29" i="4"/>
  <c r="F29" i="4"/>
  <c r="G28" i="4"/>
  <c r="F28" i="4"/>
  <c r="G27" i="4"/>
  <c r="F27" i="4"/>
  <c r="G26" i="4"/>
  <c r="F26" i="4"/>
  <c r="G25" i="4"/>
  <c r="F25" i="4"/>
  <c r="G22" i="4"/>
  <c r="F22" i="4"/>
  <c r="B21" i="4" l="1"/>
  <c r="C34" i="4"/>
  <c r="D33" i="4" s="1"/>
  <c r="E35" i="2"/>
  <c r="E36" i="2" s="1"/>
  <c r="E37" i="2" s="1"/>
  <c r="C33" i="4"/>
  <c r="F30" i="4"/>
  <c r="F24" i="4"/>
  <c r="G30" i="4"/>
  <c r="C23" i="4" l="1"/>
  <c r="C21" i="4" s="1"/>
  <c r="D34" i="4"/>
  <c r="E33" i="4" s="1"/>
  <c r="G35" i="2"/>
  <c r="G36" i="2" s="1"/>
  <c r="G37" i="2" s="1"/>
  <c r="F35" i="2"/>
  <c r="F36" i="2" s="1"/>
  <c r="F37" i="2" s="1"/>
  <c r="D35" i="2"/>
  <c r="D36" i="2" s="1"/>
  <c r="D37" i="2" s="1"/>
  <c r="C35" i="2"/>
  <c r="C36" i="2" s="1"/>
  <c r="C37" i="2" s="1"/>
  <c r="E34" i="4" l="1"/>
  <c r="D23" i="4"/>
  <c r="E23" i="4" l="1"/>
  <c r="F23" i="4" s="1"/>
  <c r="D21" i="4"/>
  <c r="E21" i="4" l="1"/>
  <c r="G21" i="4" s="1"/>
  <c r="F21"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CPM</author>
  </authors>
  <commentList>
    <comment ref="C34" authorId="0" shapeId="0" xr:uid="{00000000-0006-0000-0300-000001000000}">
      <text>
        <r>
          <rPr>
            <sz val="9"/>
            <color indexed="81"/>
            <rFont val="Tahoma"/>
            <family val="2"/>
          </rPr>
          <t xml:space="preserve">Mínimo necesario para la operativa de la Cartera sin MM.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CPM</author>
  </authors>
  <commentList>
    <comment ref="B14" authorId="0" shapeId="0" xr:uid="{00000000-0006-0000-0500-000001000000}">
      <text>
        <r>
          <rPr>
            <b/>
            <sz val="9"/>
            <color indexed="81"/>
            <rFont val="Tahoma"/>
            <family val="2"/>
          </rPr>
          <t>CPM:</t>
        </r>
        <r>
          <rPr>
            <sz val="9"/>
            <color indexed="81"/>
            <rFont val="Tahoma"/>
            <family val="2"/>
          </rPr>
          <t xml:space="preserve">
Se obtiene realizando la optimización In sample sobre el periodo superior</t>
        </r>
      </text>
    </comment>
    <comment ref="B24" authorId="0" shapeId="0" xr:uid="{00000000-0006-0000-0500-000002000000}">
      <text>
        <r>
          <rPr>
            <b/>
            <sz val="9"/>
            <color indexed="81"/>
            <rFont val="Tahoma"/>
            <family val="2"/>
          </rPr>
          <t>CPM:</t>
        </r>
        <r>
          <rPr>
            <sz val="9"/>
            <color indexed="81"/>
            <rFont val="Tahoma"/>
            <family val="2"/>
          </rPr>
          <t xml:space="preserve">
Ok. Es menor al 35%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C15" authorId="0" shapeId="0" xr:uid="{00000000-0006-0000-0900-000001000000}">
      <text>
        <r>
          <rPr>
            <b/>
            <sz val="10"/>
            <color indexed="81"/>
            <rFont val="Tahoma"/>
            <family val="2"/>
          </rPr>
          <t>PC:</t>
        </r>
        <r>
          <rPr>
            <sz val="10"/>
            <color indexed="81"/>
            <rFont val="Tahoma"/>
            <family val="2"/>
          </rPr>
          <t xml:space="preserve">
Cogemos la Desv.tipica del WF=2633</t>
        </r>
      </text>
    </comment>
    <comment ref="D15" authorId="0" shapeId="0" xr:uid="{00000000-0006-0000-0900-000002000000}">
      <text>
        <r>
          <rPr>
            <b/>
            <sz val="10"/>
            <color indexed="81"/>
            <rFont val="Tahoma"/>
            <family val="2"/>
          </rPr>
          <t xml:space="preserve">
</t>
        </r>
      </text>
    </comment>
  </commentList>
</comments>
</file>

<file path=xl/sharedStrings.xml><?xml version="1.0" encoding="utf-8"?>
<sst xmlns="http://schemas.openxmlformats.org/spreadsheetml/2006/main" count="2641" uniqueCount="1472">
  <si>
    <t>Sistema</t>
  </si>
  <si>
    <t>Periodo</t>
  </si>
  <si>
    <t>Tipo de WF</t>
  </si>
  <si>
    <t>Mercado</t>
  </si>
  <si>
    <t>IBEX</t>
  </si>
  <si>
    <t>BUND</t>
  </si>
  <si>
    <t xml:space="preserve">CL </t>
  </si>
  <si>
    <t>MAX GARANTIAS PORTFOLIO</t>
  </si>
  <si>
    <t>Nº contratos</t>
  </si>
  <si>
    <t>Garantías</t>
  </si>
  <si>
    <t>Peor Perdida</t>
  </si>
  <si>
    <t>Max DD. Montecarlo 95%</t>
  </si>
  <si>
    <t>Redondeamos al alza</t>
  </si>
  <si>
    <t>CAPITAL ESTIMADO</t>
  </si>
  <si>
    <t>Out of Sample:</t>
  </si>
  <si>
    <t>In Sample:</t>
  </si>
  <si>
    <t xml:space="preserve">Money Management Empleado: </t>
  </si>
  <si>
    <t>FIXED RATIO</t>
  </si>
  <si>
    <t>FORMULA</t>
  </si>
  <si>
    <t>Límite de las garantías:</t>
  </si>
  <si>
    <t>δ =</t>
  </si>
  <si>
    <r>
      <rPr>
        <sz val="14"/>
        <color theme="1"/>
        <rFont val="Calibri"/>
        <family val="2"/>
        <scheme val="minor"/>
      </rPr>
      <t>n</t>
    </r>
    <r>
      <rPr>
        <sz val="11"/>
        <color theme="1"/>
        <rFont val="Calibri"/>
        <family val="2"/>
        <scheme val="minor"/>
      </rPr>
      <t xml:space="preserve"> </t>
    </r>
    <r>
      <rPr>
        <sz val="8"/>
        <color theme="1"/>
        <rFont val="Calibri"/>
        <family val="2"/>
        <scheme val="minor"/>
      </rPr>
      <t xml:space="preserve">(max) </t>
    </r>
    <r>
      <rPr>
        <sz val="12"/>
        <color theme="1"/>
        <rFont val="Calibri"/>
        <family val="2"/>
        <scheme val="minor"/>
      </rPr>
      <t>=</t>
    </r>
  </si>
  <si>
    <r>
      <t xml:space="preserve">δ </t>
    </r>
    <r>
      <rPr>
        <b/>
        <sz val="10"/>
        <color theme="1"/>
        <rFont val="Calibri"/>
        <family val="2"/>
      </rPr>
      <t>mínima operativa</t>
    </r>
    <r>
      <rPr>
        <b/>
        <sz val="14"/>
        <color theme="1"/>
        <rFont val="Calibri"/>
        <family val="2"/>
      </rPr>
      <t xml:space="preserve">  =</t>
    </r>
  </si>
  <si>
    <t>Cartera</t>
  </si>
  <si>
    <t xml:space="preserve">Mercados: </t>
  </si>
  <si>
    <t>Riesgo Máximo Permitido</t>
  </si>
  <si>
    <t>CAPITAL</t>
  </si>
  <si>
    <r>
      <t xml:space="preserve">TABLA DE ASIGNACION DEL CAPITAL </t>
    </r>
    <r>
      <rPr>
        <sz val="11"/>
        <color theme="1"/>
        <rFont val="Calibri"/>
        <family val="2"/>
        <scheme val="minor"/>
      </rPr>
      <t>(ver pags 324-326 del Manual I)</t>
    </r>
  </si>
  <si>
    <t>CAPITAL :</t>
  </si>
  <si>
    <t>Parametro óptimo</t>
  </si>
  <si>
    <t>Limite mínimo delta:</t>
  </si>
  <si>
    <r>
      <t xml:space="preserve">δ </t>
    </r>
    <r>
      <rPr>
        <b/>
        <sz val="10"/>
        <color theme="1"/>
        <rFont val="Calibri"/>
        <family val="2"/>
      </rPr>
      <t>óptima In sample</t>
    </r>
    <r>
      <rPr>
        <b/>
        <sz val="14"/>
        <color theme="1"/>
        <rFont val="Calibri"/>
        <family val="2"/>
      </rPr>
      <t xml:space="preserve"> =</t>
    </r>
  </si>
  <si>
    <t>WALK-FORWARD</t>
  </si>
  <si>
    <t>2010-2011</t>
  </si>
  <si>
    <t>MEDIAS</t>
  </si>
  <si>
    <t>DesvTipica</t>
  </si>
  <si>
    <t>Ratio</t>
  </si>
  <si>
    <t>Net Profit</t>
  </si>
  <si>
    <t>Net Profit Porc.</t>
  </si>
  <si>
    <t>DD Porc. Ptos</t>
  </si>
  <si>
    <t>Peor Negocio</t>
  </si>
  <si>
    <t>Gan/Neg.</t>
  </si>
  <si>
    <t>Profit Factor</t>
  </si>
  <si>
    <t>Win/Loss</t>
  </si>
  <si>
    <t>Fiabilidad (%)</t>
  </si>
  <si>
    <t>ESM</t>
  </si>
  <si>
    <t>Nº Negocios</t>
  </si>
  <si>
    <t>CARTERA</t>
  </si>
  <si>
    <t>Límite grarantías:</t>
  </si>
  <si>
    <t>ANALISIS DE MONTECARLO</t>
  </si>
  <si>
    <t>CAPITAL INICIAL</t>
  </si>
  <si>
    <t>ACCOUNT SETTINGS</t>
  </si>
  <si>
    <t>Trading Vehicle:  Futures</t>
  </si>
  <si>
    <t>Round-turn slippage per contract: 0,00 €</t>
  </si>
  <si>
    <t>Round-turn commissions and fees per contract: 0,00 €</t>
  </si>
  <si>
    <t>INPUT DATA SETTINGS</t>
  </si>
  <si>
    <t>Profit/loss and risk calculated from P/L and risk inputs.</t>
  </si>
  <si>
    <t>POSITION SIZING SETTINGS &amp; RULES</t>
  </si>
  <si>
    <t>Position Sizing Method: Fixed Ratio</t>
  </si>
  <si>
    <t>Initial Contracts: 1</t>
  </si>
  <si>
    <t xml:space="preserve">                 </t>
  </si>
  <si>
    <t>ALL TRADES</t>
  </si>
  <si>
    <t xml:space="preserve">Total Net Profit        </t>
  </si>
  <si>
    <t xml:space="preserve">  Gross Profit         </t>
  </si>
  <si>
    <t xml:space="preserve">  Gross Loss          </t>
  </si>
  <si>
    <t xml:space="preserve">Profit Factor         </t>
  </si>
  <si>
    <t xml:space="preserve">Pessimistic Return Ratio    </t>
  </si>
  <si>
    <t xml:space="preserve">Trading Period         </t>
  </si>
  <si>
    <t xml:space="preserve">Starting Account Equity    </t>
  </si>
  <si>
    <t xml:space="preserve">Highest Closed Trade Equity  </t>
  </si>
  <si>
    <t xml:space="preserve">Lowest Closed Trade Equity   </t>
  </si>
  <si>
    <t xml:space="preserve">Additions to Equity      </t>
  </si>
  <si>
    <t xml:space="preserve">Withdrawals From Equity    </t>
  </si>
  <si>
    <t xml:space="preserve">Final Account Equity      </t>
  </si>
  <si>
    <t xml:space="preserve">Return on Starting Equity   </t>
  </si>
  <si>
    <t xml:space="preserve">Total Number of Trades     </t>
  </si>
  <si>
    <t xml:space="preserve">  Number of Winning Trades   </t>
  </si>
  <si>
    <t xml:space="preserve">  Number of Losing Trades   </t>
  </si>
  <si>
    <t xml:space="preserve">  Trades Not Taken       </t>
  </si>
  <si>
    <t xml:space="preserve">Percent Profitable       </t>
  </si>
  <si>
    <t xml:space="preserve">Max Number of Contracts    </t>
  </si>
  <si>
    <t xml:space="preserve">Minimum Number of Contracts  </t>
  </si>
  <si>
    <t xml:space="preserve">Average Number of Contracts  </t>
  </si>
  <si>
    <t xml:space="preserve">Largest Winning Trade     </t>
  </si>
  <si>
    <t xml:space="preserve">  /Percent of Equity      </t>
  </si>
  <si>
    <t xml:space="preserve">Largest Winning Trade (%)   </t>
  </si>
  <si>
    <t xml:space="preserve">  /Trade Value         </t>
  </si>
  <si>
    <t xml:space="preserve">Average Winning Trade     </t>
  </si>
  <si>
    <t xml:space="preserve">Average Winning Trade (%)   </t>
  </si>
  <si>
    <t xml:space="preserve">Average R-Multiple, Wins    </t>
  </si>
  <si>
    <t xml:space="preserve">Average Length of Wins     </t>
  </si>
  <si>
    <t>0 sec</t>
  </si>
  <si>
    <t xml:space="preserve">Max Number Consecutive Wins  </t>
  </si>
  <si>
    <t xml:space="preserve">Largest Losing Trade      </t>
  </si>
  <si>
    <t xml:space="preserve">Largest Losing Trade (%)    </t>
  </si>
  <si>
    <t xml:space="preserve">Average Losing Trade      </t>
  </si>
  <si>
    <t xml:space="preserve">Average Losing Trade (%)    </t>
  </si>
  <si>
    <t xml:space="preserve">Average R-Multiple, Losses   </t>
  </si>
  <si>
    <t xml:space="preserve">Average Length of Losses    </t>
  </si>
  <si>
    <t xml:space="preserve">Max Number Consecutive Losses </t>
  </si>
  <si>
    <t xml:space="preserve">Average Trade (Expectation)  </t>
  </si>
  <si>
    <t xml:space="preserve">Average Trade (%)       </t>
  </si>
  <si>
    <t xml:space="preserve">Trade Standard Deviation    </t>
  </si>
  <si>
    <t xml:space="preserve">Trade Standard Deviation (%)  </t>
  </si>
  <si>
    <t xml:space="preserve">Win/Loss Ratio         </t>
  </si>
  <si>
    <t xml:space="preserve">Win/Loss Ratio (%/%)      </t>
  </si>
  <si>
    <t xml:space="preserve">Return/Drawdown Ratio     </t>
  </si>
  <si>
    <t xml:space="preserve">Modified Sharpe Ratio     </t>
  </si>
  <si>
    <t xml:space="preserve">Sharpe Ratio          </t>
  </si>
  <si>
    <t xml:space="preserve">Average Risk          </t>
  </si>
  <si>
    <t xml:space="preserve">Average Risk (%)        </t>
  </si>
  <si>
    <t>Average R-Multiple (Expectancy)</t>
  </si>
  <si>
    <t xml:space="preserve">R-Multiple Standard Deviation </t>
  </si>
  <si>
    <t xml:space="preserve">Average Margin         </t>
  </si>
  <si>
    <t xml:space="preserve">Average Margin (%)       </t>
  </si>
  <si>
    <t xml:space="preserve">Max Margin (%)         </t>
  </si>
  <si>
    <t xml:space="preserve">  /Margin Value        </t>
  </si>
  <si>
    <t xml:space="preserve">Date of Max Margin       </t>
  </si>
  <si>
    <t xml:space="preserve">Average Leverage        </t>
  </si>
  <si>
    <t xml:space="preserve">Risk of Ruin          </t>
  </si>
  <si>
    <t xml:space="preserve">Average Annual Profit/Loss   </t>
  </si>
  <si>
    <t xml:space="preserve">Ave Annual Compounded Return  </t>
  </si>
  <si>
    <t xml:space="preserve">Average Monthly Profit/Loss  </t>
  </si>
  <si>
    <t xml:space="preserve">Ave Monthly Compounded Return </t>
  </si>
  <si>
    <t xml:space="preserve">Average Weekly Profit/Loss   </t>
  </si>
  <si>
    <t xml:space="preserve">Ave Weekly Compounded Return  </t>
  </si>
  <si>
    <t xml:space="preserve">Average Daily Profit/Loss   </t>
  </si>
  <si>
    <t xml:space="preserve">Ave Daily Compounded Return  </t>
  </si>
  <si>
    <t xml:space="preserve">CLOSED TRADE DRAWDOWNS     </t>
  </si>
  <si>
    <t xml:space="preserve">Number of Drawdowns      </t>
  </si>
  <si>
    <t xml:space="preserve">Average Drawdown        </t>
  </si>
  <si>
    <t xml:space="preserve">Average Drawdown (%)      </t>
  </si>
  <si>
    <t xml:space="preserve">Average Length of Drawdowns  </t>
  </si>
  <si>
    <t xml:space="preserve">Average Trades in Drawdowns  </t>
  </si>
  <si>
    <t xml:space="preserve">Worst Case Drawdown      </t>
  </si>
  <si>
    <t xml:space="preserve">Date at Trough         </t>
  </si>
  <si>
    <t xml:space="preserve">Trade Number at Trough     </t>
  </si>
  <si>
    <t xml:space="preserve">Length of Drawdown       </t>
  </si>
  <si>
    <t xml:space="preserve">Trades in Drawdown       </t>
  </si>
  <si>
    <t xml:space="preserve">Worst Case Drawdown (%)    </t>
  </si>
  <si>
    <t xml:space="preserve">  /Equity Value        </t>
  </si>
  <si>
    <t xml:space="preserve">Longest Drawdown        </t>
  </si>
  <si>
    <t xml:space="preserve">  Start of Drawdown      </t>
  </si>
  <si>
    <t xml:space="preserve">  End of Drawdown       </t>
  </si>
  <si>
    <t xml:space="preserve">  Percent of Equity      </t>
  </si>
  <si>
    <t>Capital Final</t>
  </si>
  <si>
    <r>
      <t xml:space="preserve">δ </t>
    </r>
    <r>
      <rPr>
        <b/>
        <sz val="10"/>
        <color theme="1"/>
        <rFont val="Calibri"/>
        <family val="2"/>
      </rPr>
      <t>seleccionada</t>
    </r>
  </si>
  <si>
    <t xml:space="preserve">δ óptima </t>
  </si>
  <si>
    <t>ANNUAL RETURNS</t>
  </si>
  <si>
    <t>YEAR</t>
  </si>
  <si>
    <t xml:space="preserve">NET PROFIT </t>
  </si>
  <si>
    <t>ADD/WITH</t>
  </si>
  <si>
    <t xml:space="preserve">END EQUITY </t>
  </si>
  <si>
    <t>RETURN(%)</t>
  </si>
  <si>
    <t>DRAWDOWN(%)</t>
  </si>
  <si>
    <t>TRADES</t>
  </si>
  <si>
    <t>WINS(%)</t>
  </si>
  <si>
    <t>P FAC</t>
  </si>
  <si>
    <t>SHARPE</t>
  </si>
  <si>
    <t xml:space="preserve">AVE </t>
  </si>
  <si>
    <t xml:space="preserve">SD </t>
  </si>
  <si>
    <t>MONTHLY RETURNS</t>
  </si>
  <si>
    <t xml:space="preserve">MONTH </t>
  </si>
  <si>
    <t xml:space="preserve">AVE  </t>
  </si>
  <si>
    <t xml:space="preserve">SD   </t>
  </si>
  <si>
    <t>WEEKLY RETURNS</t>
  </si>
  <si>
    <t xml:space="preserve">WEEK   </t>
  </si>
  <si>
    <t xml:space="preserve">AVE    </t>
  </si>
  <si>
    <t xml:space="preserve">SD    </t>
  </si>
  <si>
    <t>DAILY RETURNS</t>
  </si>
  <si>
    <t xml:space="preserve">DAY    </t>
  </si>
  <si>
    <t>DEPENDENCY ANALYSIS RESULTS FOR ALL TRADES</t>
  </si>
  <si>
    <t>SIGNIFICANCE TEST SETTINGS</t>
  </si>
  <si>
    <t>Number of rules and/or restrictions in trading system or method: 0</t>
  </si>
  <si>
    <t>Confidence level for confidence intervals around average trade: 95.00%</t>
  </si>
  <si>
    <t>SIGNIFICANCE TEST RESULTS</t>
  </si>
  <si>
    <t>Capital Inicial</t>
  </si>
  <si>
    <t>EQUITY TABLE</t>
  </si>
  <si>
    <t>TRADE</t>
  </si>
  <si>
    <t>ENTRY DATE</t>
  </si>
  <si>
    <t xml:space="preserve">EXIT DATE </t>
  </si>
  <si>
    <t xml:space="preserve">PL/CNTR </t>
  </si>
  <si>
    <t>DELTA</t>
  </si>
  <si>
    <t>CONTRACTS</t>
  </si>
  <si>
    <t xml:space="preserve">POS PL  </t>
  </si>
  <si>
    <t xml:space="preserve">MARGIN  </t>
  </si>
  <si>
    <t xml:space="preserve">DRAWDOWN   </t>
  </si>
  <si>
    <t>EQUITY</t>
  </si>
  <si>
    <t xml:space="preserve">0 (0,00)   </t>
  </si>
  <si>
    <t>DEPENDENCY:  POSITIVE</t>
  </si>
  <si>
    <t>Periodo Opt In sample</t>
  </si>
  <si>
    <t>Initial Contracts: 4</t>
  </si>
  <si>
    <t>Average Length of Losing Runs: 2.4</t>
  </si>
  <si>
    <t>&gt;TRADES PASS STATISTICAL SIGNIFICANCE TEST AT SPECIFIED CONFIDENCE LEVEL&lt;</t>
  </si>
  <si>
    <t xml:space="preserve">OBTENCIÓN DE LOS DATOS DE LA TABLA </t>
  </si>
  <si>
    <t xml:space="preserve">END EQUITY  </t>
  </si>
  <si>
    <t>12/31/2004</t>
  </si>
  <si>
    <t>12/30/2004</t>
  </si>
  <si>
    <t>12/29/2004</t>
  </si>
  <si>
    <t>12/28/2004</t>
  </si>
  <si>
    <t>12/23/2004</t>
  </si>
  <si>
    <t>12/15/2004</t>
  </si>
  <si>
    <t>11/30/2004</t>
  </si>
  <si>
    <t>11/29/2004</t>
  </si>
  <si>
    <t>11/24/2004</t>
  </si>
  <si>
    <t>11/23/2004</t>
  </si>
  <si>
    <t>11/22/2004</t>
  </si>
  <si>
    <t>11/16/2004</t>
  </si>
  <si>
    <t>10/27/2004</t>
  </si>
  <si>
    <t>10/26/2004</t>
  </si>
  <si>
    <t>10/20/2004</t>
  </si>
  <si>
    <t>10/19/2004</t>
  </si>
  <si>
    <t>10/18/2004</t>
  </si>
  <si>
    <t>10/14/2004</t>
  </si>
  <si>
    <t>10/13/2004</t>
  </si>
  <si>
    <t xml:space="preserve">9/30/2004 </t>
  </si>
  <si>
    <t xml:space="preserve">9/29/2004 </t>
  </si>
  <si>
    <t xml:space="preserve">9/27/2004 </t>
  </si>
  <si>
    <t xml:space="preserve">9/24/2004 </t>
  </si>
  <si>
    <t xml:space="preserve">9/23/2004 </t>
  </si>
  <si>
    <t xml:space="preserve">9/22/2004 </t>
  </si>
  <si>
    <t xml:space="preserve">9/20/2004 </t>
  </si>
  <si>
    <t xml:space="preserve">9/17/2004 </t>
  </si>
  <si>
    <t xml:space="preserve">9/16/2004 </t>
  </si>
  <si>
    <t xml:space="preserve">9/15/2004 </t>
  </si>
  <si>
    <t xml:space="preserve">9/14/2004 </t>
  </si>
  <si>
    <t xml:space="preserve">9/13/2004 </t>
  </si>
  <si>
    <t xml:space="preserve">8/31/2004 </t>
  </si>
  <si>
    <t xml:space="preserve">8/27/2004 </t>
  </si>
  <si>
    <t xml:space="preserve">8/26/2004 </t>
  </si>
  <si>
    <t xml:space="preserve">8/25/2004 </t>
  </si>
  <si>
    <t xml:space="preserve">8/23/2004 </t>
  </si>
  <si>
    <t xml:space="preserve">8/20/2004 </t>
  </si>
  <si>
    <t xml:space="preserve">8/13/2004 </t>
  </si>
  <si>
    <t xml:space="preserve">7/30/2004 </t>
  </si>
  <si>
    <t xml:space="preserve">7/29/2004 </t>
  </si>
  <si>
    <t xml:space="preserve">7/28/2004 </t>
  </si>
  <si>
    <t xml:space="preserve">7/27/2004 </t>
  </si>
  <si>
    <t xml:space="preserve">7/26/2004 </t>
  </si>
  <si>
    <t xml:space="preserve">7/23/2004 </t>
  </si>
  <si>
    <t xml:space="preserve">7/22/2004 </t>
  </si>
  <si>
    <t xml:space="preserve">7/21/2004 </t>
  </si>
  <si>
    <t xml:space="preserve">7/20/2004 </t>
  </si>
  <si>
    <t xml:space="preserve">7/19/2004 </t>
  </si>
  <si>
    <t xml:space="preserve">7/15/2004 </t>
  </si>
  <si>
    <t xml:space="preserve">7/13/2004 </t>
  </si>
  <si>
    <t xml:space="preserve">6/30/2004 </t>
  </si>
  <si>
    <t xml:space="preserve">6/29/2004 </t>
  </si>
  <si>
    <t xml:space="preserve">6/28/2004 </t>
  </si>
  <si>
    <t xml:space="preserve">6/25/2004 </t>
  </si>
  <si>
    <t xml:space="preserve">6/24/2004 </t>
  </si>
  <si>
    <t xml:space="preserve">6/23/2004 </t>
  </si>
  <si>
    <t xml:space="preserve">6/22/2004 </t>
  </si>
  <si>
    <t xml:space="preserve">6/21/2004 </t>
  </si>
  <si>
    <t xml:space="preserve">6/17/2004 </t>
  </si>
  <si>
    <t xml:space="preserve">6/16/2004 </t>
  </si>
  <si>
    <t xml:space="preserve">6/15/2004 </t>
  </si>
  <si>
    <t xml:space="preserve">6/14/2004 </t>
  </si>
  <si>
    <t xml:space="preserve">5/28/2004 </t>
  </si>
  <si>
    <t xml:space="preserve">5/27/2004 </t>
  </si>
  <si>
    <t xml:space="preserve">5/25/2004 </t>
  </si>
  <si>
    <t xml:space="preserve">5/24/2004 </t>
  </si>
  <si>
    <t>Average Length of Winning Runs: 1.8</t>
  </si>
  <si>
    <t xml:space="preserve">NET PROFIT  </t>
  </si>
  <si>
    <t>12/26/2010</t>
  </si>
  <si>
    <t>12/19/2010</t>
  </si>
  <si>
    <t>11/28/2010</t>
  </si>
  <si>
    <t>11/21/2010</t>
  </si>
  <si>
    <t>11/14/2010</t>
  </si>
  <si>
    <t>10/31/2010</t>
  </si>
  <si>
    <t>10/24/2010</t>
  </si>
  <si>
    <t>10/17/2010</t>
  </si>
  <si>
    <t xml:space="preserve">9/26/2010 </t>
  </si>
  <si>
    <t xml:space="preserve">9/19/2010 </t>
  </si>
  <si>
    <t xml:space="preserve">8/29/2010 </t>
  </si>
  <si>
    <t xml:space="preserve">8/22/2010 </t>
  </si>
  <si>
    <t xml:space="preserve">8/15/2010 </t>
  </si>
  <si>
    <t xml:space="preserve">7/25/2010 </t>
  </si>
  <si>
    <t xml:space="preserve">7/18/2010 </t>
  </si>
  <si>
    <t xml:space="preserve">6/27/2010 </t>
  </si>
  <si>
    <t xml:space="preserve">6/20/2010 </t>
  </si>
  <si>
    <t xml:space="preserve">6/13/2010 </t>
  </si>
  <si>
    <t xml:space="preserve">5/30/2010 </t>
  </si>
  <si>
    <t xml:space="preserve">5/23/2010 </t>
  </si>
  <si>
    <t xml:space="preserve">4/25/2010 </t>
  </si>
  <si>
    <t xml:space="preserve">4/18/2010 </t>
  </si>
  <si>
    <t xml:space="preserve">3/28/2010 </t>
  </si>
  <si>
    <t xml:space="preserve">3/21/2010 </t>
  </si>
  <si>
    <t xml:space="preserve">3/14/2010 </t>
  </si>
  <si>
    <t xml:space="preserve">2/28/2010 </t>
  </si>
  <si>
    <t xml:space="preserve">2/21/2010 </t>
  </si>
  <si>
    <t xml:space="preserve">2/14/2010 </t>
  </si>
  <si>
    <t xml:space="preserve">1/31/2010 </t>
  </si>
  <si>
    <t xml:space="preserve">1/17/2010 </t>
  </si>
  <si>
    <t>12/31/2010</t>
  </si>
  <si>
    <t>12/30/2010</t>
  </si>
  <si>
    <t>12/29/2010</t>
  </si>
  <si>
    <t>12/28/2010</t>
  </si>
  <si>
    <t>12/20/2010</t>
  </si>
  <si>
    <t>12/17/2010</t>
  </si>
  <si>
    <t>12/16/2010</t>
  </si>
  <si>
    <t>12/15/2010</t>
  </si>
  <si>
    <t>12/14/2010</t>
  </si>
  <si>
    <t>12/13/2010</t>
  </si>
  <si>
    <t>11/30/2010</t>
  </si>
  <si>
    <t>11/29/2010</t>
  </si>
  <si>
    <t>11/26/2010</t>
  </si>
  <si>
    <t>11/19/2010</t>
  </si>
  <si>
    <t>11/16/2010</t>
  </si>
  <si>
    <t>11/15/2010</t>
  </si>
  <si>
    <t>10/29/2010</t>
  </si>
  <si>
    <t>10/28/2010</t>
  </si>
  <si>
    <t>10/27/2010</t>
  </si>
  <si>
    <t>10/26/2010</t>
  </si>
  <si>
    <t>10/25/2010</t>
  </si>
  <si>
    <t>10/22/2010</t>
  </si>
  <si>
    <t>10/21/2010</t>
  </si>
  <si>
    <t>10/20/2010</t>
  </si>
  <si>
    <t>10/19/2010</t>
  </si>
  <si>
    <t>10/18/2010</t>
  </si>
  <si>
    <t>10/15/2010</t>
  </si>
  <si>
    <t xml:space="preserve">9/30/2010 </t>
  </si>
  <si>
    <t xml:space="preserve">9/28/2010 </t>
  </si>
  <si>
    <t xml:space="preserve">9/27/2010 </t>
  </si>
  <si>
    <t xml:space="preserve">9/24/2010 </t>
  </si>
  <si>
    <t xml:space="preserve">9/23/2010 </t>
  </si>
  <si>
    <t xml:space="preserve">9/22/2010 </t>
  </si>
  <si>
    <t xml:space="preserve">9/21/2010 </t>
  </si>
  <si>
    <t xml:space="preserve">9/20/2010 </t>
  </si>
  <si>
    <t xml:space="preserve">9/14/2010 </t>
  </si>
  <si>
    <t xml:space="preserve">8/31/2010 </t>
  </si>
  <si>
    <t xml:space="preserve">8/30/2010 </t>
  </si>
  <si>
    <t xml:space="preserve">8/27/2010 </t>
  </si>
  <si>
    <t xml:space="preserve">8/26/2010 </t>
  </si>
  <si>
    <t xml:space="preserve">8/19/2010 </t>
  </si>
  <si>
    <t xml:space="preserve">8/18/2010 </t>
  </si>
  <si>
    <t xml:space="preserve">8/16/2010 </t>
  </si>
  <si>
    <t xml:space="preserve">7/30/2010 </t>
  </si>
  <si>
    <t xml:space="preserve">7/29/2010 </t>
  </si>
  <si>
    <t xml:space="preserve">7/22/2010 </t>
  </si>
  <si>
    <t xml:space="preserve">7/21/2010 </t>
  </si>
  <si>
    <t xml:space="preserve">7/20/2010 </t>
  </si>
  <si>
    <t xml:space="preserve">7/16/2010 </t>
  </si>
  <si>
    <t xml:space="preserve">7/15/2010 </t>
  </si>
  <si>
    <t xml:space="preserve">7/13/2010 </t>
  </si>
  <si>
    <t xml:space="preserve">6/30/2010 </t>
  </si>
  <si>
    <t xml:space="preserve">6/29/2010 </t>
  </si>
  <si>
    <t xml:space="preserve">6/28/2010 </t>
  </si>
  <si>
    <t xml:space="preserve">6/25/2010 </t>
  </si>
  <si>
    <t xml:space="preserve">6/24/2010 </t>
  </si>
  <si>
    <t xml:space="preserve">6/18/2010 </t>
  </si>
  <si>
    <t xml:space="preserve">5/28/2010 </t>
  </si>
  <si>
    <t xml:space="preserve">4/26/2010 </t>
  </si>
  <si>
    <t xml:space="preserve">4/21/2010 </t>
  </si>
  <si>
    <t xml:space="preserve">4/20/2010 </t>
  </si>
  <si>
    <t xml:space="preserve">4/16/2010 </t>
  </si>
  <si>
    <t xml:space="preserve">4/15/2010 </t>
  </si>
  <si>
    <t xml:space="preserve">4/14/2010 </t>
  </si>
  <si>
    <t xml:space="preserve">4/13/2010 </t>
  </si>
  <si>
    <t xml:space="preserve">3/31/2010 </t>
  </si>
  <si>
    <t xml:space="preserve">3/30/2010 </t>
  </si>
  <si>
    <t xml:space="preserve">3/26/2010 </t>
  </si>
  <si>
    <t xml:space="preserve">3/25/2010 </t>
  </si>
  <si>
    <t xml:space="preserve">3/24/2010 </t>
  </si>
  <si>
    <t xml:space="preserve">3/23/2010 </t>
  </si>
  <si>
    <t xml:space="preserve">3/22/2010 </t>
  </si>
  <si>
    <t xml:space="preserve">3/19/2010 </t>
  </si>
  <si>
    <t xml:space="preserve">3/18/2010 </t>
  </si>
  <si>
    <t xml:space="preserve">3/16/2010 </t>
  </si>
  <si>
    <t xml:space="preserve">2/23/2010 </t>
  </si>
  <si>
    <t xml:space="preserve">2/18/2010 </t>
  </si>
  <si>
    <t xml:space="preserve">2/17/2010 </t>
  </si>
  <si>
    <t xml:space="preserve">2/16/2010 </t>
  </si>
  <si>
    <t xml:space="preserve">2/15/2010 </t>
  </si>
  <si>
    <t xml:space="preserve">1/20/2010 </t>
  </si>
  <si>
    <t xml:space="preserve">1/19/2010 </t>
  </si>
  <si>
    <t xml:space="preserve">1/15/2010 </t>
  </si>
  <si>
    <t xml:space="preserve">1/14/2010 </t>
  </si>
  <si>
    <t xml:space="preserve">1/13/2010 </t>
  </si>
  <si>
    <t>Por Trade</t>
  </si>
  <si>
    <t>Por Fecha</t>
  </si>
  <si>
    <t>Position Sizing Method: None</t>
  </si>
  <si>
    <t>No. Contracts: From input data</t>
  </si>
  <si>
    <t>Confidence Level: 62.96%</t>
  </si>
  <si>
    <t>Total Number of Runs: 538</t>
  </si>
  <si>
    <t>Number of Runs of Wins: 269</t>
  </si>
  <si>
    <t>Number of Runs of Losses: 269</t>
  </si>
  <si>
    <t>Number of Trades: 1127</t>
  </si>
  <si>
    <t>Number of Degrees of Freedom: 1127</t>
  </si>
  <si>
    <t>Average trade at 95.00% confidence: $1817.40 +/- 941.34</t>
  </si>
  <si>
    <t>Worst-case average trade at 95.00% confidence: $876.06</t>
  </si>
  <si>
    <t>Probability that average trade is greater than zero: 99.88%</t>
  </si>
  <si>
    <t>TRADING PARAMETERS</t>
  </si>
  <si>
    <t>Number of Monte Carlo Samples: 500</t>
  </si>
  <si>
    <t>KEY RESULTS AT SELECT CONFIDENCE LEVELS</t>
  </si>
  <si>
    <t>CONFIDENCE (%)</t>
  </si>
  <si>
    <t>RATE OF RETURN (%)</t>
  </si>
  <si>
    <t>MAX DRAWDOWN (%)</t>
  </si>
  <si>
    <t>RETURN-DD RATIO</t>
  </si>
  <si>
    <t>MOD. SHARPE RATIO</t>
  </si>
  <si>
    <t>MONTE CARLO RESULTS AT 95,00% CONFIDENCE</t>
  </si>
  <si>
    <t>Minimum Number of Contracts: 1</t>
  </si>
  <si>
    <t>Periodo WF</t>
  </si>
  <si>
    <t>Test Profile</t>
  </si>
  <si>
    <t xml:space="preserve"> </t>
  </si>
  <si>
    <t>Resultados en su Divisa</t>
  </si>
  <si>
    <t>Nominal</t>
  </si>
  <si>
    <t>Banda sup</t>
  </si>
  <si>
    <t>Banda inf</t>
  </si>
  <si>
    <t>Max</t>
  </si>
  <si>
    <t>Min.</t>
  </si>
  <si>
    <t xml:space="preserve">Desviacion típica anual </t>
  </si>
  <si>
    <t>Bº Anual</t>
  </si>
  <si>
    <t>Medio</t>
  </si>
  <si>
    <t>B.Sup</t>
  </si>
  <si>
    <t>B.Inf</t>
  </si>
  <si>
    <t>(+/- 2 Desv.Tipicas)</t>
  </si>
  <si>
    <t>Bº Mensual</t>
  </si>
  <si>
    <t>Desv.Tipica</t>
  </si>
  <si>
    <t>Bº Semanal</t>
  </si>
  <si>
    <t>Bº Diario</t>
  </si>
  <si>
    <t>Estadísticos por Negocio</t>
  </si>
  <si>
    <t>Media</t>
  </si>
  <si>
    <t>Número de Negocios por Año</t>
  </si>
  <si>
    <t>Número Total Negocios</t>
  </si>
  <si>
    <t>Fiabilidad</t>
  </si>
  <si>
    <t>Negocio Medio</t>
  </si>
  <si>
    <t>(Incluido Slippage y Comisiones)</t>
  </si>
  <si>
    <t>Desviación típica</t>
  </si>
  <si>
    <t>Bandas de Negocio(Media+/- 3 Desv.)</t>
  </si>
  <si>
    <t>Mejor Negocio</t>
  </si>
  <si>
    <t>Media Negocios ganadores</t>
  </si>
  <si>
    <t>Max. Nº Negocios Ganadores Consec.</t>
  </si>
  <si>
    <t>Media Negocios perdedores</t>
  </si>
  <si>
    <t>Max. Nº Negocios Perdedores Consec.</t>
  </si>
  <si>
    <t>Drawdowns</t>
  </si>
  <si>
    <t>DrawDown Medio (en% Equity)</t>
  </si>
  <si>
    <t>Número de diás en DD</t>
  </si>
  <si>
    <t>Número de Negocios en DD</t>
  </si>
  <si>
    <t>Ratios Estadísticos</t>
  </si>
  <si>
    <t>RIESGO MAX.SISTEMA</t>
  </si>
  <si>
    <t>(Al 95%)</t>
  </si>
  <si>
    <t>Sharpe Ratio</t>
  </si>
  <si>
    <t>Modified Sharpe Ratio</t>
  </si>
  <si>
    <t>SQN</t>
  </si>
  <si>
    <t>Mercados</t>
  </si>
  <si>
    <t>Divisas</t>
  </si>
  <si>
    <t>€/$</t>
  </si>
  <si>
    <t>CL</t>
  </si>
  <si>
    <t>Bº anual %</t>
  </si>
  <si>
    <t>Max DD %</t>
  </si>
  <si>
    <t>Average Number of Contracts: 5</t>
  </si>
  <si>
    <t>CAPTURAS DE PANTALLA DE  OUT OF SAMPLE DE CARTERA DOGEN</t>
  </si>
  <si>
    <t>Entry</t>
  </si>
  <si>
    <t>Exit</t>
  </si>
  <si>
    <t>Profit</t>
  </si>
  <si>
    <t>FDAX</t>
  </si>
  <si>
    <t>Entry time</t>
  </si>
  <si>
    <t>Exit time</t>
  </si>
  <si>
    <t>FGBL</t>
  </si>
  <si>
    <t>TF</t>
  </si>
  <si>
    <t>DOGEN</t>
  </si>
  <si>
    <t>2010-2012</t>
  </si>
  <si>
    <t>2001-2010</t>
  </si>
  <si>
    <t>WF I: 2 años-6 meses</t>
  </si>
  <si>
    <t>DAX</t>
  </si>
  <si>
    <t>Factor Corrector DD</t>
  </si>
  <si>
    <t>Capital Mínimo Portfolio</t>
  </si>
  <si>
    <t>COMPARATIVA PONDERACIONES</t>
  </si>
  <si>
    <t>1. Optimización por R^2</t>
  </si>
  <si>
    <t>1. Optimización por R/R</t>
  </si>
  <si>
    <t>Contratos</t>
  </si>
  <si>
    <t>WF : 2 años-6 meses</t>
  </si>
  <si>
    <t>OPTIMIZACION IN SAMPLE</t>
  </si>
  <si>
    <t>Periodo Opt</t>
  </si>
  <si>
    <t>01/01/08-01/01/10</t>
  </si>
  <si>
    <t>02/07/08-01/07/10</t>
  </si>
  <si>
    <t>01/01/09-01/01/11</t>
  </si>
  <si>
    <t>01/07/09-01/07/11</t>
  </si>
  <si>
    <t>Periodo OS</t>
  </si>
  <si>
    <t>01/01/10-01/07/10</t>
  </si>
  <si>
    <t>02/07/10-01/01/11</t>
  </si>
  <si>
    <t>01/01/11-01/07/11</t>
  </si>
  <si>
    <t>02/07/11-01/01/12</t>
  </si>
  <si>
    <t>MARKET SYSTEM:  DOGEN ISOS DEF</t>
  </si>
  <si>
    <t>Starting Equity: 100.000,00 €</t>
  </si>
  <si>
    <t>Initial Margin: 31.500,00 €</t>
  </si>
  <si>
    <t>Trades File: C:\Users\CPM\OQM\CURSO\MODULO II Ed 2\DOGEN\4. Money Management\MSATrades-229201211557.csv</t>
  </si>
  <si>
    <t>Delta: 15.667,00 €</t>
  </si>
  <si>
    <t>30/12/2009 to 01/07/2010 (183 days 0 min)</t>
  </si>
  <si>
    <t>7 days 3 hours</t>
  </si>
  <si>
    <t>20 days 0 min</t>
  </si>
  <si>
    <t>85 days 0 min</t>
  </si>
  <si>
    <t xml:space="preserve">5/16/2010 </t>
  </si>
  <si>
    <t xml:space="preserve">1/24/2010 </t>
  </si>
  <si>
    <t>12/27/2009</t>
  </si>
  <si>
    <t xml:space="preserve">6/23/2010 </t>
  </si>
  <si>
    <t xml:space="preserve">6/22/2010 </t>
  </si>
  <si>
    <t xml:space="preserve">6/14/2010 </t>
  </si>
  <si>
    <t xml:space="preserve">5/27/2010 </t>
  </si>
  <si>
    <t xml:space="preserve">5/26/2010 </t>
  </si>
  <si>
    <t xml:space="preserve">5/25/2010 </t>
  </si>
  <si>
    <t xml:space="preserve">5/24/2010 </t>
  </si>
  <si>
    <t xml:space="preserve">5/21/2010 </t>
  </si>
  <si>
    <t xml:space="preserve">5/20/2010 </t>
  </si>
  <si>
    <t xml:space="preserve">5/19/2010 </t>
  </si>
  <si>
    <t xml:space="preserve">5/18/2010 </t>
  </si>
  <si>
    <t xml:space="preserve">5/17/2010 </t>
  </si>
  <si>
    <t xml:space="preserve">5/14/2010 </t>
  </si>
  <si>
    <t xml:space="preserve">5/13/2010 </t>
  </si>
  <si>
    <t xml:space="preserve">4/30/2010 </t>
  </si>
  <si>
    <t xml:space="preserve">4/29/2010 </t>
  </si>
  <si>
    <t xml:space="preserve">4/27/2010 </t>
  </si>
  <si>
    <t xml:space="preserve">4/23/2010 </t>
  </si>
  <si>
    <t xml:space="preserve">4/22/2010 </t>
  </si>
  <si>
    <t xml:space="preserve">4/19/2010 </t>
  </si>
  <si>
    <t xml:space="preserve">3/29/2010 </t>
  </si>
  <si>
    <t xml:space="preserve">3/15/2010 </t>
  </si>
  <si>
    <t xml:space="preserve">2/26/2010 </t>
  </si>
  <si>
    <t xml:space="preserve">2/25/2010 </t>
  </si>
  <si>
    <t xml:space="preserve">2/24/2010 </t>
  </si>
  <si>
    <t xml:space="preserve">1/29/2010 </t>
  </si>
  <si>
    <t xml:space="preserve">1/28/2010 </t>
  </si>
  <si>
    <t xml:space="preserve">1/27/2010 </t>
  </si>
  <si>
    <t xml:space="preserve">1/26/2010 </t>
  </si>
  <si>
    <t xml:space="preserve">1/25/2010 </t>
  </si>
  <si>
    <t xml:space="preserve">1/21/2010 </t>
  </si>
  <si>
    <t xml:space="preserve">1/18/2010 </t>
  </si>
  <si>
    <t>12/30/2009</t>
  </si>
  <si>
    <t>Confidence Level: 7.26%</t>
  </si>
  <si>
    <t>Total Number of Runs: 111</t>
  </si>
  <si>
    <t>Number of Runs of Wins: 55</t>
  </si>
  <si>
    <t>Number of Runs of Losses: 56</t>
  </si>
  <si>
    <t>Average Length of Winning Runs: 1.9</t>
  </si>
  <si>
    <t>Average Length of Losing Runs: 2.1</t>
  </si>
  <si>
    <t>Number of Trades: 222</t>
  </si>
  <si>
    <t>Number of Degrees of Freedom: 222</t>
  </si>
  <si>
    <t>Average trade at 95.00% confidence: $651.16 +/- 406.73</t>
  </si>
  <si>
    <t>Worst-case average trade at 95.00% confidence: $244.43</t>
  </si>
  <si>
    <t>Probability that average trade is greater than zero: 99.54%</t>
  </si>
  <si>
    <t xml:space="preserve">252 (0,252) </t>
  </si>
  <si>
    <t xml:space="preserve">456 (0,456) </t>
  </si>
  <si>
    <t xml:space="preserve">140 (0,140) </t>
  </si>
  <si>
    <t xml:space="preserve">560 (0,560) </t>
  </si>
  <si>
    <t xml:space="preserve">952 (0,952) </t>
  </si>
  <si>
    <t xml:space="preserve">584 (0,584) </t>
  </si>
  <si>
    <t xml:space="preserve">557 (0,557) </t>
  </si>
  <si>
    <t xml:space="preserve">231 (0,231) </t>
  </si>
  <si>
    <t xml:space="preserve">1.191 (1,19) </t>
  </si>
  <si>
    <t xml:space="preserve">18 (0,017)  </t>
  </si>
  <si>
    <t xml:space="preserve">62 (0,059)  </t>
  </si>
  <si>
    <t xml:space="preserve">336 (0,304) </t>
  </si>
  <si>
    <t xml:space="preserve">794 (0,718) </t>
  </si>
  <si>
    <t xml:space="preserve">54 (0,048)  </t>
  </si>
  <si>
    <t xml:space="preserve">511 (0,462) </t>
  </si>
  <si>
    <t xml:space="preserve">1.515 (1,37) </t>
  </si>
  <si>
    <t xml:space="preserve">1.139 (1,03) </t>
  </si>
  <si>
    <t xml:space="preserve">1.609 (1,46) </t>
  </si>
  <si>
    <t xml:space="preserve">2.793 (2,53) </t>
  </si>
  <si>
    <t xml:space="preserve">3.033 (2,74) </t>
  </si>
  <si>
    <t xml:space="preserve">3.516 (3,18) </t>
  </si>
  <si>
    <t xml:space="preserve">4.118 (3,73) </t>
  </si>
  <si>
    <t xml:space="preserve">298 (0,269) </t>
  </si>
  <si>
    <t xml:space="preserve">955 (0,844) </t>
  </si>
  <si>
    <t xml:space="preserve">272 (0,238) </t>
  </si>
  <si>
    <t xml:space="preserve">592 (0,518) </t>
  </si>
  <si>
    <t xml:space="preserve">2.920 (2,52) </t>
  </si>
  <si>
    <t xml:space="preserve">2.962 (2,56) </t>
  </si>
  <si>
    <t xml:space="preserve">3.478 (3,00) </t>
  </si>
  <si>
    <t xml:space="preserve">3.364 (2,90) </t>
  </si>
  <si>
    <t xml:space="preserve">3.816 (3,29) </t>
  </si>
  <si>
    <t xml:space="preserve">4.162 (3,59) </t>
  </si>
  <si>
    <t xml:space="preserve">4.682 (4,04) </t>
  </si>
  <si>
    <t xml:space="preserve">6.884 (5,94) </t>
  </si>
  <si>
    <t xml:space="preserve">7.304 (6,30) </t>
  </si>
  <si>
    <t xml:space="preserve">6.766 (5,84) </t>
  </si>
  <si>
    <t xml:space="preserve">5.750 (4,96) </t>
  </si>
  <si>
    <t xml:space="preserve">6.610 (5,71) </t>
  </si>
  <si>
    <t xml:space="preserve">6.602 (5,70) </t>
  </si>
  <si>
    <t xml:space="preserve">6.772 (5,85) </t>
  </si>
  <si>
    <t xml:space="preserve">6.754 (5,83) </t>
  </si>
  <si>
    <t xml:space="preserve">6.846 (5,91) </t>
  </si>
  <si>
    <t xml:space="preserve">7.246 (6,25) </t>
  </si>
  <si>
    <t xml:space="preserve">8.106 (7,00) </t>
  </si>
  <si>
    <t xml:space="preserve">8.318 (7,18) </t>
  </si>
  <si>
    <t xml:space="preserve">9.638 (8,32) </t>
  </si>
  <si>
    <t xml:space="preserve">9.662 (8,34) </t>
  </si>
  <si>
    <t>10.742 (9,27)</t>
  </si>
  <si>
    <t xml:space="preserve">9.654 (8,33) </t>
  </si>
  <si>
    <t>10.507 (9,07)</t>
  </si>
  <si>
    <t>10.571 (9,12)</t>
  </si>
  <si>
    <t>11.053 (9,54)</t>
  </si>
  <si>
    <t>10.817 (9,34)</t>
  </si>
  <si>
    <t xml:space="preserve">9.219 (7,96) </t>
  </si>
  <si>
    <t>10.879 (9,39)</t>
  </si>
  <si>
    <t>11.362 (9,81)</t>
  </si>
  <si>
    <t>13.442 (11,6)</t>
  </si>
  <si>
    <t>11.624 (10,0)</t>
  </si>
  <si>
    <t>12.226 (10,6)</t>
  </si>
  <si>
    <t>12.830 (11,1)</t>
  </si>
  <si>
    <t>12.522 (10,8)</t>
  </si>
  <si>
    <t>11.524 (9,95)</t>
  </si>
  <si>
    <t>13.486 (11,6)</t>
  </si>
  <si>
    <t>13.398 (11,6)</t>
  </si>
  <si>
    <t>13.110 (11,3)</t>
  </si>
  <si>
    <t>11.632 (10,0)</t>
  </si>
  <si>
    <t>11.626 (10,0)</t>
  </si>
  <si>
    <t xml:space="preserve">9.948 (8,59) </t>
  </si>
  <si>
    <t xml:space="preserve">9.932 (8,57) </t>
  </si>
  <si>
    <t>10.176 (8,78)</t>
  </si>
  <si>
    <t>11.156 (9,63)</t>
  </si>
  <si>
    <t>12.278 (10,6)</t>
  </si>
  <si>
    <t>10.750 (9,28)</t>
  </si>
  <si>
    <t>10.012 (8,64)</t>
  </si>
  <si>
    <t xml:space="preserve">9.474 (8,18) </t>
  </si>
  <si>
    <t>10.338 (8,92)</t>
  </si>
  <si>
    <t>11.258 (9,72)</t>
  </si>
  <si>
    <t>11.666 (10,1)</t>
  </si>
  <si>
    <t>10.888 (9,40)</t>
  </si>
  <si>
    <t>10.008 (8,64)</t>
  </si>
  <si>
    <t xml:space="preserve">9.894 (8,54) </t>
  </si>
  <si>
    <t xml:space="preserve">7.034 (6,07) </t>
  </si>
  <si>
    <t xml:space="preserve">8.358 (7,21) </t>
  </si>
  <si>
    <t xml:space="preserve">8.610 (7,43) </t>
  </si>
  <si>
    <t xml:space="preserve">8.774 (7,57) </t>
  </si>
  <si>
    <t xml:space="preserve">5.676 (4,90) </t>
  </si>
  <si>
    <t xml:space="preserve">6.616 (5,71) </t>
  </si>
  <si>
    <t xml:space="preserve">7.120 (6,15) </t>
  </si>
  <si>
    <t xml:space="preserve">7.716 (6,66) </t>
  </si>
  <si>
    <t xml:space="preserve">6.696 (5,78) </t>
  </si>
  <si>
    <t xml:space="preserve">6.668 (5,76) </t>
  </si>
  <si>
    <t xml:space="preserve">6.726 (5,81) </t>
  </si>
  <si>
    <t xml:space="preserve">6.210 (5,36) </t>
  </si>
  <si>
    <t xml:space="preserve">4.570 (3,94) </t>
  </si>
  <si>
    <t xml:space="preserve">4.804 (4,15) </t>
  </si>
  <si>
    <t xml:space="preserve">7.124 (6,15) </t>
  </si>
  <si>
    <t xml:space="preserve">7.988 (6,89) </t>
  </si>
  <si>
    <t xml:space="preserve">7.108 (6,14) </t>
  </si>
  <si>
    <t xml:space="preserve">6.892 (5,95) </t>
  </si>
  <si>
    <t xml:space="preserve">7.004 (6,05) </t>
  </si>
  <si>
    <t xml:space="preserve">7.386 (6,38) </t>
  </si>
  <si>
    <t xml:space="preserve">8.810 (7,60) </t>
  </si>
  <si>
    <t xml:space="preserve">8.962 (7,74) </t>
  </si>
  <si>
    <t>10.606 (9,16)</t>
  </si>
  <si>
    <t>10.930 (9,43)</t>
  </si>
  <si>
    <t>10.702 (9,24)</t>
  </si>
  <si>
    <t>11.072 (9,56)</t>
  </si>
  <si>
    <t>10.594 (9,14)</t>
  </si>
  <si>
    <t xml:space="preserve">6.494 (5,61) </t>
  </si>
  <si>
    <t xml:space="preserve">6.678 (5,76) </t>
  </si>
  <si>
    <t xml:space="preserve">6.992 (6,04) </t>
  </si>
  <si>
    <t xml:space="preserve">6.625 (5,72) </t>
  </si>
  <si>
    <t xml:space="preserve">7.349 (6,34) </t>
  </si>
  <si>
    <t xml:space="preserve">8.114 (7,00) </t>
  </si>
  <si>
    <t>11.278 (9,73)</t>
  </si>
  <si>
    <t xml:space="preserve">7.398 (6,39) </t>
  </si>
  <si>
    <t xml:space="preserve">7.404 (6,39) </t>
  </si>
  <si>
    <t xml:space="preserve">7.748 (6,69) </t>
  </si>
  <si>
    <t xml:space="preserve">8.143 (7,03) </t>
  </si>
  <si>
    <t xml:space="preserve">9.447 (8,15) </t>
  </si>
  <si>
    <t xml:space="preserve">8.789 (7,59) </t>
  </si>
  <si>
    <t>12.369 (10,7)</t>
  </si>
  <si>
    <t>14.271 (12,3)</t>
  </si>
  <si>
    <t xml:space="preserve">7.711 (6,66) </t>
  </si>
  <si>
    <t xml:space="preserve">4.733 (4,09) </t>
  </si>
  <si>
    <t xml:space="preserve">3.897 (3,36) </t>
  </si>
  <si>
    <t xml:space="preserve">4.342 (3,75) </t>
  </si>
  <si>
    <t xml:space="preserve">4.737 (4,09) </t>
  </si>
  <si>
    <t xml:space="preserve">6.877 (5,94) </t>
  </si>
  <si>
    <t xml:space="preserve">6.991 (6,03) </t>
  </si>
  <si>
    <t xml:space="preserve">4.463 (3,85) </t>
  </si>
  <si>
    <t xml:space="preserve">824 (0,690) </t>
  </si>
  <si>
    <t>1.338 (0,907)</t>
  </si>
  <si>
    <t>1.214 (0,823)</t>
  </si>
  <si>
    <t xml:space="preserve">854 (0,579) </t>
  </si>
  <si>
    <t>1.218 (0,826)</t>
  </si>
  <si>
    <t xml:space="preserve">7.658 (5,19) </t>
  </si>
  <si>
    <t>1.103 (0,748)</t>
  </si>
  <si>
    <t>1.147 (0,778)</t>
  </si>
  <si>
    <t xml:space="preserve">3.180 (2,15) </t>
  </si>
  <si>
    <t xml:space="preserve">1.718 (1,06) </t>
  </si>
  <si>
    <t xml:space="preserve">1.776 (1,08) </t>
  </si>
  <si>
    <t>1.386 (0,825)</t>
  </si>
  <si>
    <t>12.372 (7,31)</t>
  </si>
  <si>
    <t xml:space="preserve">5.172 (3,05) </t>
  </si>
  <si>
    <t xml:space="preserve">9.432 (5,57) </t>
  </si>
  <si>
    <t>11.544 (6,82)</t>
  </si>
  <si>
    <t>13.517 (7,98)</t>
  </si>
  <si>
    <t>17.897 (10,6)</t>
  </si>
  <si>
    <t>15.263 (9,01)</t>
  </si>
  <si>
    <t>13.283 (7,84)</t>
  </si>
  <si>
    <t>12.275 (7,25)</t>
  </si>
  <si>
    <t>12.827 (7,57)</t>
  </si>
  <si>
    <t xml:space="preserve">7.569 (4,47) </t>
  </si>
  <si>
    <t>16.809 (9,93)</t>
  </si>
  <si>
    <t>12.951 (7,65)</t>
  </si>
  <si>
    <t>15.951 (9,42)</t>
  </si>
  <si>
    <t>16.634 (9,82)</t>
  </si>
  <si>
    <t xml:space="preserve">9.506 (5,61) </t>
  </si>
  <si>
    <t>10.646 (6,29)</t>
  </si>
  <si>
    <t>13.610 (8,04)</t>
  </si>
  <si>
    <t>15.507 (9,16)</t>
  </si>
  <si>
    <t>16.473 (9,73)</t>
  </si>
  <si>
    <t>14.985 (8,85)</t>
  </si>
  <si>
    <t>18.765 (11,1)</t>
  </si>
  <si>
    <t xml:space="preserve">6.531 (3,86) </t>
  </si>
  <si>
    <t xml:space="preserve">843 (0,498) </t>
  </si>
  <si>
    <t xml:space="preserve">641 (0,378) </t>
  </si>
  <si>
    <t xml:space="preserve">1.932 (1,09) </t>
  </si>
  <si>
    <t xml:space="preserve">2.106 (1,15) </t>
  </si>
  <si>
    <t xml:space="preserve">636 (0,345) </t>
  </si>
  <si>
    <t>1.572 (0,845)</t>
  </si>
  <si>
    <t xml:space="preserve">948 (0,509) </t>
  </si>
  <si>
    <t xml:space="preserve">2.696 (1,45) </t>
  </si>
  <si>
    <t>1.388 (0,745)</t>
  </si>
  <si>
    <t xml:space="preserve">2.330 (1,18) </t>
  </si>
  <si>
    <t xml:space="preserve">4.762 (2,41) </t>
  </si>
  <si>
    <t xml:space="preserve">630 (0,255) </t>
  </si>
  <si>
    <t>2.126 (0,862)</t>
  </si>
  <si>
    <t>Starting Equity: 244.558,00 €</t>
  </si>
  <si>
    <t>01/07/2010 to 31/12/2010 (183 days 0 min)</t>
  </si>
  <si>
    <t>7 days 2 hours</t>
  </si>
  <si>
    <t>29 days 0 min</t>
  </si>
  <si>
    <t>12/22/2010</t>
  </si>
  <si>
    <t>12/21/2010</t>
  </si>
  <si>
    <t>11/25/2010</t>
  </si>
  <si>
    <t>11/24/2010</t>
  </si>
  <si>
    <t>11/23/2010</t>
  </si>
  <si>
    <t>11/22/2010</t>
  </si>
  <si>
    <t>11/18/2010</t>
  </si>
  <si>
    <t>10/13/2010</t>
  </si>
  <si>
    <t xml:space="preserve">9/15/2010 </t>
  </si>
  <si>
    <t xml:space="preserve">8/25/2010 </t>
  </si>
  <si>
    <t xml:space="preserve">8/24/2010 </t>
  </si>
  <si>
    <t xml:space="preserve">8/23/2010 </t>
  </si>
  <si>
    <t xml:space="preserve">8/17/2010 </t>
  </si>
  <si>
    <t xml:space="preserve">8/13/2010 </t>
  </si>
  <si>
    <t xml:space="preserve">7/19/2010 </t>
  </si>
  <si>
    <t>Confidence Level: 94.20%</t>
  </si>
  <si>
    <t>Total Number of Runs: 92</t>
  </si>
  <si>
    <t>Number of Runs of Wins: 46</t>
  </si>
  <si>
    <t>Number of Runs of Losses: 46</t>
  </si>
  <si>
    <t>Average Length of Winning Runs: 2.2</t>
  </si>
  <si>
    <t>Number of Trades: 210</t>
  </si>
  <si>
    <t>Number of Degrees of Freedom: 210</t>
  </si>
  <si>
    <t>Average trade at 95.00% confidence: $666.68 +/- 760.18</t>
  </si>
  <si>
    <t>Worst-case average trade at 95.00% confidence: $-93.49</t>
  </si>
  <si>
    <t>Probability that average trade is greater than zero: 92.21%</t>
  </si>
  <si>
    <t>&lt;SYSTEM/METHOD MAY NOT BE PROFITABLE AT SPECIFIED CONFIDENCE LEVEL&gt;</t>
  </si>
  <si>
    <t xml:space="preserve">630 (0,258) </t>
  </si>
  <si>
    <t>2.126 (0,869)</t>
  </si>
  <si>
    <t xml:space="preserve">30 (0,012)  </t>
  </si>
  <si>
    <t xml:space="preserve">310 (0,126) </t>
  </si>
  <si>
    <t xml:space="preserve">2.590 (1,05) </t>
  </si>
  <si>
    <t xml:space="preserve">9.246 (3,75) </t>
  </si>
  <si>
    <t xml:space="preserve">792 (0,315) </t>
  </si>
  <si>
    <t xml:space="preserve">3.730 (1,36) </t>
  </si>
  <si>
    <t xml:space="preserve">9.230 (3,36) </t>
  </si>
  <si>
    <t>13.243 (4,82)</t>
  </si>
  <si>
    <t>14.653 (5,34)</t>
  </si>
  <si>
    <t>17.181 (6,26)</t>
  </si>
  <si>
    <t>15.317 (5,58)</t>
  </si>
  <si>
    <t>17.497 (6,37)</t>
  </si>
  <si>
    <t>12.225 (4,45)</t>
  </si>
  <si>
    <t>17.025 (6,20)</t>
  </si>
  <si>
    <t>17.089 (6,22)</t>
  </si>
  <si>
    <t>16.345 (5,95)</t>
  </si>
  <si>
    <t xml:space="preserve">7.985 (2,91) </t>
  </si>
  <si>
    <t>1.238 (0,428)</t>
  </si>
  <si>
    <t>1.490 (0,513)</t>
  </si>
  <si>
    <t>1.903 (0,655)</t>
  </si>
  <si>
    <t xml:space="preserve">880 (0,299) </t>
  </si>
  <si>
    <t>2.490 (0,847)</t>
  </si>
  <si>
    <t xml:space="preserve">6.500 (2,21) </t>
  </si>
  <si>
    <t xml:space="preserve">7.130 (2,43) </t>
  </si>
  <si>
    <t xml:space="preserve">8.230 (2,80) </t>
  </si>
  <si>
    <t xml:space="preserve">5.990 (2,04) </t>
  </si>
  <si>
    <t xml:space="preserve">6.090 (2,07) </t>
  </si>
  <si>
    <t>10.480 (3,56)</t>
  </si>
  <si>
    <t xml:space="preserve">4.518 (1,54) </t>
  </si>
  <si>
    <t xml:space="preserve">7.055 (2,40) </t>
  </si>
  <si>
    <t xml:space="preserve">7.355 (2,50) </t>
  </si>
  <si>
    <t xml:space="preserve">9.565 (3,25) </t>
  </si>
  <si>
    <t>10.415 (3,54)</t>
  </si>
  <si>
    <t>10.285 (3,50)</t>
  </si>
  <si>
    <t>19.448 (6,61)</t>
  </si>
  <si>
    <t>14.558 (4,95)</t>
  </si>
  <si>
    <t>14.228 (4,84)</t>
  </si>
  <si>
    <t>19.240 (6,54)</t>
  </si>
  <si>
    <t>22.560 (7,67)</t>
  </si>
  <si>
    <t>11.560 (3,93)</t>
  </si>
  <si>
    <t xml:space="preserve">4.970 (1,69) </t>
  </si>
  <si>
    <t xml:space="preserve">6.190 (2,11) </t>
  </si>
  <si>
    <t xml:space="preserve">90 (0,031)  </t>
  </si>
  <si>
    <t>1.210 (0,412)</t>
  </si>
  <si>
    <t>2.730 (0,929)</t>
  </si>
  <si>
    <t>1.030 (0,350)</t>
  </si>
  <si>
    <t xml:space="preserve">650 (0,221) </t>
  </si>
  <si>
    <t xml:space="preserve">4.770 (1,62) </t>
  </si>
  <si>
    <t xml:space="preserve">8.010 (2,55) </t>
  </si>
  <si>
    <t xml:space="preserve">7.510 (2,39) </t>
  </si>
  <si>
    <t xml:space="preserve">9.090 (2,89) </t>
  </si>
  <si>
    <t>11.628 (3,70)</t>
  </si>
  <si>
    <t xml:space="preserve">9.738 (3,10) </t>
  </si>
  <si>
    <t>2.408 (0,767)</t>
  </si>
  <si>
    <t xml:space="preserve">5.218 (1,66) </t>
  </si>
  <si>
    <t xml:space="preserve">6.428 (2,05) </t>
  </si>
  <si>
    <t>12.138 (3,86)</t>
  </si>
  <si>
    <t xml:space="preserve">6.438 (2,05) </t>
  </si>
  <si>
    <t xml:space="preserve">3.618 (1,15) </t>
  </si>
  <si>
    <t xml:space="preserve">5.500 (1,75) </t>
  </si>
  <si>
    <t xml:space="preserve">8.810 (2,80) </t>
  </si>
  <si>
    <t>10.620 (3,38)</t>
  </si>
  <si>
    <t>13.100 (4,17)</t>
  </si>
  <si>
    <t>2.800 (0,891)</t>
  </si>
  <si>
    <t xml:space="preserve">5.910 (1,88) </t>
  </si>
  <si>
    <t xml:space="preserve">9.930 (3,16) </t>
  </si>
  <si>
    <t>12.155 (3,87)</t>
  </si>
  <si>
    <t>10.575 (3,37)</t>
  </si>
  <si>
    <t>13.055 (4,16)</t>
  </si>
  <si>
    <t>12.643 (4,02)</t>
  </si>
  <si>
    <t>12.463 (3,97)</t>
  </si>
  <si>
    <t>15.073 (4,80)</t>
  </si>
  <si>
    <t xml:space="preserve">9.553 (3,04) </t>
  </si>
  <si>
    <t xml:space="preserve">9.223 (2,94) </t>
  </si>
  <si>
    <t xml:space="preserve">835 (0,266) </t>
  </si>
  <si>
    <t xml:space="preserve">5.610 (1,72) </t>
  </si>
  <si>
    <t xml:space="preserve">6.810 (2,09) </t>
  </si>
  <si>
    <t>10.635 (3,26)</t>
  </si>
  <si>
    <t>13.545 (4,15)</t>
  </si>
  <si>
    <t>19.045 (5,83)</t>
  </si>
  <si>
    <t>21.015 (6,44)</t>
  </si>
  <si>
    <t>21.178 (6,49)</t>
  </si>
  <si>
    <t>32.878 (10,1)</t>
  </si>
  <si>
    <t>36.453 (11,2)</t>
  </si>
  <si>
    <t>33.053 (10,1)</t>
  </si>
  <si>
    <t>29.523 (9,04)</t>
  </si>
  <si>
    <t>26.698 (8,18)</t>
  </si>
  <si>
    <t>19.098 (5,85)</t>
  </si>
  <si>
    <t>12.468 (3,82)</t>
  </si>
  <si>
    <t>1.478 (0,453)</t>
  </si>
  <si>
    <t xml:space="preserve">453 (0,139) </t>
  </si>
  <si>
    <t>12.573 (3,85)</t>
  </si>
  <si>
    <t>14.973 (4,59)</t>
  </si>
  <si>
    <t>14.383 (4,41)</t>
  </si>
  <si>
    <t>19.293 (5,91)</t>
  </si>
  <si>
    <t>10.403 (3,19)</t>
  </si>
  <si>
    <t>2.003 (0,613)</t>
  </si>
  <si>
    <t>3.360 (0,917)</t>
  </si>
  <si>
    <t xml:space="preserve">9.012 (2,46) </t>
  </si>
  <si>
    <t>10.092 (2,75)</t>
  </si>
  <si>
    <t>14.064 (3,84)</t>
  </si>
  <si>
    <t>10.920 (2,98)</t>
  </si>
  <si>
    <t>13.284 (3,62)</t>
  </si>
  <si>
    <t>15.879 (4,33)</t>
  </si>
  <si>
    <t>15.543 (4,24)</t>
  </si>
  <si>
    <t>24.903 (6,80)</t>
  </si>
  <si>
    <t>33.447 (9,13)</t>
  </si>
  <si>
    <t>39.057 (10,7)</t>
  </si>
  <si>
    <t>41.957 (11,4)</t>
  </si>
  <si>
    <t>41.877 (11,4)</t>
  </si>
  <si>
    <t>30.187 (8,24)</t>
  </si>
  <si>
    <t>19.387 (5,29)</t>
  </si>
  <si>
    <t>21.523 (5,87)</t>
  </si>
  <si>
    <t>15.475 (4,22)</t>
  </si>
  <si>
    <t>2.445 (0,642)</t>
  </si>
  <si>
    <t>3.777 (0,992)</t>
  </si>
  <si>
    <t>2.256 (0,582)</t>
  </si>
  <si>
    <t>1.656 (0,424)</t>
  </si>
  <si>
    <t>2.595 (0,664)</t>
  </si>
  <si>
    <t xml:space="preserve">4.635 (1,19) </t>
  </si>
  <si>
    <t xml:space="preserve">8.343 (2,14) </t>
  </si>
  <si>
    <t>17.343 (4,44)</t>
  </si>
  <si>
    <t xml:space="preserve">4.803 (1,23) </t>
  </si>
  <si>
    <t>11.307 (2,89)</t>
  </si>
  <si>
    <t>17.187 (4,40)</t>
  </si>
  <si>
    <t>16.611 (4,25)</t>
  </si>
  <si>
    <t>34.275 (8,77)</t>
  </si>
  <si>
    <t>29.835 (7,64)</t>
  </si>
  <si>
    <t>30.291 (7,75)</t>
  </si>
  <si>
    <t>30.675 (7,85)</t>
  </si>
  <si>
    <t>37.659 (9,64)</t>
  </si>
  <si>
    <t>19.779 (5,06)</t>
  </si>
  <si>
    <t>21.063 (5,39)</t>
  </si>
  <si>
    <t>26.835 (6,87)</t>
  </si>
  <si>
    <t>27.291 (6,99)</t>
  </si>
  <si>
    <t>28.479 (7,29)</t>
  </si>
  <si>
    <t>17.889 (4,58)</t>
  </si>
  <si>
    <t xml:space="preserve">4.704 (1,19) </t>
  </si>
  <si>
    <t xml:space="preserve">7.944 (2,01) </t>
  </si>
  <si>
    <t>13.596 (3,44)</t>
  </si>
  <si>
    <t>13.332 (3,37)</t>
  </si>
  <si>
    <t>3.048 (0,766)</t>
  </si>
  <si>
    <t>1.560 (0,366)</t>
  </si>
  <si>
    <t>19.740 (4,56)</t>
  </si>
  <si>
    <t>36.780 (8,49)</t>
  </si>
  <si>
    <t>42.216 (9,75)</t>
  </si>
  <si>
    <t>39.480 (9,11)</t>
  </si>
  <si>
    <t>41.880 (9,67)</t>
  </si>
  <si>
    <t>50.196 (11,6)</t>
  </si>
  <si>
    <t>46.572 (10,8)</t>
  </si>
  <si>
    <t>51.744 (11,9)</t>
  </si>
  <si>
    <t>54.384 (12,6)</t>
  </si>
  <si>
    <t>68.484 (15,8)</t>
  </si>
  <si>
    <t>74.364 (17,2)</t>
  </si>
  <si>
    <t>73.908 (17,1)</t>
  </si>
  <si>
    <t>80.892 (18,7)</t>
  </si>
  <si>
    <t>82.692 (19,1)</t>
  </si>
  <si>
    <t>90.156 (20,8)</t>
  </si>
  <si>
    <t>74.436 (17,2)</t>
  </si>
  <si>
    <t>73.572 (17,0)</t>
  </si>
  <si>
    <t>75.657 (17,5)</t>
  </si>
  <si>
    <t>78.837 (18,2)</t>
  </si>
  <si>
    <t>68.172 (15,7)</t>
  </si>
  <si>
    <t>59.652 (13,8)</t>
  </si>
  <si>
    <t>48.624 (11,2)</t>
  </si>
  <si>
    <t>Initial Contracts: 6</t>
  </si>
  <si>
    <t>31/12/2010 to 01/07/2011 (182 days 0 min)</t>
  </si>
  <si>
    <t>7 days 1 hours</t>
  </si>
  <si>
    <t>41 days 0 min</t>
  </si>
  <si>
    <t xml:space="preserve">6/26/2011 </t>
  </si>
  <si>
    <t xml:space="preserve">6/19/2011 </t>
  </si>
  <si>
    <t xml:space="preserve">5/29/2011 </t>
  </si>
  <si>
    <t xml:space="preserve">5/22/2011 </t>
  </si>
  <si>
    <t xml:space="preserve">5/15/2011 </t>
  </si>
  <si>
    <t xml:space="preserve">4/24/2011 </t>
  </si>
  <si>
    <t xml:space="preserve">4/17/2011 </t>
  </si>
  <si>
    <t xml:space="preserve">3/27/2011 </t>
  </si>
  <si>
    <t xml:space="preserve">3/20/2011 </t>
  </si>
  <si>
    <t xml:space="preserve">3/13/2011 </t>
  </si>
  <si>
    <t xml:space="preserve">2/27/2011 </t>
  </si>
  <si>
    <t xml:space="preserve">2/20/2011 </t>
  </si>
  <si>
    <t xml:space="preserve">2/13/2011 </t>
  </si>
  <si>
    <t xml:space="preserve">1/30/2011 </t>
  </si>
  <si>
    <t xml:space="preserve">1/23/2011 </t>
  </si>
  <si>
    <t xml:space="preserve">1/16/2011 </t>
  </si>
  <si>
    <t xml:space="preserve">6/29/2011 </t>
  </si>
  <si>
    <t xml:space="preserve">6/28/2011 </t>
  </si>
  <si>
    <t xml:space="preserve">6/27/2011 </t>
  </si>
  <si>
    <t xml:space="preserve">6/23/2011 </t>
  </si>
  <si>
    <t xml:space="preserve">6/22/2011 </t>
  </si>
  <si>
    <t xml:space="preserve">6/21/2011 </t>
  </si>
  <si>
    <t xml:space="preserve">6/20/2011 </t>
  </si>
  <si>
    <t xml:space="preserve">6/17/2011 </t>
  </si>
  <si>
    <t xml:space="preserve">6/16/2011 </t>
  </si>
  <si>
    <t xml:space="preserve">6/15/2011 </t>
  </si>
  <si>
    <t xml:space="preserve">6/14/2011 </t>
  </si>
  <si>
    <t xml:space="preserve">6/13/2011 </t>
  </si>
  <si>
    <t xml:space="preserve">5/31/2011 </t>
  </si>
  <si>
    <t xml:space="preserve">5/30/2011 </t>
  </si>
  <si>
    <t xml:space="preserve">5/27/2011 </t>
  </si>
  <si>
    <t xml:space="preserve">5/26/2011 </t>
  </si>
  <si>
    <t xml:space="preserve">5/25/2011 </t>
  </si>
  <si>
    <t xml:space="preserve">5/24/2011 </t>
  </si>
  <si>
    <t xml:space="preserve">5/23/2011 </t>
  </si>
  <si>
    <t xml:space="preserve">5/20/2011 </t>
  </si>
  <si>
    <t xml:space="preserve">5/19/2011 </t>
  </si>
  <si>
    <t xml:space="preserve">5/18/2011 </t>
  </si>
  <si>
    <t xml:space="preserve">5/17/2011 </t>
  </si>
  <si>
    <t xml:space="preserve">5/16/2011 </t>
  </si>
  <si>
    <t xml:space="preserve">5/13/2011 </t>
  </si>
  <si>
    <t xml:space="preserve">4/27/2011 </t>
  </si>
  <si>
    <t xml:space="preserve">4/26/2011 </t>
  </si>
  <si>
    <t xml:space="preserve">4/20/2011 </t>
  </si>
  <si>
    <t xml:space="preserve">4/19/2011 </t>
  </si>
  <si>
    <t xml:space="preserve">4/18/2011 </t>
  </si>
  <si>
    <t xml:space="preserve">4/15/2011 </t>
  </si>
  <si>
    <t xml:space="preserve">4/14/2011 </t>
  </si>
  <si>
    <t xml:space="preserve">4/13/2011 </t>
  </si>
  <si>
    <t xml:space="preserve">3/31/2011 </t>
  </si>
  <si>
    <t xml:space="preserve">3/30/2011 </t>
  </si>
  <si>
    <t xml:space="preserve">3/29/2011 </t>
  </si>
  <si>
    <t xml:space="preserve">3/28/2011 </t>
  </si>
  <si>
    <t xml:space="preserve">3/24/2011 </t>
  </si>
  <si>
    <t xml:space="preserve">3/23/2011 </t>
  </si>
  <si>
    <t xml:space="preserve">3/21/2011 </t>
  </si>
  <si>
    <t xml:space="preserve">3/18/2011 </t>
  </si>
  <si>
    <t xml:space="preserve">3/17/2011 </t>
  </si>
  <si>
    <t xml:space="preserve">3/16/2011 </t>
  </si>
  <si>
    <t xml:space="preserve">3/15/2011 </t>
  </si>
  <si>
    <t xml:space="preserve">3/14/2011 </t>
  </si>
  <si>
    <t xml:space="preserve">2/28/2011 </t>
  </si>
  <si>
    <t xml:space="preserve">2/25/2011 </t>
  </si>
  <si>
    <t xml:space="preserve">2/24/2011 </t>
  </si>
  <si>
    <t xml:space="preserve">2/23/2011 </t>
  </si>
  <si>
    <t xml:space="preserve">2/22/2011 </t>
  </si>
  <si>
    <t xml:space="preserve">2/21/2011 </t>
  </si>
  <si>
    <t xml:space="preserve">2/17/2011 </t>
  </si>
  <si>
    <t xml:space="preserve">2/16/2011 </t>
  </si>
  <si>
    <t xml:space="preserve">2/15/2011 </t>
  </si>
  <si>
    <t xml:space="preserve">1/31/2011 </t>
  </si>
  <si>
    <t xml:space="preserve">1/28/2011 </t>
  </si>
  <si>
    <t xml:space="preserve">1/27/2011 </t>
  </si>
  <si>
    <t xml:space="preserve">1/26/2011 </t>
  </si>
  <si>
    <t xml:space="preserve">1/25/2011 </t>
  </si>
  <si>
    <t xml:space="preserve">1/24/2011 </t>
  </si>
  <si>
    <t xml:space="preserve">1/21/2011 </t>
  </si>
  <si>
    <t xml:space="preserve">1/20/2011 </t>
  </si>
  <si>
    <t xml:space="preserve">1/19/2011 </t>
  </si>
  <si>
    <t xml:space="preserve">1/14/2011 </t>
  </si>
  <si>
    <t>DEPENDENCY:  NEGATIVE</t>
  </si>
  <si>
    <t>Confidence Level: 37.65%</t>
  </si>
  <si>
    <t>Total Number of Runs: 108</t>
  </si>
  <si>
    <t>Number of Runs of Wins: 54</t>
  </si>
  <si>
    <t>Number of Runs of Losses: 54</t>
  </si>
  <si>
    <t>Average Length of Losing Runs: 1.9</t>
  </si>
  <si>
    <t>Number of Trades: 207</t>
  </si>
  <si>
    <t>Number of Degrees of Freedom: 207</t>
  </si>
  <si>
    <t>Average trade at 95.00% confidence: $1156.85 +/- 1178.06</t>
  </si>
  <si>
    <t>Worst-case average trade at 95.00% confidence: $-21.22</t>
  </si>
  <si>
    <t>Probability that average trade is greater than zero: 94.59%</t>
  </si>
  <si>
    <t>2.145 (0,542)</t>
  </si>
  <si>
    <t xml:space="preserve">825 (0,209) </t>
  </si>
  <si>
    <t>2.655 (0,666)</t>
  </si>
  <si>
    <t>2.907 (0,730)</t>
  </si>
  <si>
    <t>3.374 (0,808)</t>
  </si>
  <si>
    <t>3.472 (0,831)</t>
  </si>
  <si>
    <t>14.095 (3,38)</t>
  </si>
  <si>
    <t>18.001 (4,31)</t>
  </si>
  <si>
    <t>28.705 (6,87)</t>
  </si>
  <si>
    <t>27.229 (6,52)</t>
  </si>
  <si>
    <t>4.081 (0,977)</t>
  </si>
  <si>
    <t>1.333 (0,319)</t>
  </si>
  <si>
    <t>3.528 (0,757)</t>
  </si>
  <si>
    <t xml:space="preserve">5.313 (1,14) </t>
  </si>
  <si>
    <t xml:space="preserve">5.047 (1,08) </t>
  </si>
  <si>
    <t>4.571 (0,981)</t>
  </si>
  <si>
    <t>2.072 (0,443)</t>
  </si>
  <si>
    <t>2.128 (0,449)</t>
  </si>
  <si>
    <t xml:space="preserve">9.422 (1,99) </t>
  </si>
  <si>
    <t>3.794 (0,800)</t>
  </si>
  <si>
    <t xml:space="preserve">952 (0,190) </t>
  </si>
  <si>
    <t xml:space="preserve">8.547 (1,70) </t>
  </si>
  <si>
    <t>10.339 (2,06)</t>
  </si>
  <si>
    <t>2.387 (0,475)</t>
  </si>
  <si>
    <t>3.605 (0,718)</t>
  </si>
  <si>
    <t>1.696 (0,325)</t>
  </si>
  <si>
    <t>15.488 (2,97)</t>
  </si>
  <si>
    <t>15.572 (2,98)</t>
  </si>
  <si>
    <t>18.946 (3,63)</t>
  </si>
  <si>
    <t>21.074 (4,03)</t>
  </si>
  <si>
    <t xml:space="preserve">8.068 (1,54) </t>
  </si>
  <si>
    <t>22.308 (4,27)</t>
  </si>
  <si>
    <t>23.260 (4,45)</t>
  </si>
  <si>
    <t>54.382 (10,4)</t>
  </si>
  <si>
    <t>58.414 (11,2)</t>
  </si>
  <si>
    <t>52.422 (10,0)</t>
  </si>
  <si>
    <t>53.805 (10,3)</t>
  </si>
  <si>
    <t>56.307 (10,8)</t>
  </si>
  <si>
    <t>44.110 (8,45)</t>
  </si>
  <si>
    <t>46.787 (8,96)</t>
  </si>
  <si>
    <t>45.387 (8,69)</t>
  </si>
  <si>
    <t>36.595 (7,01)</t>
  </si>
  <si>
    <t>39.955 (7,65)</t>
  </si>
  <si>
    <t>44.295 (8,48)</t>
  </si>
  <si>
    <t>55.355 (10,6)</t>
  </si>
  <si>
    <t>53.171 (10,2)</t>
  </si>
  <si>
    <t>55.219 (10,6)</t>
  </si>
  <si>
    <t>41.779 (8,00)</t>
  </si>
  <si>
    <t>38.377 (7,35)</t>
  </si>
  <si>
    <t>38.755 (7,42)</t>
  </si>
  <si>
    <t>41.782 (8,00)</t>
  </si>
  <si>
    <t>42.594 (8,15)</t>
  </si>
  <si>
    <t>40.032 (7,66)</t>
  </si>
  <si>
    <t>35.020 (6,70)</t>
  </si>
  <si>
    <t>41.446 (7,94)</t>
  </si>
  <si>
    <t>58.120 (11,1)</t>
  </si>
  <si>
    <t>67.500 (12,9)</t>
  </si>
  <si>
    <t>70.703 (13,5)</t>
  </si>
  <si>
    <t>73.993 (14,2)</t>
  </si>
  <si>
    <t>87.153 (16,7)</t>
  </si>
  <si>
    <t>87.125 (16,7)</t>
  </si>
  <si>
    <t>87.923 (16,8)</t>
  </si>
  <si>
    <t>68.725 (13,2)</t>
  </si>
  <si>
    <t>48.859 (9,35)</t>
  </si>
  <si>
    <t>52.695 (10,1)</t>
  </si>
  <si>
    <t>37.278 (7,14)</t>
  </si>
  <si>
    <t>28.598 (5,48)</t>
  </si>
  <si>
    <t>19.890 (3,81)</t>
  </si>
  <si>
    <t>19.666 (3,77)</t>
  </si>
  <si>
    <t>10.896 (2,07)</t>
  </si>
  <si>
    <t>13.904 (2,64)</t>
  </si>
  <si>
    <t>15.936 (3,02)</t>
  </si>
  <si>
    <t>3.232 (0,610)</t>
  </si>
  <si>
    <t>2.048 (0,373)</t>
  </si>
  <si>
    <t>3.504 (0,639)</t>
  </si>
  <si>
    <t xml:space="preserve">6.400 (1,14) </t>
  </si>
  <si>
    <t xml:space="preserve">6.176 (1,10) </t>
  </si>
  <si>
    <t>3.648 (0,650)</t>
  </si>
  <si>
    <t>4.464 (0,795)</t>
  </si>
  <si>
    <t>3.936 (0,694)</t>
  </si>
  <si>
    <t>10.816 (1,91)</t>
  </si>
  <si>
    <t>11.744 (2,07)</t>
  </si>
  <si>
    <t>10.784 (1,90)</t>
  </si>
  <si>
    <t xml:space="preserve">9.312 (1,64) </t>
  </si>
  <si>
    <t>3.840 (0,677)</t>
  </si>
  <si>
    <t>5.152 (0,908)</t>
  </si>
  <si>
    <t>5.120 (0,902)</t>
  </si>
  <si>
    <t xml:space="preserve">8.780 (1,55) </t>
  </si>
  <si>
    <t>20.172 (3,55)</t>
  </si>
  <si>
    <t>13.232 (2,33)</t>
  </si>
  <si>
    <t>15.056 (2,65)</t>
  </si>
  <si>
    <t>11.636 (2,05)</t>
  </si>
  <si>
    <t>10.372 (1,83)</t>
  </si>
  <si>
    <t>16.628 (2,93)</t>
  </si>
  <si>
    <t>1.620 (0,285)</t>
  </si>
  <si>
    <t xml:space="preserve">832 (0,142) </t>
  </si>
  <si>
    <t>1.008 (0,172)</t>
  </si>
  <si>
    <t>4.912 (0,840)</t>
  </si>
  <si>
    <t xml:space="preserve">7.040 (1,18) </t>
  </si>
  <si>
    <t>4.192 (0,684)</t>
  </si>
  <si>
    <t xml:space="preserve">8.312 (1,36) </t>
  </si>
  <si>
    <t>6.048 (0,977)</t>
  </si>
  <si>
    <t>31.664 (5,12)</t>
  </si>
  <si>
    <t>15.824 (2,56)</t>
  </si>
  <si>
    <t>12.336 (1,99)</t>
  </si>
  <si>
    <t xml:space="preserve">7.200 (1,14) </t>
  </si>
  <si>
    <t>2.592 (0,411)</t>
  </si>
  <si>
    <t>15.858 (2,47)</t>
  </si>
  <si>
    <t>31.058 (4,83)</t>
  </si>
  <si>
    <t>28.866 (4,49)</t>
  </si>
  <si>
    <t>30.178 (4,69)</t>
  </si>
  <si>
    <t>15.794 (2,46)</t>
  </si>
  <si>
    <t xml:space="preserve">8.450 (1,31) </t>
  </si>
  <si>
    <t>5.042 (0,784)</t>
  </si>
  <si>
    <t>11.252 (1,75)</t>
  </si>
  <si>
    <t xml:space="preserve">9.140 (1,42) </t>
  </si>
  <si>
    <t xml:space="preserve">8.852 (1,38) </t>
  </si>
  <si>
    <t>10.912 (1,70)</t>
  </si>
  <si>
    <t>20.592 (3,20)</t>
  </si>
  <si>
    <t xml:space="preserve">9.232 (1,44) </t>
  </si>
  <si>
    <t>11.744 (1,83)</t>
  </si>
  <si>
    <t>2.480 (0,386)</t>
  </si>
  <si>
    <t xml:space="preserve">7.034 (1,09) </t>
  </si>
  <si>
    <t>16.034 (2,49)</t>
  </si>
  <si>
    <t>20.094 (3,13)</t>
  </si>
  <si>
    <t>15.840 (2,44)</t>
  </si>
  <si>
    <t>14.432 (2,22)</t>
  </si>
  <si>
    <t>10.787 (1,66)</t>
  </si>
  <si>
    <t>22.487 (3,46)</t>
  </si>
  <si>
    <t>14.023 (2,16)</t>
  </si>
  <si>
    <t>25.363 (3,90)</t>
  </si>
  <si>
    <t>28.419 (4,37)</t>
  </si>
  <si>
    <t>33.059 (5,08)</t>
  </si>
  <si>
    <t>22.719 (3,49)</t>
  </si>
  <si>
    <t>5.279 (0,812)</t>
  </si>
  <si>
    <t>4.199 (0,646)</t>
  </si>
  <si>
    <t xml:space="preserve">8.654 (1,33) </t>
  </si>
  <si>
    <t xml:space="preserve">9.572 (1,47) </t>
  </si>
  <si>
    <t>1.026 (0,158)</t>
  </si>
  <si>
    <t>5.742 (0,883)</t>
  </si>
  <si>
    <t>3.920 (0,603)</t>
  </si>
  <si>
    <t xml:space="preserve">7.988 (1,23) </t>
  </si>
  <si>
    <t>16.560 (2,55)</t>
  </si>
  <si>
    <t>14.320 (2,20)</t>
  </si>
  <si>
    <t>18.226 (2,80)</t>
  </si>
  <si>
    <t>12.386 (1,90)</t>
  </si>
  <si>
    <t>14.204 (2,18)</t>
  </si>
  <si>
    <t xml:space="preserve">8.552 (1,31) </t>
  </si>
  <si>
    <t>50.204 (7,72)</t>
  </si>
  <si>
    <t>36.444 (5,60)</t>
  </si>
  <si>
    <t>32.796 (5,04)</t>
  </si>
  <si>
    <t>40.012 (6,15)</t>
  </si>
  <si>
    <t>44.172 (6,79)</t>
  </si>
  <si>
    <t>60.812 (9,35)</t>
  </si>
  <si>
    <t>66.108 (10,2)</t>
  </si>
  <si>
    <t>58.888 (9,05)</t>
  </si>
  <si>
    <t>70.568 (10,8)</t>
  </si>
  <si>
    <t>72.712 (11,2)</t>
  </si>
  <si>
    <t>61.032 (9,38)</t>
  </si>
  <si>
    <t>60.248 (9,26)</t>
  </si>
  <si>
    <t>56.216 (8,64)</t>
  </si>
  <si>
    <t>59.076 (9,08)</t>
  </si>
  <si>
    <t>31.892 (4,90)</t>
  </si>
  <si>
    <t>4.532 (0,697)</t>
  </si>
  <si>
    <t xml:space="preserve">6.674 (1,03) </t>
  </si>
  <si>
    <t>14.792 (2,27)</t>
  </si>
  <si>
    <t>12.308 (1,89)</t>
  </si>
  <si>
    <t>2.161 (0,332)</t>
  </si>
  <si>
    <t>1.639 (0,252)</t>
  </si>
  <si>
    <t>12.799 (1,97)</t>
  </si>
  <si>
    <t>2.179 (0,335)</t>
  </si>
  <si>
    <t>26.497 (4,07)</t>
  </si>
  <si>
    <t>Starting Equity: 384.561,00 €</t>
  </si>
  <si>
    <t>Starting Equity: 624.028,00 €</t>
  </si>
  <si>
    <t>Initial Contracts: 9</t>
  </si>
  <si>
    <t>01/07/2011 to 30/12/2011 (182 days 0 min)</t>
  </si>
  <si>
    <t>5 days 4 hours</t>
  </si>
  <si>
    <t>24 days 0 min</t>
  </si>
  <si>
    <t>12/25/2011</t>
  </si>
  <si>
    <t>12/18/2011</t>
  </si>
  <si>
    <t>11/27/2011</t>
  </si>
  <si>
    <t>11/20/2011</t>
  </si>
  <si>
    <t>11/13/2011</t>
  </si>
  <si>
    <t>10/30/2011</t>
  </si>
  <si>
    <t>10/23/2011</t>
  </si>
  <si>
    <t>10/16/2011</t>
  </si>
  <si>
    <t xml:space="preserve">9/25/2011 </t>
  </si>
  <si>
    <t xml:space="preserve">9/18/2011 </t>
  </si>
  <si>
    <t xml:space="preserve">8/28/2011 </t>
  </si>
  <si>
    <t xml:space="preserve">8/21/2011 </t>
  </si>
  <si>
    <t xml:space="preserve">8/14/2011 </t>
  </si>
  <si>
    <t xml:space="preserve">7/31/2011 </t>
  </si>
  <si>
    <t xml:space="preserve">7/24/2011 </t>
  </si>
  <si>
    <t xml:space="preserve">7/17/2011 </t>
  </si>
  <si>
    <t>12/30/2011</t>
  </si>
  <si>
    <t>12/29/2011</t>
  </si>
  <si>
    <t>12/22/2011</t>
  </si>
  <si>
    <t>12/21/2011</t>
  </si>
  <si>
    <t>12/20/2011</t>
  </si>
  <si>
    <t>12/19/2011</t>
  </si>
  <si>
    <t>12/16/2011</t>
  </si>
  <si>
    <t>12/15/2011</t>
  </si>
  <si>
    <t>12/14/2011</t>
  </si>
  <si>
    <t>12/13/2011</t>
  </si>
  <si>
    <t>11/29/2011</t>
  </si>
  <si>
    <t>11/28/2011</t>
  </si>
  <si>
    <t>11/25/2011</t>
  </si>
  <si>
    <t>11/23/2011</t>
  </si>
  <si>
    <t>11/22/2011</t>
  </si>
  <si>
    <t>11/21/2011</t>
  </si>
  <si>
    <t>11/18/2011</t>
  </si>
  <si>
    <t>11/17/2011</t>
  </si>
  <si>
    <t>11/16/2011</t>
  </si>
  <si>
    <t>11/15/2011</t>
  </si>
  <si>
    <t>11/14/2011</t>
  </si>
  <si>
    <t>10/31/2011</t>
  </si>
  <si>
    <t>10/27/2011</t>
  </si>
  <si>
    <t>10/26/2011</t>
  </si>
  <si>
    <t>10/25/2011</t>
  </si>
  <si>
    <t>10/24/2011</t>
  </si>
  <si>
    <t>10/21/2011</t>
  </si>
  <si>
    <t>10/20/2011</t>
  </si>
  <si>
    <t>10/19/2011</t>
  </si>
  <si>
    <t>10/18/2011</t>
  </si>
  <si>
    <t>10/14/2011</t>
  </si>
  <si>
    <t>10/13/2011</t>
  </si>
  <si>
    <t xml:space="preserve">9/30/2011 </t>
  </si>
  <si>
    <t xml:space="preserve">9/29/2011 </t>
  </si>
  <si>
    <t xml:space="preserve">9/28/2011 </t>
  </si>
  <si>
    <t xml:space="preserve">9/27/2011 </t>
  </si>
  <si>
    <t xml:space="preserve">9/26/2011 </t>
  </si>
  <si>
    <t xml:space="preserve">9/21/2011 </t>
  </si>
  <si>
    <t xml:space="preserve">9/20/2011 </t>
  </si>
  <si>
    <t xml:space="preserve">9/19/2011 </t>
  </si>
  <si>
    <t xml:space="preserve">9/15/2011 </t>
  </si>
  <si>
    <t xml:space="preserve">9/14/2011 </t>
  </si>
  <si>
    <t xml:space="preserve">8/31/2011 </t>
  </si>
  <si>
    <t xml:space="preserve">8/30/2011 </t>
  </si>
  <si>
    <t xml:space="preserve">8/26/2011 </t>
  </si>
  <si>
    <t xml:space="preserve">8/25/2011 </t>
  </si>
  <si>
    <t xml:space="preserve">8/24/2011 </t>
  </si>
  <si>
    <t xml:space="preserve">8/23/2011 </t>
  </si>
  <si>
    <t xml:space="preserve">8/22/2011 </t>
  </si>
  <si>
    <t xml:space="preserve">8/18/2011 </t>
  </si>
  <si>
    <t xml:space="preserve">8/17/2011 </t>
  </si>
  <si>
    <t xml:space="preserve">8/16/2011 </t>
  </si>
  <si>
    <t xml:space="preserve">8/15/2011 </t>
  </si>
  <si>
    <t xml:space="preserve">7/29/2011 </t>
  </si>
  <si>
    <t xml:space="preserve">7/25/2011 </t>
  </si>
  <si>
    <t xml:space="preserve">7/21/2011 </t>
  </si>
  <si>
    <t xml:space="preserve">7/20/2011 </t>
  </si>
  <si>
    <t xml:space="preserve">7/19/2011 </t>
  </si>
  <si>
    <t xml:space="preserve">7/18/2011 </t>
  </si>
  <si>
    <t xml:space="preserve">7/15/2011 </t>
  </si>
  <si>
    <t xml:space="preserve">7/14/2011 </t>
  </si>
  <si>
    <t xml:space="preserve">7/13/2011 </t>
  </si>
  <si>
    <t>Confidence Level: 65.43%</t>
  </si>
  <si>
    <t>Total Number of Runs: 90</t>
  </si>
  <si>
    <t>Number of Runs of Wins: 45</t>
  </si>
  <si>
    <t>Number of Runs of Losses: 45</t>
  </si>
  <si>
    <t>Average Length of Winning Runs: 2.6</t>
  </si>
  <si>
    <t>Average Length of Losing Runs: 1.8</t>
  </si>
  <si>
    <t>Number of Trades: 197</t>
  </si>
  <si>
    <t>Number of Degrees of Freedom: 197</t>
  </si>
  <si>
    <t>Average trade at 95.00% confidence: $5774.23 +/- 2856.82</t>
  </si>
  <si>
    <t>Worst-case average trade at 95.00% confidence: $2917.41</t>
  </si>
  <si>
    <t>Probability that average trade is greater than zero: &gt; 99.95%</t>
  </si>
  <si>
    <t xml:space="preserve">24.318 (3,90) </t>
  </si>
  <si>
    <t xml:space="preserve">27.342 (4,38) </t>
  </si>
  <si>
    <t xml:space="preserve">20.826 (3,34) </t>
  </si>
  <si>
    <t xml:space="preserve">18.306 (2,93) </t>
  </si>
  <si>
    <t xml:space="preserve">14.459 (2,32) </t>
  </si>
  <si>
    <t xml:space="preserve">5.837 (0,935) </t>
  </si>
  <si>
    <t xml:space="preserve">3.840 (0,577) </t>
  </si>
  <si>
    <t xml:space="preserve">10.900 (1,61) </t>
  </si>
  <si>
    <t xml:space="preserve">12.600 (1,85) </t>
  </si>
  <si>
    <t xml:space="preserve">6.640 (0,973) </t>
  </si>
  <si>
    <t xml:space="preserve">12.090 (1,77) </t>
  </si>
  <si>
    <t xml:space="preserve">15.690 (2,30) </t>
  </si>
  <si>
    <t xml:space="preserve">19.050 (2,79) </t>
  </si>
  <si>
    <t xml:space="preserve">12.225 (1,79) </t>
  </si>
  <si>
    <t xml:space="preserve">2.000 (0,277) </t>
  </si>
  <si>
    <t xml:space="preserve">7.783 (0,839) </t>
  </si>
  <si>
    <t xml:space="preserve">9.983 (1,08) </t>
  </si>
  <si>
    <t xml:space="preserve">38.664 (3,48) </t>
  </si>
  <si>
    <t xml:space="preserve">76.584 (6,89) </t>
  </si>
  <si>
    <t xml:space="preserve">87.312 (7,85) </t>
  </si>
  <si>
    <t>109.542 (9,85)</t>
  </si>
  <si>
    <t xml:space="preserve">36.102 (3,25) </t>
  </si>
  <si>
    <t xml:space="preserve">47.910 (4,31) </t>
  </si>
  <si>
    <t xml:space="preserve">59.550 (5,36) </t>
  </si>
  <si>
    <t>102.750 (9,24)</t>
  </si>
  <si>
    <t xml:space="preserve">88.278 (7,94) </t>
  </si>
  <si>
    <t xml:space="preserve">87.582 (7,88) </t>
  </si>
  <si>
    <t xml:space="preserve">50.406 (4,53) </t>
  </si>
  <si>
    <t xml:space="preserve">45.546 (4,10) </t>
  </si>
  <si>
    <t xml:space="preserve">55.914 (5,03) </t>
  </si>
  <si>
    <t xml:space="preserve">60.402 (5,43) </t>
  </si>
  <si>
    <t xml:space="preserve">55.842 (5,02) </t>
  </si>
  <si>
    <t xml:space="preserve">54.930 (4,94) </t>
  </si>
  <si>
    <t xml:space="preserve">16.926 (1,36) </t>
  </si>
  <si>
    <t xml:space="preserve">25.818 (2,07) </t>
  </si>
  <si>
    <t xml:space="preserve">36.738 (2,95) </t>
  </si>
  <si>
    <t xml:space="preserve">13.780 (1,10) </t>
  </si>
  <si>
    <t xml:space="preserve">26.780 (2,15) </t>
  </si>
  <si>
    <t xml:space="preserve">19.728 (1,58) </t>
  </si>
  <si>
    <t xml:space="preserve">54.594 (4,38) </t>
  </si>
  <si>
    <t xml:space="preserve">69.414 (5,57) </t>
  </si>
  <si>
    <t xml:space="preserve">55.842 (4,48) </t>
  </si>
  <si>
    <t xml:space="preserve">65.774 (5,27) </t>
  </si>
  <si>
    <t xml:space="preserve">64.526 (5,17) </t>
  </si>
  <si>
    <t xml:space="preserve">49.368 (3,96) </t>
  </si>
  <si>
    <t xml:space="preserve">62.140 (4,98) </t>
  </si>
  <si>
    <t xml:space="preserve">80.860 (6,48) </t>
  </si>
  <si>
    <t xml:space="preserve">65.104 (5,22) </t>
  </si>
  <si>
    <t xml:space="preserve">65.202 (5,23) </t>
  </si>
  <si>
    <t xml:space="preserve">77.649 (6,23) </t>
  </si>
  <si>
    <t xml:space="preserve">78.637 (6,30) </t>
  </si>
  <si>
    <t xml:space="preserve">94.809 (7,60) </t>
  </si>
  <si>
    <t xml:space="preserve">91.953 (7,37) </t>
  </si>
  <si>
    <t>102.993 (8,26)</t>
  </si>
  <si>
    <t xml:space="preserve">86.481 (6,93) </t>
  </si>
  <si>
    <t xml:space="preserve">98.604 (7,91) </t>
  </si>
  <si>
    <t>125.004 (10,0)</t>
  </si>
  <si>
    <t>121.812 (9,77)</t>
  </si>
  <si>
    <t xml:space="preserve">88.302 (7,08) </t>
  </si>
  <si>
    <t xml:space="preserve">50.862 (4,08) </t>
  </si>
  <si>
    <t xml:space="preserve">17.608 (1,41) </t>
  </si>
  <si>
    <t xml:space="preserve">2.463 (0,197) </t>
  </si>
  <si>
    <t xml:space="preserve">8.632 (0,671) </t>
  </si>
  <si>
    <t xml:space="preserve">42.172 (3,28) </t>
  </si>
  <si>
    <t xml:space="preserve">24.024 (1,87) </t>
  </si>
  <si>
    <t xml:space="preserve">12.896 (1,00) </t>
  </si>
  <si>
    <t xml:space="preserve">6.825 (0,528) </t>
  </si>
  <si>
    <t xml:space="preserve">25.831 (2,00) </t>
  </si>
  <si>
    <t xml:space="preserve">38.831 (3,00) </t>
  </si>
  <si>
    <t xml:space="preserve">46.579 (3,60) </t>
  </si>
  <si>
    <t xml:space="preserve">65.377 (5,05) </t>
  </si>
  <si>
    <t xml:space="preserve">61.763 (4,78) </t>
  </si>
  <si>
    <t xml:space="preserve">36.829 (2,85) </t>
  </si>
  <si>
    <t>11.271 (0,871)</t>
  </si>
  <si>
    <t xml:space="preserve">62.309 (4,82) </t>
  </si>
  <si>
    <t xml:space="preserve">51.155 (3,95) </t>
  </si>
  <si>
    <t xml:space="preserve">59.111 (4,57) </t>
  </si>
  <si>
    <t xml:space="preserve">43.953 (3,40) </t>
  </si>
  <si>
    <t xml:space="preserve">37.518 (2,90) </t>
  </si>
  <si>
    <t xml:space="preserve">8.138 (0,629) </t>
  </si>
  <si>
    <t xml:space="preserve">27.300 (2,04) </t>
  </si>
  <si>
    <t xml:space="preserve">3.848 (0,287) </t>
  </si>
  <si>
    <t xml:space="preserve">676 (0,050)  </t>
  </si>
  <si>
    <t xml:space="preserve">2.964 (0,219) </t>
  </si>
  <si>
    <t xml:space="preserve">2.210 (0,163) </t>
  </si>
  <si>
    <t xml:space="preserve">56 (0,004)  </t>
  </si>
  <si>
    <t xml:space="preserve">3.276 (0,230) </t>
  </si>
  <si>
    <t xml:space="preserve">8.260 (0,579) </t>
  </si>
  <si>
    <t xml:space="preserve">16.660 (1,17) </t>
  </si>
  <si>
    <t xml:space="preserve">18.564 (1,30) </t>
  </si>
  <si>
    <t xml:space="preserve">26.348 (1,85) </t>
  </si>
  <si>
    <t xml:space="preserve">23.380 (1,64) </t>
  </si>
  <si>
    <t xml:space="preserve">2.576 (0,172) </t>
  </si>
  <si>
    <t>14.952 (0,100)</t>
  </si>
  <si>
    <t>13.048 (0,872)</t>
  </si>
  <si>
    <t xml:space="preserve">9.828 (0,657) </t>
  </si>
  <si>
    <t xml:space="preserve">42.056 (2,81) </t>
  </si>
  <si>
    <t xml:space="preserve">37.436 (2,50) </t>
  </si>
  <si>
    <t xml:space="preserve">17.276 (1,16) </t>
  </si>
  <si>
    <t xml:space="preserve">24.332 (1,63) </t>
  </si>
  <si>
    <t xml:space="preserve">19.208 (1,28) </t>
  </si>
  <si>
    <t xml:space="preserve">22.533 (1,51) </t>
  </si>
  <si>
    <t xml:space="preserve">27.349 (1,83) </t>
  </si>
  <si>
    <t xml:space="preserve">7.329 (0,490) </t>
  </si>
  <si>
    <t>13.405 (0,855)</t>
  </si>
  <si>
    <t xml:space="preserve">5.005 (0,319) </t>
  </si>
  <si>
    <t xml:space="preserve">21.825 (1,38) </t>
  </si>
  <si>
    <t>15.021 (0,948)</t>
  </si>
  <si>
    <t xml:space="preserve">41.831 (2,64) </t>
  </si>
  <si>
    <t xml:space="preserve">53.031 (3,35) </t>
  </si>
  <si>
    <t xml:space="preserve">57.147 (3,61) </t>
  </si>
  <si>
    <t xml:space="preserve">52.387 (3,30) </t>
  </si>
  <si>
    <t xml:space="preserve">43.651 (2,75) </t>
  </si>
  <si>
    <t xml:space="preserve">84.251 (5,32) </t>
  </si>
  <si>
    <t xml:space="preserve">35.811 (2,26) </t>
  </si>
  <si>
    <t xml:space="preserve">80.415 (5,07) </t>
  </si>
  <si>
    <t xml:space="preserve">78.147 (4,93) </t>
  </si>
  <si>
    <t xml:space="preserve">69.495 (4,38) </t>
  </si>
  <si>
    <t xml:space="preserve">30.519 (1,93) </t>
  </si>
  <si>
    <t xml:space="preserve">19.347 (1,22) </t>
  </si>
  <si>
    <t>11.731 (0,740)</t>
  </si>
  <si>
    <t xml:space="preserve">4.899 (0,309) </t>
  </si>
  <si>
    <t xml:space="preserve">5.310 (0,332) </t>
  </si>
  <si>
    <t xml:space="preserve">21.540 (1,35) </t>
  </si>
  <si>
    <t xml:space="preserve">16.164 (1,01) </t>
  </si>
  <si>
    <t xml:space="preserve">36.894 (2,31) </t>
  </si>
  <si>
    <t xml:space="preserve">44.678 (2,79) </t>
  </si>
  <si>
    <t xml:space="preserve">51.342 (3,21) </t>
  </si>
  <si>
    <t xml:space="preserve">38.966 (2,44) </t>
  </si>
  <si>
    <t xml:space="preserve">39.862 (2,49) </t>
  </si>
  <si>
    <t xml:space="preserve">18.218 (1,14) </t>
  </si>
  <si>
    <t xml:space="preserve">4.231 (0,264) </t>
  </si>
  <si>
    <t xml:space="preserve">810 (0,050)  </t>
  </si>
  <si>
    <t xml:space="preserve">32.640 (2,03) </t>
  </si>
  <si>
    <t xml:space="preserve">17.912 (1,11) </t>
  </si>
  <si>
    <t xml:space="preserve">5.910 (0,347) </t>
  </si>
  <si>
    <t xml:space="preserve">3.810 (0,224) </t>
  </si>
  <si>
    <t xml:space="preserve">27.060 (1,58) </t>
  </si>
  <si>
    <t>16.470 (0,959)</t>
  </si>
  <si>
    <t xml:space="preserve">420 (0,024)  </t>
  </si>
  <si>
    <t xml:space="preserve">8.220 (0,465) </t>
  </si>
  <si>
    <t xml:space="preserve">3.608 (0,204) </t>
  </si>
  <si>
    <t xml:space="preserve">2.768 (0,156) </t>
  </si>
  <si>
    <t>10.598 (0,599)</t>
  </si>
  <si>
    <t xml:space="preserve">7.958 (0,450) </t>
  </si>
  <si>
    <t>MARKET SYSTEM:  DOGEN MM</t>
  </si>
  <si>
    <t>Trades File: C:\Users\CPM\OQM\CURSO\MODULO II Ed 2\DOGEN\4. Money Management\MSATrades-2292012205843.csv</t>
  </si>
  <si>
    <t>04/01/2010 to 30/12/2011 (1 years 359 days)</t>
  </si>
  <si>
    <t>6 days 21 hours</t>
  </si>
  <si>
    <t xml:space="preserve">P FAC </t>
  </si>
  <si>
    <t>Confidence Level: 85.33%</t>
  </si>
  <si>
    <t>Total Number of Runs: 397</t>
  </si>
  <si>
    <t>Number of Runs of Wins: 199</t>
  </si>
  <si>
    <t>Number of Runs of Losses: 198</t>
  </si>
  <si>
    <t>Average Length of Winning Runs: 2.1</t>
  </si>
  <si>
    <t>Number of Trades: 834</t>
  </si>
  <si>
    <t>Number of Degrees of Freedom: 834</t>
  </si>
  <si>
    <t>Average trade at 95.00% confidence: $1992.70 +/- 775.55</t>
  </si>
  <si>
    <t>Worst-case average trade at 95.00% confidence: $1217.15</t>
  </si>
  <si>
    <t>MARKET SYSTEM: DOGEN ISOS DEF</t>
  </si>
  <si>
    <t>Initial Account Equity: 100.000,00 €</t>
  </si>
  <si>
    <t xml:space="preserve">Total Net Profit: 1.458.339,00 €   </t>
  </si>
  <si>
    <t>Max Number of Contracts: 14</t>
  </si>
  <si>
    <t xml:space="preserve">Final Account Equity: 1.558.339,00 € </t>
  </si>
  <si>
    <t xml:space="preserve">Return on Starting Equity: 1458%   </t>
  </si>
  <si>
    <t>Profit Factor: 1,546</t>
  </si>
  <si>
    <t xml:space="preserve">Largest Winning Trade: 76.440,00 €  </t>
  </si>
  <si>
    <t>Largest Losing Trade: -64.792,00 €</t>
  </si>
  <si>
    <t xml:space="preserve">Largest Winning Trade (%): 11,81%  </t>
  </si>
  <si>
    <t>Largest Losing Trade (%): -8,729%</t>
  </si>
  <si>
    <t xml:space="preserve">Average Winning Trade: 7.870,09 €  </t>
  </si>
  <si>
    <t>Average Losing Trade: -7.177,98 €</t>
  </si>
  <si>
    <t xml:space="preserve">Average Winning Trade (%): 1,625%  </t>
  </si>
  <si>
    <t>Average Losing Trade (%): -1,147%</t>
  </si>
  <si>
    <t xml:space="preserve">Average Trade: 1.752,81 €      </t>
  </si>
  <si>
    <t>Win/Loss Ratio: 1,509</t>
  </si>
  <si>
    <t xml:space="preserve">Average Trade (%): 0,3529%      </t>
  </si>
  <si>
    <t>Win/Loss Ratio (%/%): 1,598</t>
  </si>
  <si>
    <t>Trade Standard Deviation: 14.879,09 €</t>
  </si>
  <si>
    <t>Max Consecutive Wins: 7</t>
  </si>
  <si>
    <t xml:space="preserve">Trade Standard Deviation (%): 2,294% </t>
  </si>
  <si>
    <t>Max Consecutive Losses: 12</t>
  </si>
  <si>
    <t xml:space="preserve">Worst Case Drawdown: -265.340,50 €  </t>
  </si>
  <si>
    <t>Return/Drawdown Ratio: 51,27</t>
  </si>
  <si>
    <t xml:space="preserve">Worst Case Drawdown (%): 30,25%   </t>
  </si>
  <si>
    <t>Modified Sharpe Ratio: 0,1576</t>
  </si>
  <si>
    <t>Average Drawdown: -22.652,73 €</t>
  </si>
  <si>
    <t>Average Drawdown (%): 3,710%</t>
  </si>
  <si>
    <t>FINAL PROFILE MONEY MANAGEMENT</t>
  </si>
  <si>
    <t>24 Dias</t>
  </si>
  <si>
    <t>6 Dias</t>
  </si>
  <si>
    <t>DATOS IN SAMPLE + OUT OF SAMPLE</t>
  </si>
  <si>
    <t>ESTADÍSTICAS DE LA CARTERA DOGEN</t>
  </si>
  <si>
    <t>IBEX, BUND, CL, DAX,TF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</si>
</sst>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0\ &quot;€&quot;;[Red]\-#,##0\ &quot;€&quot;"/>
    <numFmt numFmtId="8" formatCode="#,##0.00\ &quot;€&quot;;[Red]\-#,##0.00\ &quot;€&quot;"/>
    <numFmt numFmtId="164" formatCode="#,##0\ &quot;€&quot;"/>
    <numFmt numFmtId="165" formatCode="#,##0.00_ ;[Red]\-#,##0.00\ "/>
    <numFmt numFmtId="166" formatCode="#,##0.0\ &quot;€&quot;;[Red]\-#,##0.0\ &quot;€&quot;"/>
    <numFmt numFmtId="167" formatCode="0_ ;[Red]\-0\ "/>
    <numFmt numFmtId="168" formatCode="#,##0_ ;[Red]\-#,##0\ "/>
  </numFmts>
  <fonts count="32" x14ac:knownFonts="1">
    <font>
      <sz val="11"/>
      <color theme="1"/>
      <name val="Calibri"/>
      <family val="2"/>
      <scheme val="minor"/>
    </font>
    <font>
      <b/>
      <sz val="11"/>
      <color theme="1"/>
      <name val="Calibri"/>
      <family val="2"/>
      <scheme val="minor"/>
    </font>
    <font>
      <b/>
      <sz val="10"/>
      <name val="Arial"/>
      <family val="2"/>
    </font>
    <font>
      <sz val="7"/>
      <name val="Arial"/>
      <family val="2"/>
    </font>
    <font>
      <sz val="10"/>
      <name val="Arial"/>
      <family val="2"/>
    </font>
    <font>
      <sz val="9"/>
      <name val="Arial"/>
      <family val="2"/>
    </font>
    <font>
      <b/>
      <sz val="9"/>
      <name val="Arial"/>
      <family val="2"/>
    </font>
    <font>
      <sz val="8"/>
      <name val="Arial"/>
      <family val="2"/>
    </font>
    <font>
      <b/>
      <sz val="12"/>
      <name val="Arial"/>
      <family val="2"/>
    </font>
    <font>
      <b/>
      <sz val="14"/>
      <color theme="1"/>
      <name val="Calibri"/>
      <family val="2"/>
    </font>
    <font>
      <sz val="8"/>
      <color theme="1"/>
      <name val="Calibri"/>
      <family val="2"/>
      <scheme val="minor"/>
    </font>
    <font>
      <sz val="12"/>
      <color theme="1"/>
      <name val="Calibri"/>
      <family val="2"/>
      <scheme val="minor"/>
    </font>
    <font>
      <sz val="14"/>
      <color theme="1"/>
      <name val="Calibri"/>
      <family val="2"/>
      <scheme val="minor"/>
    </font>
    <font>
      <b/>
      <sz val="12"/>
      <color theme="1"/>
      <name val="Calibri"/>
      <family val="2"/>
      <scheme val="minor"/>
    </font>
    <font>
      <sz val="10"/>
      <color theme="1"/>
      <name val="Calibri"/>
      <family val="2"/>
      <scheme val="minor"/>
    </font>
    <font>
      <b/>
      <sz val="10"/>
      <color theme="1"/>
      <name val="Calibri"/>
      <family val="2"/>
    </font>
    <font>
      <sz val="16"/>
      <color theme="0"/>
      <name val="Calibri"/>
      <family val="2"/>
      <scheme val="minor"/>
    </font>
    <font>
      <b/>
      <sz val="14"/>
      <name val="Arial"/>
      <family val="2"/>
    </font>
    <font>
      <sz val="9"/>
      <color indexed="81"/>
      <name val="Tahoma"/>
      <family val="2"/>
    </font>
    <font>
      <sz val="14"/>
      <name val="Arial"/>
      <family val="2"/>
    </font>
    <font>
      <b/>
      <sz val="8"/>
      <name val="Arial"/>
      <family val="2"/>
    </font>
    <font>
      <sz val="12"/>
      <color theme="1"/>
      <name val="Calibri"/>
      <family val="2"/>
    </font>
    <font>
      <b/>
      <sz val="14"/>
      <color theme="1"/>
      <name val="Calibri"/>
      <family val="2"/>
      <scheme val="minor"/>
    </font>
    <font>
      <b/>
      <sz val="16"/>
      <name val="Arial"/>
      <family val="2"/>
    </font>
    <font>
      <b/>
      <sz val="11"/>
      <name val="Arial"/>
      <family val="2"/>
    </font>
    <font>
      <b/>
      <sz val="10"/>
      <color indexed="81"/>
      <name val="Tahoma"/>
      <family val="2"/>
    </font>
    <font>
      <sz val="10"/>
      <color indexed="81"/>
      <name val="Tahoma"/>
      <family val="2"/>
    </font>
    <font>
      <sz val="8"/>
      <color rgb="FF000000"/>
      <name val="Microsoft Sans Serif"/>
      <family val="2"/>
    </font>
    <font>
      <sz val="8"/>
      <color rgb="FFFF0000"/>
      <name val="Microsoft Sans Serif"/>
      <family val="2"/>
    </font>
    <font>
      <sz val="8"/>
      <name val="Microsoft Sans Serif"/>
      <family val="2"/>
    </font>
    <font>
      <sz val="8"/>
      <color theme="1"/>
      <name val="Microsoft Sans Serif"/>
      <family val="2"/>
    </font>
    <font>
      <b/>
      <sz val="9"/>
      <color indexed="81"/>
      <name val="Tahoma"/>
      <family val="2"/>
    </font>
  </fonts>
  <fills count="29">
    <fill>
      <patternFill patternType="none"/>
    </fill>
    <fill>
      <patternFill patternType="gray125"/>
    </fill>
    <fill>
      <patternFill patternType="solid">
        <fgColor theme="2" tint="-9.9978637043366805E-2"/>
        <bgColor indexed="64"/>
      </patternFill>
    </fill>
    <fill>
      <patternFill patternType="solid">
        <fgColor theme="9" tint="0.59999389629810485"/>
        <bgColor indexed="64"/>
      </patternFill>
    </fill>
    <fill>
      <patternFill patternType="solid">
        <fgColor theme="0"/>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rgb="FFFFC000"/>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5" tint="0.39997558519241921"/>
        <bgColor indexed="64"/>
      </patternFill>
    </fill>
    <fill>
      <patternFill patternType="solid">
        <fgColor rgb="FF990033"/>
        <bgColor indexed="64"/>
      </patternFill>
    </fill>
    <fill>
      <patternFill patternType="solid">
        <fgColor theme="2"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FFFF00"/>
        <bgColor indexed="64"/>
      </patternFill>
    </fill>
    <fill>
      <patternFill patternType="solid">
        <fgColor indexed="47"/>
        <bgColor indexed="64"/>
      </patternFill>
    </fill>
    <fill>
      <patternFill patternType="solid">
        <fgColor indexed="41"/>
        <bgColor indexed="64"/>
      </patternFill>
    </fill>
    <fill>
      <patternFill patternType="solid">
        <fgColor indexed="42"/>
        <bgColor indexed="64"/>
      </patternFill>
    </fill>
    <fill>
      <patternFill patternType="solid">
        <fgColor theme="2"/>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rgb="FFF0F0F0"/>
        <bgColor rgb="FFFFFFFF"/>
      </patternFill>
    </fill>
    <fill>
      <patternFill patternType="solid">
        <fgColor rgb="FFFFFFFF"/>
        <bgColor rgb="FF000000"/>
      </patternFill>
    </fill>
    <fill>
      <patternFill patternType="solid">
        <fgColor theme="5" tint="0.59999389629810485"/>
        <bgColor indexed="64"/>
      </patternFill>
    </fill>
    <fill>
      <patternFill patternType="solid">
        <fgColor rgb="FF92D050"/>
        <bgColor indexed="64"/>
      </patternFill>
    </fill>
  </fills>
  <borders count="17">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ck">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2">
    <xf numFmtId="0" fontId="0" fillId="0" borderId="0"/>
    <xf numFmtId="0" fontId="4" fillId="0" borderId="0"/>
  </cellStyleXfs>
  <cellXfs count="173">
    <xf numFmtId="0" fontId="0" fillId="0" borderId="0" xfId="0"/>
    <xf numFmtId="0" fontId="2" fillId="0" borderId="0" xfId="0" applyFont="1"/>
    <xf numFmtId="0" fontId="3" fillId="0" borderId="0" xfId="0" applyFont="1"/>
    <xf numFmtId="0" fontId="4" fillId="0" borderId="0" xfId="0" applyFont="1"/>
    <xf numFmtId="0" fontId="5" fillId="0" borderId="0" xfId="0" applyFont="1" applyAlignment="1">
      <alignment horizontal="center"/>
    </xf>
    <xf numFmtId="0" fontId="6" fillId="0" borderId="0" xfId="0" applyFont="1" applyAlignment="1">
      <alignment horizontal="center"/>
    </xf>
    <xf numFmtId="3" fontId="5" fillId="2" borderId="1" xfId="0" applyNumberFormat="1" applyFont="1" applyFill="1" applyBorder="1" applyAlignment="1">
      <alignment horizontal="center"/>
    </xf>
    <xf numFmtId="164" fontId="2" fillId="3" borderId="1" xfId="0" applyNumberFormat="1" applyFont="1" applyFill="1" applyBorder="1" applyAlignment="1">
      <alignment horizontal="center"/>
    </xf>
    <xf numFmtId="3" fontId="0" fillId="5" borderId="2" xfId="0" applyNumberFormat="1" applyFill="1" applyBorder="1" applyAlignment="1">
      <alignment horizontal="center"/>
    </xf>
    <xf numFmtId="164" fontId="2" fillId="6" borderId="2" xfId="0" applyNumberFormat="1" applyFont="1" applyFill="1" applyBorder="1" applyAlignment="1">
      <alignment horizontal="center"/>
    </xf>
    <xf numFmtId="164" fontId="2" fillId="7" borderId="1" xfId="0" applyNumberFormat="1" applyFont="1" applyFill="1" applyBorder="1" applyAlignment="1">
      <alignment horizontal="center"/>
    </xf>
    <xf numFmtId="164" fontId="2" fillId="4" borderId="0" xfId="0" applyNumberFormat="1" applyFont="1" applyFill="1" applyBorder="1" applyAlignment="1">
      <alignment horizontal="center"/>
    </xf>
    <xf numFmtId="164" fontId="2" fillId="8" borderId="1" xfId="0" applyNumberFormat="1" applyFont="1" applyFill="1" applyBorder="1" applyAlignment="1">
      <alignment horizontal="center"/>
    </xf>
    <xf numFmtId="0" fontId="0" fillId="4" borderId="0" xfId="0" applyFill="1"/>
    <xf numFmtId="6" fontId="8" fillId="9" borderId="1" xfId="0" applyNumberFormat="1" applyFont="1" applyFill="1" applyBorder="1"/>
    <xf numFmtId="0" fontId="4" fillId="0" borderId="0" xfId="0" applyFont="1" applyAlignment="1">
      <alignment horizontal="left"/>
    </xf>
    <xf numFmtId="0" fontId="1" fillId="10" borderId="1" xfId="0" applyFont="1" applyFill="1" applyBorder="1" applyAlignment="1">
      <alignment horizontal="center"/>
    </xf>
    <xf numFmtId="0" fontId="1" fillId="0" borderId="0" xfId="0" applyFont="1"/>
    <xf numFmtId="0" fontId="9" fillId="0" borderId="0" xfId="0" applyFont="1" applyAlignment="1">
      <alignment horizontal="right"/>
    </xf>
    <xf numFmtId="0" fontId="0" fillId="0" borderId="0" xfId="0" applyAlignment="1">
      <alignment horizontal="right"/>
    </xf>
    <xf numFmtId="3" fontId="1" fillId="0" borderId="0" xfId="0" applyNumberFormat="1" applyFont="1" applyAlignment="1">
      <alignment horizontal="center"/>
    </xf>
    <xf numFmtId="164" fontId="16" fillId="13" borderId="1" xfId="0" applyNumberFormat="1" applyFont="1" applyFill="1" applyBorder="1"/>
    <xf numFmtId="0" fontId="17" fillId="0" borderId="0" xfId="0" applyFont="1" applyAlignment="1">
      <alignment horizontal="left"/>
    </xf>
    <xf numFmtId="0" fontId="0" fillId="0" borderId="0" xfId="0" applyAlignment="1">
      <alignment horizontal="center"/>
    </xf>
    <xf numFmtId="14" fontId="4" fillId="0" borderId="0" xfId="0" applyNumberFormat="1" applyFont="1" applyAlignment="1">
      <alignment wrapText="1"/>
    </xf>
    <xf numFmtId="14" fontId="0" fillId="0" borderId="0" xfId="0" applyNumberFormat="1" applyAlignment="1">
      <alignment wrapText="1"/>
    </xf>
    <xf numFmtId="14" fontId="0" fillId="0" borderId="0" xfId="0" applyNumberFormat="1"/>
    <xf numFmtId="164" fontId="0" fillId="11" borderId="1" xfId="0" applyNumberFormat="1" applyFont="1" applyFill="1" applyBorder="1" applyAlignment="1">
      <alignment horizontal="center"/>
    </xf>
    <xf numFmtId="165" fontId="14" fillId="7" borderId="2" xfId="0" applyNumberFormat="1" applyFont="1" applyFill="1" applyBorder="1" applyAlignment="1">
      <alignment horizontal="center"/>
    </xf>
    <xf numFmtId="164" fontId="1" fillId="0" borderId="1" xfId="0" applyNumberFormat="1" applyFont="1" applyBorder="1" applyAlignment="1">
      <alignment horizontal="center"/>
    </xf>
    <xf numFmtId="0" fontId="19" fillId="0" borderId="0" xfId="0" applyFont="1"/>
    <xf numFmtId="0" fontId="0" fillId="0" borderId="0" xfId="0" applyAlignment="1">
      <alignment horizontal="left"/>
    </xf>
    <xf numFmtId="0" fontId="4" fillId="4" borderId="0" xfId="0" applyFont="1" applyFill="1"/>
    <xf numFmtId="0" fontId="0" fillId="4" borderId="0" xfId="0" applyFill="1" applyBorder="1" applyAlignment="1">
      <alignment horizontal="center"/>
    </xf>
    <xf numFmtId="0" fontId="2" fillId="0" borderId="0" xfId="0" applyFont="1" applyAlignment="1">
      <alignment horizontal="center"/>
    </xf>
    <xf numFmtId="0" fontId="20" fillId="0" borderId="2" xfId="0" applyFont="1" applyFill="1" applyBorder="1" applyAlignment="1">
      <alignment horizontal="center"/>
    </xf>
    <xf numFmtId="0" fontId="4" fillId="0" borderId="2" xfId="0" applyFont="1" applyBorder="1"/>
    <xf numFmtId="2" fontId="0" fillId="19" borderId="2" xfId="0" applyNumberFormat="1" applyFill="1" applyBorder="1" applyAlignment="1">
      <alignment horizontal="center"/>
    </xf>
    <xf numFmtId="10" fontId="7" fillId="8" borderId="2" xfId="0" applyNumberFormat="1" applyFont="1" applyFill="1" applyBorder="1" applyAlignment="1">
      <alignment horizontal="center"/>
    </xf>
    <xf numFmtId="164" fontId="0" fillId="16" borderId="1" xfId="0" applyNumberFormat="1" applyFill="1" applyBorder="1" applyAlignment="1">
      <alignment horizontal="center"/>
    </xf>
    <xf numFmtId="164" fontId="0" fillId="22" borderId="1" xfId="0" applyNumberFormat="1" applyFill="1" applyBorder="1" applyAlignment="1">
      <alignment horizontal="center"/>
    </xf>
    <xf numFmtId="0" fontId="4" fillId="0" borderId="3" xfId="0" applyFont="1" applyBorder="1"/>
    <xf numFmtId="4" fontId="7" fillId="0" borderId="2" xfId="0" applyNumberFormat="1" applyFont="1" applyBorder="1" applyAlignment="1">
      <alignment horizontal="center"/>
    </xf>
    <xf numFmtId="10" fontId="7" fillId="0" borderId="2" xfId="0" applyNumberFormat="1" applyFont="1" applyBorder="1" applyAlignment="1">
      <alignment horizontal="center"/>
    </xf>
    <xf numFmtId="4" fontId="7" fillId="21" borderId="2" xfId="0" applyNumberFormat="1" applyFont="1" applyFill="1" applyBorder="1" applyAlignment="1">
      <alignment horizontal="center"/>
    </xf>
    <xf numFmtId="8" fontId="0" fillId="0" borderId="0" xfId="0" applyNumberFormat="1"/>
    <xf numFmtId="17" fontId="0" fillId="0" borderId="0" xfId="0" applyNumberFormat="1"/>
    <xf numFmtId="0" fontId="20" fillId="0" borderId="0" xfId="0" applyFont="1" applyFill="1" applyBorder="1" applyAlignment="1">
      <alignment horizontal="center"/>
    </xf>
    <xf numFmtId="0" fontId="0" fillId="15" borderId="0" xfId="0" applyFill="1"/>
    <xf numFmtId="8" fontId="0" fillId="15" borderId="0" xfId="0" applyNumberFormat="1" applyFill="1"/>
    <xf numFmtId="10" fontId="0" fillId="15" borderId="0" xfId="0" applyNumberFormat="1" applyFill="1"/>
    <xf numFmtId="14" fontId="0" fillId="15" borderId="0" xfId="0" applyNumberFormat="1" applyFill="1"/>
    <xf numFmtId="4" fontId="20" fillId="20" borderId="2" xfId="0" applyNumberFormat="1" applyFont="1" applyFill="1" applyBorder="1" applyAlignment="1">
      <alignment horizontal="center"/>
    </xf>
    <xf numFmtId="0" fontId="7" fillId="0" borderId="2" xfId="0" applyFont="1" applyBorder="1" applyAlignment="1">
      <alignment horizontal="center"/>
    </xf>
    <xf numFmtId="0" fontId="21" fillId="0" borderId="0" xfId="0" applyFont="1" applyAlignment="1">
      <alignment horizontal="right"/>
    </xf>
    <xf numFmtId="164" fontId="5" fillId="0" borderId="4" xfId="0" applyNumberFormat="1" applyFont="1" applyBorder="1" applyAlignment="1">
      <alignment horizontal="center"/>
    </xf>
    <xf numFmtId="164" fontId="4" fillId="0" borderId="5" xfId="0" applyNumberFormat="1" applyFont="1" applyBorder="1" applyAlignment="1">
      <alignment horizontal="center"/>
    </xf>
    <xf numFmtId="3" fontId="7" fillId="0" borderId="2" xfId="0" applyNumberFormat="1" applyFont="1" applyBorder="1" applyAlignment="1">
      <alignment horizontal="center"/>
    </xf>
    <xf numFmtId="2" fontId="0" fillId="15" borderId="0" xfId="0" applyNumberFormat="1" applyFill="1"/>
    <xf numFmtId="1" fontId="0" fillId="15" borderId="0" xfId="0" applyNumberFormat="1" applyFill="1"/>
    <xf numFmtId="4" fontId="0" fillId="0" borderId="0" xfId="0" applyNumberFormat="1"/>
    <xf numFmtId="164" fontId="0" fillId="0" borderId="2" xfId="0" applyNumberFormat="1" applyBorder="1" applyAlignment="1">
      <alignment horizontal="center"/>
    </xf>
    <xf numFmtId="164" fontId="0" fillId="22" borderId="2" xfId="0" applyNumberFormat="1" applyFont="1" applyFill="1" applyBorder="1" applyAlignment="1">
      <alignment horizontal="center"/>
    </xf>
    <xf numFmtId="164" fontId="0" fillId="5" borderId="2" xfId="0" applyNumberFormat="1" applyFill="1" applyBorder="1" applyAlignment="1">
      <alignment horizontal="center"/>
    </xf>
    <xf numFmtId="10" fontId="0" fillId="0" borderId="0" xfId="0" applyNumberFormat="1"/>
    <xf numFmtId="4" fontId="7" fillId="21" borderId="9" xfId="0" applyNumberFormat="1" applyFont="1" applyFill="1" applyBorder="1" applyAlignment="1">
      <alignment horizontal="center"/>
    </xf>
    <xf numFmtId="3" fontId="7" fillId="0" borderId="9" xfId="0" applyNumberFormat="1" applyFont="1" applyBorder="1" applyAlignment="1">
      <alignment horizontal="center"/>
    </xf>
    <xf numFmtId="10" fontId="7" fillId="8" borderId="9" xfId="0" applyNumberFormat="1" applyFont="1" applyFill="1" applyBorder="1" applyAlignment="1">
      <alignment horizontal="center"/>
    </xf>
    <xf numFmtId="10" fontId="7" fillId="4" borderId="9" xfId="0" applyNumberFormat="1" applyFont="1" applyFill="1" applyBorder="1" applyAlignment="1">
      <alignment horizontal="center"/>
    </xf>
    <xf numFmtId="4" fontId="7" fillId="4" borderId="9" xfId="0" applyNumberFormat="1" applyFont="1" applyFill="1" applyBorder="1" applyAlignment="1">
      <alignment horizontal="center"/>
    </xf>
    <xf numFmtId="4" fontId="20" fillId="20" borderId="9" xfId="0" applyNumberFormat="1" applyFont="1" applyFill="1" applyBorder="1" applyAlignment="1">
      <alignment horizontal="center"/>
    </xf>
    <xf numFmtId="0" fontId="7" fillId="0" borderId="9" xfId="0" applyFont="1" applyBorder="1" applyAlignment="1">
      <alignment horizontal="center"/>
    </xf>
    <xf numFmtId="0" fontId="20" fillId="0" borderId="10" xfId="0" applyFont="1" applyFill="1" applyBorder="1" applyAlignment="1">
      <alignment horizontal="center"/>
    </xf>
    <xf numFmtId="4" fontId="0" fillId="18" borderId="10" xfId="0" applyNumberFormat="1" applyFill="1" applyBorder="1" applyAlignment="1">
      <alignment horizontal="center"/>
    </xf>
    <xf numFmtId="3" fontId="2" fillId="17" borderId="10" xfId="0" applyNumberFormat="1" applyFont="1" applyFill="1" applyBorder="1" applyAlignment="1">
      <alignment horizontal="center"/>
    </xf>
    <xf numFmtId="10" fontId="2" fillId="12" borderId="10" xfId="0" applyNumberFormat="1" applyFont="1" applyFill="1" applyBorder="1" applyAlignment="1">
      <alignment horizontal="center"/>
    </xf>
    <xf numFmtId="10" fontId="0" fillId="12" borderId="10" xfId="0" applyNumberFormat="1" applyFill="1" applyBorder="1" applyAlignment="1">
      <alignment horizontal="center"/>
    </xf>
    <xf numFmtId="4" fontId="2" fillId="18" borderId="10" xfId="0" applyNumberFormat="1" applyFont="1" applyFill="1" applyBorder="1" applyAlignment="1">
      <alignment horizontal="center"/>
    </xf>
    <xf numFmtId="9" fontId="0" fillId="0" borderId="0" xfId="0" applyNumberFormat="1"/>
    <xf numFmtId="3" fontId="0" fillId="0" borderId="0" xfId="0" applyNumberFormat="1"/>
    <xf numFmtId="0" fontId="22" fillId="0" borderId="0" xfId="0" applyFont="1"/>
    <xf numFmtId="0" fontId="23" fillId="0" borderId="0" xfId="0" applyFont="1"/>
    <xf numFmtId="0" fontId="5" fillId="0" borderId="0" xfId="0" applyFont="1"/>
    <xf numFmtId="4" fontId="0" fillId="0" borderId="0" xfId="0" applyNumberFormat="1" applyAlignment="1">
      <alignment horizontal="center"/>
    </xf>
    <xf numFmtId="4" fontId="7" fillId="0" borderId="0" xfId="0" applyNumberFormat="1" applyFont="1"/>
    <xf numFmtId="0" fontId="7" fillId="0" borderId="0" xfId="0" applyFont="1"/>
    <xf numFmtId="0" fontId="6" fillId="0" borderId="0" xfId="0" applyFont="1" applyAlignment="1">
      <alignment horizontal="left"/>
    </xf>
    <xf numFmtId="0" fontId="5" fillId="0" borderId="2" xfId="0" applyFont="1" applyBorder="1" applyAlignment="1">
      <alignment horizontal="center"/>
    </xf>
    <xf numFmtId="6" fontId="5" fillId="0" borderId="2" xfId="0" applyNumberFormat="1" applyFont="1" applyBorder="1" applyAlignment="1">
      <alignment horizontal="center"/>
    </xf>
    <xf numFmtId="0" fontId="5" fillId="0" borderId="0" xfId="0" applyFont="1" applyFill="1" applyBorder="1" applyAlignment="1">
      <alignment horizontal="center"/>
    </xf>
    <xf numFmtId="4" fontId="5" fillId="0" borderId="0" xfId="0" applyNumberFormat="1" applyFont="1" applyAlignment="1">
      <alignment horizontal="center"/>
    </xf>
    <xf numFmtId="0" fontId="17" fillId="0" borderId="0" xfId="0" applyFont="1"/>
    <xf numFmtId="0" fontId="24" fillId="0" borderId="0" xfId="0" applyFont="1"/>
    <xf numFmtId="17" fontId="7" fillId="0" borderId="0" xfId="0" applyNumberFormat="1" applyFont="1"/>
    <xf numFmtId="8" fontId="7" fillId="0" borderId="0" xfId="0" applyNumberFormat="1" applyFont="1"/>
    <xf numFmtId="4" fontId="6" fillId="0" borderId="0" xfId="0" applyNumberFormat="1" applyFont="1" applyAlignment="1">
      <alignment horizontal="center"/>
    </xf>
    <xf numFmtId="0" fontId="5" fillId="0" borderId="0" xfId="0" applyFont="1" applyAlignment="1">
      <alignment horizontal="left"/>
    </xf>
    <xf numFmtId="10" fontId="6" fillId="0" borderId="0" xfId="0" applyNumberFormat="1" applyFont="1" applyAlignment="1">
      <alignment horizontal="center"/>
    </xf>
    <xf numFmtId="1" fontId="5" fillId="0" borderId="0" xfId="0" applyNumberFormat="1" applyFont="1" applyAlignment="1">
      <alignment horizontal="center"/>
    </xf>
    <xf numFmtId="4" fontId="5" fillId="0" borderId="0" xfId="0" applyNumberFormat="1" applyFont="1"/>
    <xf numFmtId="4" fontId="5" fillId="0" borderId="0" xfId="0" applyNumberFormat="1" applyFont="1" applyAlignment="1">
      <alignment horizontal="left"/>
    </xf>
    <xf numFmtId="4" fontId="6" fillId="23" borderId="0" xfId="0" applyNumberFormat="1" applyFont="1" applyFill="1" applyAlignment="1">
      <alignment horizontal="center"/>
    </xf>
    <xf numFmtId="0" fontId="7" fillId="0" borderId="0" xfId="0" applyFont="1" applyAlignment="1">
      <alignment horizontal="right"/>
    </xf>
    <xf numFmtId="3" fontId="5" fillId="0" borderId="0" xfId="0" applyNumberFormat="1" applyFont="1" applyAlignment="1">
      <alignment horizontal="center"/>
    </xf>
    <xf numFmtId="10" fontId="5" fillId="0" borderId="0" xfId="0" applyNumberFormat="1" applyFont="1" applyAlignment="1">
      <alignment horizontal="center"/>
    </xf>
    <xf numFmtId="49" fontId="5" fillId="0" borderId="0" xfId="0" applyNumberFormat="1" applyFont="1" applyAlignment="1">
      <alignment horizontal="center"/>
    </xf>
    <xf numFmtId="3" fontId="6" fillId="0" borderId="0" xfId="0" applyNumberFormat="1" applyFont="1" applyAlignment="1">
      <alignment horizontal="center"/>
    </xf>
    <xf numFmtId="0" fontId="24" fillId="21" borderId="0" xfId="0" applyFont="1" applyFill="1"/>
    <xf numFmtId="4" fontId="5" fillId="21" borderId="0" xfId="0" applyNumberFormat="1" applyFont="1" applyFill="1" applyAlignment="1">
      <alignment horizontal="center"/>
    </xf>
    <xf numFmtId="4" fontId="6" fillId="24" borderId="0" xfId="0" applyNumberFormat="1" applyFont="1" applyFill="1"/>
    <xf numFmtId="0" fontId="5" fillId="24" borderId="0" xfId="0" applyFont="1" applyFill="1"/>
    <xf numFmtId="0" fontId="0" fillId="21" borderId="0" xfId="0" applyFill="1"/>
    <xf numFmtId="4" fontId="6" fillId="21" borderId="0" xfId="0" applyNumberFormat="1" applyFont="1" applyFill="1" applyAlignment="1">
      <alignment horizontal="center"/>
    </xf>
    <xf numFmtId="4" fontId="5" fillId="24" borderId="0" xfId="0" applyNumberFormat="1" applyFont="1" applyFill="1"/>
    <xf numFmtId="3" fontId="5" fillId="0" borderId="0" xfId="0" applyNumberFormat="1" applyFont="1"/>
    <xf numFmtId="10" fontId="5" fillId="0" borderId="0" xfId="0" applyNumberFormat="1" applyFont="1"/>
    <xf numFmtId="0" fontId="2" fillId="21" borderId="0" xfId="0" applyFont="1" applyFill="1"/>
    <xf numFmtId="4" fontId="6" fillId="21" borderId="11" xfId="0" applyNumberFormat="1" applyFont="1" applyFill="1" applyBorder="1" applyAlignment="1">
      <alignment horizontal="center"/>
    </xf>
    <xf numFmtId="4" fontId="6" fillId="21" borderId="1" xfId="0" applyNumberFormat="1" applyFont="1" applyFill="1" applyBorder="1" applyAlignment="1">
      <alignment horizontal="center"/>
    </xf>
    <xf numFmtId="2" fontId="5" fillId="0" borderId="0" xfId="0" applyNumberFormat="1" applyFont="1" applyAlignment="1">
      <alignment horizontal="center"/>
    </xf>
    <xf numFmtId="2" fontId="5" fillId="0" borderId="0" xfId="0" applyNumberFormat="1" applyFont="1"/>
    <xf numFmtId="6" fontId="5" fillId="0" borderId="0" xfId="0" applyNumberFormat="1" applyFont="1" applyBorder="1" applyAlignment="1">
      <alignment horizontal="center"/>
    </xf>
    <xf numFmtId="10" fontId="5" fillId="18" borderId="0" xfId="0" applyNumberFormat="1" applyFont="1" applyFill="1" applyAlignment="1">
      <alignment horizontal="center"/>
    </xf>
    <xf numFmtId="10" fontId="5" fillId="0" borderId="0" xfId="0" applyNumberFormat="1" applyFont="1" applyAlignment="1">
      <alignment horizontal="left"/>
    </xf>
    <xf numFmtId="10" fontId="20" fillId="0" borderId="0" xfId="0" applyNumberFormat="1" applyFont="1" applyAlignment="1">
      <alignment horizontal="center"/>
    </xf>
    <xf numFmtId="10" fontId="7" fillId="0" borderId="0" xfId="0" applyNumberFormat="1" applyFont="1" applyAlignment="1">
      <alignment horizontal="center"/>
    </xf>
    <xf numFmtId="10" fontId="5" fillId="19" borderId="0" xfId="0" applyNumberFormat="1" applyFont="1" applyFill="1" applyAlignment="1">
      <alignment horizontal="center"/>
    </xf>
    <xf numFmtId="10" fontId="8" fillId="24" borderId="0" xfId="0" applyNumberFormat="1" applyFont="1" applyFill="1"/>
    <xf numFmtId="14" fontId="27" fillId="25" borderId="2" xfId="0" applyNumberFormat="1" applyFont="1" applyFill="1" applyBorder="1" applyAlignment="1">
      <alignment horizontal="center" vertical="center"/>
    </xf>
    <xf numFmtId="0" fontId="27" fillId="25" borderId="2" xfId="0" applyFont="1" applyFill="1" applyBorder="1" applyAlignment="1">
      <alignment horizontal="center" vertical="center"/>
    </xf>
    <xf numFmtId="14" fontId="27" fillId="0" borderId="2" xfId="0" applyNumberFormat="1" applyFont="1" applyBorder="1" applyAlignment="1">
      <alignment horizontal="center" vertical="center"/>
    </xf>
    <xf numFmtId="0" fontId="27" fillId="0" borderId="2" xfId="0" applyFont="1" applyBorder="1" applyAlignment="1">
      <alignment horizontal="center" vertical="center"/>
    </xf>
    <xf numFmtId="0" fontId="28" fillId="0" borderId="2" xfId="0" applyFont="1" applyBorder="1" applyAlignment="1">
      <alignment horizontal="center" vertical="center"/>
    </xf>
    <xf numFmtId="166" fontId="27" fillId="0" borderId="2" xfId="0" applyNumberFormat="1" applyFont="1" applyBorder="1" applyAlignment="1">
      <alignment horizontal="center" vertical="center"/>
    </xf>
    <xf numFmtId="166" fontId="28" fillId="0" borderId="2" xfId="0" applyNumberFormat="1" applyFont="1" applyBorder="1" applyAlignment="1">
      <alignment horizontal="center" vertical="center"/>
    </xf>
    <xf numFmtId="14" fontId="29" fillId="0" borderId="2" xfId="0" applyNumberFormat="1" applyFont="1" applyFill="1" applyBorder="1" applyAlignment="1">
      <alignment horizontal="center"/>
    </xf>
    <xf numFmtId="166" fontId="29" fillId="0" borderId="2" xfId="0" applyNumberFormat="1" applyFont="1" applyFill="1" applyBorder="1" applyAlignment="1">
      <alignment horizontal="center"/>
    </xf>
    <xf numFmtId="0" fontId="13" fillId="0" borderId="2" xfId="0" applyFont="1" applyBorder="1" applyAlignment="1">
      <alignment horizontal="center"/>
    </xf>
    <xf numFmtId="0" fontId="1" fillId="0" borderId="2" xfId="0" applyFont="1" applyBorder="1" applyAlignment="1">
      <alignment horizontal="center"/>
    </xf>
    <xf numFmtId="167" fontId="29" fillId="0" borderId="2" xfId="0" applyNumberFormat="1" applyFont="1" applyBorder="1" applyAlignment="1">
      <alignment horizontal="center"/>
    </xf>
    <xf numFmtId="14" fontId="29" fillId="26" borderId="2" xfId="1" applyNumberFormat="1" applyFont="1" applyFill="1" applyBorder="1" applyAlignment="1">
      <alignment horizontal="center"/>
    </xf>
    <xf numFmtId="14" fontId="29" fillId="0" borderId="2" xfId="1" applyNumberFormat="1" applyFont="1" applyFill="1" applyBorder="1" applyAlignment="1">
      <alignment horizontal="center"/>
    </xf>
    <xf numFmtId="8" fontId="29" fillId="0" borderId="2" xfId="1" applyNumberFormat="1" applyFont="1" applyFill="1" applyBorder="1" applyAlignment="1">
      <alignment horizontal="center"/>
    </xf>
    <xf numFmtId="0" fontId="1" fillId="0" borderId="1" xfId="0" applyFont="1" applyBorder="1" applyAlignment="1">
      <alignment horizontal="center"/>
    </xf>
    <xf numFmtId="168" fontId="29" fillId="0" borderId="2" xfId="0" applyNumberFormat="1" applyFont="1" applyFill="1" applyBorder="1" applyAlignment="1">
      <alignment horizontal="center"/>
    </xf>
    <xf numFmtId="14" fontId="29" fillId="0" borderId="0" xfId="0" applyNumberFormat="1" applyFont="1" applyFill="1" applyBorder="1" applyAlignment="1">
      <alignment horizontal="center"/>
    </xf>
    <xf numFmtId="168" fontId="29" fillId="0" borderId="0" xfId="0" applyNumberFormat="1" applyFont="1" applyFill="1" applyBorder="1" applyAlignment="1">
      <alignment horizontal="center"/>
    </xf>
    <xf numFmtId="1" fontId="27" fillId="25" borderId="2" xfId="0" applyNumberFormat="1" applyFont="1" applyFill="1" applyBorder="1" applyAlignment="1">
      <alignment horizontal="center" vertical="center"/>
    </xf>
    <xf numFmtId="1" fontId="28" fillId="0" borderId="2" xfId="0" applyNumberFormat="1" applyFont="1" applyBorder="1" applyAlignment="1">
      <alignment horizontal="center" vertical="center"/>
    </xf>
    <xf numFmtId="1" fontId="29" fillId="0" borderId="2" xfId="0" applyNumberFormat="1" applyFont="1" applyFill="1" applyBorder="1" applyAlignment="1">
      <alignment horizontal="center"/>
    </xf>
    <xf numFmtId="167" fontId="30" fillId="0" borderId="2" xfId="0" applyNumberFormat="1" applyFont="1" applyBorder="1" applyAlignment="1">
      <alignment horizontal="center"/>
    </xf>
    <xf numFmtId="167" fontId="28" fillId="0" borderId="2" xfId="0" applyNumberFormat="1" applyFont="1" applyBorder="1" applyAlignment="1">
      <alignment horizontal="center" vertical="center"/>
    </xf>
    <xf numFmtId="167" fontId="27" fillId="0" borderId="2" xfId="0" applyNumberFormat="1" applyFont="1" applyBorder="1" applyAlignment="1">
      <alignment horizontal="center" vertical="center"/>
    </xf>
    <xf numFmtId="0" fontId="2" fillId="22" borderId="2" xfId="0" applyFont="1" applyFill="1" applyBorder="1" applyAlignment="1">
      <alignment horizontal="center"/>
    </xf>
    <xf numFmtId="9" fontId="0" fillId="27" borderId="1" xfId="0" applyNumberFormat="1" applyFill="1" applyBorder="1" applyAlignment="1">
      <alignment horizontal="center"/>
    </xf>
    <xf numFmtId="164" fontId="8" fillId="7" borderId="1" xfId="0" applyNumberFormat="1" applyFont="1" applyFill="1" applyBorder="1" applyAlignment="1">
      <alignment horizontal="center"/>
    </xf>
    <xf numFmtId="164" fontId="11" fillId="12" borderId="1" xfId="0" applyNumberFormat="1" applyFont="1" applyFill="1" applyBorder="1" applyAlignment="1">
      <alignment horizontal="center"/>
    </xf>
    <xf numFmtId="164" fontId="2" fillId="14" borderId="2" xfId="0" applyNumberFormat="1" applyFont="1" applyFill="1" applyBorder="1" applyAlignment="1">
      <alignment horizontal="center"/>
    </xf>
    <xf numFmtId="164" fontId="2" fillId="14" borderId="12" xfId="0" applyNumberFormat="1" applyFont="1" applyFill="1" applyBorder="1" applyAlignment="1">
      <alignment horizontal="center"/>
    </xf>
    <xf numFmtId="0" fontId="20" fillId="0" borderId="2" xfId="0" applyFont="1" applyBorder="1" applyAlignment="1">
      <alignment horizontal="center"/>
    </xf>
    <xf numFmtId="17" fontId="0" fillId="15" borderId="0" xfId="0" applyNumberFormat="1" applyFill="1"/>
    <xf numFmtId="10" fontId="7" fillId="28" borderId="2" xfId="0" applyNumberFormat="1" applyFont="1" applyFill="1" applyBorder="1" applyAlignment="1">
      <alignment horizontal="center"/>
    </xf>
    <xf numFmtId="10" fontId="7" fillId="28" borderId="9" xfId="0" applyNumberFormat="1" applyFont="1" applyFill="1" applyBorder="1" applyAlignment="1">
      <alignment horizontal="center"/>
    </xf>
    <xf numFmtId="0" fontId="5" fillId="0" borderId="4" xfId="0" applyFont="1" applyBorder="1" applyAlignment="1">
      <alignment horizontal="center"/>
    </xf>
    <xf numFmtId="0" fontId="5" fillId="0" borderId="5" xfId="0" applyFont="1" applyBorder="1" applyAlignment="1">
      <alignment horizontal="center"/>
    </xf>
    <xf numFmtId="0" fontId="5" fillId="0" borderId="6" xfId="0" applyFont="1" applyBorder="1" applyAlignment="1">
      <alignment horizontal="center"/>
    </xf>
    <xf numFmtId="0" fontId="5" fillId="0" borderId="7" xfId="0" applyFont="1" applyBorder="1" applyAlignment="1">
      <alignment horizontal="center"/>
    </xf>
    <xf numFmtId="0" fontId="5" fillId="0" borderId="8" xfId="0" applyFont="1" applyBorder="1" applyAlignment="1">
      <alignment horizontal="center"/>
    </xf>
    <xf numFmtId="0" fontId="5" fillId="0" borderId="13" xfId="0" applyFont="1" applyBorder="1" applyAlignment="1">
      <alignment horizontal="center"/>
    </xf>
    <xf numFmtId="0" fontId="5" fillId="0" borderId="14" xfId="0" applyFont="1" applyBorder="1" applyAlignment="1">
      <alignment horizontal="center"/>
    </xf>
    <xf numFmtId="0" fontId="5" fillId="0" borderId="15" xfId="0" applyFont="1" applyBorder="1" applyAlignment="1">
      <alignment horizontal="center"/>
    </xf>
    <xf numFmtId="0" fontId="5" fillId="0" borderId="16" xfId="0" applyFont="1" applyBorder="1" applyAlignment="1">
      <alignment horizontal="center"/>
    </xf>
    <xf numFmtId="9" fontId="13" fillId="28" borderId="1" xfId="0" applyNumberFormat="1" applyFont="1" applyFill="1" applyBorder="1" applyAlignment="1">
      <alignment horizontal="center"/>
    </xf>
  </cellXfs>
  <cellStyles count="2">
    <cellStyle name="Normal" xfId="0" builtinId="0"/>
    <cellStyle name="Normal_Trades WF" xfId="1" xr:uid="{00000000-0005-0000-0000-000001000000}"/>
  </cellStyles>
  <dxfs count="0"/>
  <tableStyles count="0" defaultTableStyle="TableStyleMedium9" defaultPivotStyle="PivotStyleLight16"/>
  <colors>
    <mruColors>
      <color rgb="FFF1FA78"/>
      <color rgb="FF9900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4" Type="http://schemas.openxmlformats.org/officeDocument/2006/relationships/image" Target="../media/image25.png"/></Relationships>
</file>

<file path=xl/drawings/_rels/drawing7.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9.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161925</xdr:rowOff>
    </xdr:from>
    <xdr:to>
      <xdr:col>12</xdr:col>
      <xdr:colOff>590550</xdr:colOff>
      <xdr:row>22</xdr:row>
      <xdr:rowOff>66675</xdr:rowOff>
    </xdr:to>
    <xdr:pic>
      <xdr:nvPicPr>
        <xdr:cNvPr id="10243" name="Picture 3">
          <a:extLst>
            <a:ext uri="{FF2B5EF4-FFF2-40B4-BE49-F238E27FC236}">
              <a16:creationId xmlns:a16="http://schemas.microsoft.com/office/drawing/2014/main" id="{00000000-0008-0000-0100-0000032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542925"/>
          <a:ext cx="9734550" cy="3524250"/>
        </a:xfrm>
        <a:prstGeom prst="rect">
          <a:avLst/>
        </a:prstGeom>
        <a:noFill/>
        <a:ln w="1">
          <a:noFill/>
          <a:miter lim="800000"/>
          <a:headEnd/>
          <a:tailEnd type="none" w="med" len="med"/>
        </a:ln>
        <a:effectLst/>
      </xdr:spPr>
    </xdr:pic>
    <xdr:clientData/>
  </xdr:twoCellAnchor>
  <xdr:twoCellAnchor editAs="oneCell">
    <xdr:from>
      <xdr:col>0</xdr:col>
      <xdr:colOff>0</xdr:colOff>
      <xdr:row>23</xdr:row>
      <xdr:rowOff>95249</xdr:rowOff>
    </xdr:from>
    <xdr:to>
      <xdr:col>5</xdr:col>
      <xdr:colOff>622113</xdr:colOff>
      <xdr:row>41</xdr:row>
      <xdr:rowOff>95250</xdr:rowOff>
    </xdr:to>
    <xdr:pic>
      <xdr:nvPicPr>
        <xdr:cNvPr id="10244" name="Picture 4">
          <a:extLst>
            <a:ext uri="{FF2B5EF4-FFF2-40B4-BE49-F238E27FC236}">
              <a16:creationId xmlns:a16="http://schemas.microsoft.com/office/drawing/2014/main" id="{00000000-0008-0000-0100-0000042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4286249"/>
          <a:ext cx="4432113" cy="3429001"/>
        </a:xfrm>
        <a:prstGeom prst="rect">
          <a:avLst/>
        </a:prstGeom>
        <a:noFill/>
        <a:ln w="1">
          <a:noFill/>
          <a:miter lim="800000"/>
          <a:headEnd/>
          <a:tailEnd type="none" w="med" len="med"/>
        </a:ln>
        <a:effectLst/>
      </xdr:spPr>
    </xdr:pic>
    <xdr:clientData/>
  </xdr:twoCellAnchor>
  <xdr:twoCellAnchor editAs="oneCell">
    <xdr:from>
      <xdr:col>5</xdr:col>
      <xdr:colOff>733425</xdr:colOff>
      <xdr:row>23</xdr:row>
      <xdr:rowOff>114301</xdr:rowOff>
    </xdr:from>
    <xdr:to>
      <xdr:col>12</xdr:col>
      <xdr:colOff>323850</xdr:colOff>
      <xdr:row>41</xdr:row>
      <xdr:rowOff>114301</xdr:rowOff>
    </xdr:to>
    <xdr:pic>
      <xdr:nvPicPr>
        <xdr:cNvPr id="9217" name="Picture 1">
          <a:extLst>
            <a:ext uri="{FF2B5EF4-FFF2-40B4-BE49-F238E27FC236}">
              <a16:creationId xmlns:a16="http://schemas.microsoft.com/office/drawing/2014/main" id="{00000000-0008-0000-0100-00000124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4543425" y="4305301"/>
          <a:ext cx="4924425" cy="3429000"/>
        </a:xfrm>
        <a:prstGeom prst="rect">
          <a:avLst/>
        </a:prstGeom>
        <a:noFill/>
        <a:ln w="1">
          <a:noFill/>
          <a:miter lim="800000"/>
          <a:headEnd/>
          <a:tailEnd type="none" w="med" len="med"/>
        </a:ln>
        <a:effectLst/>
      </xdr:spPr>
    </xdr:pic>
    <xdr:clientData/>
  </xdr:twoCellAnchor>
  <xdr:twoCellAnchor editAs="oneCell">
    <xdr:from>
      <xdr:col>1</xdr:col>
      <xdr:colOff>9525</xdr:colOff>
      <xdr:row>42</xdr:row>
      <xdr:rowOff>142875</xdr:rowOff>
    </xdr:from>
    <xdr:to>
      <xdr:col>9</xdr:col>
      <xdr:colOff>542925</xdr:colOff>
      <xdr:row>71</xdr:row>
      <xdr:rowOff>148386</xdr:rowOff>
    </xdr:to>
    <xdr:pic>
      <xdr:nvPicPr>
        <xdr:cNvPr id="5" name="Picture 6">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771525" y="7953375"/>
          <a:ext cx="6629400" cy="5530011"/>
        </a:xfrm>
        <a:prstGeom prst="rect">
          <a:avLst/>
        </a:prstGeom>
        <a:noFill/>
        <a:ln w="1">
          <a:noFill/>
          <a:miter lim="800000"/>
          <a:headEnd/>
          <a:tailEnd type="none" w="med" len="med"/>
        </a:ln>
        <a:effectLst/>
      </xdr:spPr>
    </xdr:pic>
    <xdr:clientData/>
  </xdr:twoCellAnchor>
  <xdr:twoCellAnchor editAs="oneCell">
    <xdr:from>
      <xdr:col>13</xdr:col>
      <xdr:colOff>695325</xdr:colOff>
      <xdr:row>4</xdr:row>
      <xdr:rowOff>28575</xdr:rowOff>
    </xdr:from>
    <xdr:to>
      <xdr:col>26</xdr:col>
      <xdr:colOff>400050</xdr:colOff>
      <xdr:row>22</xdr:row>
      <xdr:rowOff>38100</xdr:rowOff>
    </xdr:to>
    <xdr:pic>
      <xdr:nvPicPr>
        <xdr:cNvPr id="6" name="Picture 41">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10601325" y="838200"/>
          <a:ext cx="9610725" cy="3438525"/>
        </a:xfrm>
        <a:prstGeom prst="rect">
          <a:avLst/>
        </a:prstGeom>
        <a:noFill/>
        <a:ln w="1">
          <a:noFill/>
          <a:miter lim="800000"/>
          <a:headEnd/>
          <a:tailEnd/>
        </a:ln>
      </xdr:spPr>
    </xdr:pic>
    <xdr:clientData/>
  </xdr:twoCellAnchor>
  <xdr:twoCellAnchor editAs="oneCell">
    <xdr:from>
      <xdr:col>14</xdr:col>
      <xdr:colOff>0</xdr:colOff>
      <xdr:row>23</xdr:row>
      <xdr:rowOff>0</xdr:rowOff>
    </xdr:from>
    <xdr:to>
      <xdr:col>19</xdr:col>
      <xdr:colOff>295275</xdr:colOff>
      <xdr:row>41</xdr:row>
      <xdr:rowOff>114300</xdr:rowOff>
    </xdr:to>
    <xdr:pic>
      <xdr:nvPicPr>
        <xdr:cNvPr id="9218" name="Picture 2">
          <a:extLst>
            <a:ext uri="{FF2B5EF4-FFF2-40B4-BE49-F238E27FC236}">
              <a16:creationId xmlns:a16="http://schemas.microsoft.com/office/drawing/2014/main" id="{00000000-0008-0000-0100-00000224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10668000" y="4429125"/>
          <a:ext cx="4105275" cy="3543300"/>
        </a:xfrm>
        <a:prstGeom prst="rect">
          <a:avLst/>
        </a:prstGeom>
        <a:noFill/>
        <a:ln w="1">
          <a:noFill/>
          <a:miter lim="800000"/>
          <a:headEnd/>
          <a:tailEnd type="none" w="med" len="med"/>
        </a:ln>
        <a:effectLst/>
      </xdr:spPr>
    </xdr:pic>
    <xdr:clientData/>
  </xdr:twoCellAnchor>
  <xdr:twoCellAnchor editAs="oneCell">
    <xdr:from>
      <xdr:col>19</xdr:col>
      <xdr:colOff>495301</xdr:colOff>
      <xdr:row>23</xdr:row>
      <xdr:rowOff>47625</xdr:rowOff>
    </xdr:from>
    <xdr:to>
      <xdr:col>26</xdr:col>
      <xdr:colOff>352425</xdr:colOff>
      <xdr:row>41</xdr:row>
      <xdr:rowOff>85725</xdr:rowOff>
    </xdr:to>
    <xdr:pic>
      <xdr:nvPicPr>
        <xdr:cNvPr id="8" name="Picture 51">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14973301" y="4476750"/>
          <a:ext cx="5191124" cy="3467100"/>
        </a:xfrm>
        <a:prstGeom prst="rect">
          <a:avLst/>
        </a:prstGeom>
        <a:noFill/>
        <a:ln w="1">
          <a:solidFill>
            <a:srgbClr val="000000"/>
          </a:solidFill>
          <a:miter lim="800000"/>
          <a:headEnd/>
          <a:tailEnd/>
        </a:ln>
      </xdr:spPr>
    </xdr:pic>
    <xdr:clientData/>
  </xdr:twoCellAnchor>
  <xdr:twoCellAnchor editAs="oneCell">
    <xdr:from>
      <xdr:col>14</xdr:col>
      <xdr:colOff>761999</xdr:colOff>
      <xdr:row>43</xdr:row>
      <xdr:rowOff>0</xdr:rowOff>
    </xdr:from>
    <xdr:to>
      <xdr:col>22</xdr:col>
      <xdr:colOff>398634</xdr:colOff>
      <xdr:row>63</xdr:row>
      <xdr:rowOff>19050</xdr:rowOff>
    </xdr:to>
    <xdr:pic>
      <xdr:nvPicPr>
        <xdr:cNvPr id="9219" name="Picture 3">
          <a:extLst>
            <a:ext uri="{FF2B5EF4-FFF2-40B4-BE49-F238E27FC236}">
              <a16:creationId xmlns:a16="http://schemas.microsoft.com/office/drawing/2014/main" id="{00000000-0008-0000-0100-00000324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11429999" y="8239125"/>
          <a:ext cx="5732635" cy="3829050"/>
        </a:xfrm>
        <a:prstGeom prst="rect">
          <a:avLst/>
        </a:prstGeom>
        <a:noFill/>
        <a:ln w="1">
          <a:noFill/>
          <a:miter lim="800000"/>
          <a:headEnd/>
          <a:tailEnd type="none" w="med" len="med"/>
        </a:ln>
        <a:effectLst/>
      </xdr:spPr>
    </xdr:pic>
    <xdr:clientData/>
  </xdr:twoCellAnchor>
  <xdr:twoCellAnchor>
    <xdr:from>
      <xdr:col>10</xdr:col>
      <xdr:colOff>419100</xdr:colOff>
      <xdr:row>44</xdr:row>
      <xdr:rowOff>19050</xdr:rowOff>
    </xdr:from>
    <xdr:to>
      <xdr:col>14</xdr:col>
      <xdr:colOff>428625</xdr:colOff>
      <xdr:row>52</xdr:row>
      <xdr:rowOff>38100</xdr:rowOff>
    </xdr:to>
    <xdr:sp macro="" textlink="">
      <xdr:nvSpPr>
        <xdr:cNvPr id="10" name="9 Rectángulo redondeado">
          <a:extLst>
            <a:ext uri="{FF2B5EF4-FFF2-40B4-BE49-F238E27FC236}">
              <a16:creationId xmlns:a16="http://schemas.microsoft.com/office/drawing/2014/main" id="{00000000-0008-0000-0100-00000A000000}"/>
            </a:ext>
          </a:extLst>
        </xdr:cNvPr>
        <xdr:cNvSpPr/>
      </xdr:nvSpPr>
      <xdr:spPr>
        <a:xfrm>
          <a:off x="8039100" y="8448675"/>
          <a:ext cx="3057525" cy="15430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1100"/>
            <a:t>El</a:t>
          </a:r>
          <a:r>
            <a:rPr lang="es-ES" sz="1100" baseline="0"/>
            <a:t> DD de Montecarlo en el caso de la ponderación mediante  R^2 resulta ser mayor que en el caso de optimización por R/R. Mantenemos dicha ponderación, por tanto</a:t>
          </a:r>
          <a:endParaRPr lang="es-ES" sz="1100"/>
        </a:p>
      </xdr:txBody>
    </xdr:sp>
    <xdr:clientData/>
  </xdr:twoCellAnchor>
  <xdr:twoCellAnchor>
    <xdr:from>
      <xdr:col>3</xdr:col>
      <xdr:colOff>333376</xdr:colOff>
      <xdr:row>48</xdr:row>
      <xdr:rowOff>28574</xdr:rowOff>
    </xdr:from>
    <xdr:to>
      <xdr:col>10</xdr:col>
      <xdr:colOff>419101</xdr:colOff>
      <xdr:row>66</xdr:row>
      <xdr:rowOff>114299</xdr:rowOff>
    </xdr:to>
    <xdr:cxnSp macro="">
      <xdr:nvCxnSpPr>
        <xdr:cNvPr id="12" name="11 Conector recto de flecha">
          <a:extLst>
            <a:ext uri="{FF2B5EF4-FFF2-40B4-BE49-F238E27FC236}">
              <a16:creationId xmlns:a16="http://schemas.microsoft.com/office/drawing/2014/main" id="{00000000-0008-0000-0100-00000C000000}"/>
            </a:ext>
          </a:extLst>
        </xdr:cNvPr>
        <xdr:cNvCxnSpPr>
          <a:stCxn id="10" idx="1"/>
        </xdr:cNvCxnSpPr>
      </xdr:nvCxnSpPr>
      <xdr:spPr>
        <a:xfrm rot="10800000" flipV="1">
          <a:off x="2619376" y="9220199"/>
          <a:ext cx="5419725" cy="35147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428625</xdr:colOff>
      <xdr:row>48</xdr:row>
      <xdr:rowOff>28575</xdr:rowOff>
    </xdr:from>
    <xdr:to>
      <xdr:col>15</xdr:col>
      <xdr:colOff>657225</xdr:colOff>
      <xdr:row>58</xdr:row>
      <xdr:rowOff>142875</xdr:rowOff>
    </xdr:to>
    <xdr:cxnSp macro="">
      <xdr:nvCxnSpPr>
        <xdr:cNvPr id="14" name="13 Conector recto de flecha">
          <a:extLst>
            <a:ext uri="{FF2B5EF4-FFF2-40B4-BE49-F238E27FC236}">
              <a16:creationId xmlns:a16="http://schemas.microsoft.com/office/drawing/2014/main" id="{00000000-0008-0000-0100-00000E000000}"/>
            </a:ext>
          </a:extLst>
        </xdr:cNvPr>
        <xdr:cNvCxnSpPr>
          <a:stCxn id="10" idx="3"/>
        </xdr:cNvCxnSpPr>
      </xdr:nvCxnSpPr>
      <xdr:spPr>
        <a:xfrm>
          <a:off x="11096625" y="9220200"/>
          <a:ext cx="990600" cy="20193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165100</xdr:colOff>
      <xdr:row>11</xdr:row>
      <xdr:rowOff>139700</xdr:rowOff>
    </xdr:from>
    <xdr:to>
      <xdr:col>29</xdr:col>
      <xdr:colOff>107950</xdr:colOff>
      <xdr:row>49</xdr:row>
      <xdr:rowOff>92075</xdr:rowOff>
    </xdr:to>
    <xdr:pic>
      <xdr:nvPicPr>
        <xdr:cNvPr id="8195" name="Picture 3">
          <a:extLst>
            <a:ext uri="{FF2B5EF4-FFF2-40B4-BE49-F238E27FC236}">
              <a16:creationId xmlns:a16="http://schemas.microsoft.com/office/drawing/2014/main" id="{00000000-0008-0000-0200-0000032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8547100" y="2235200"/>
          <a:ext cx="13658850" cy="7191375"/>
        </a:xfrm>
        <a:prstGeom prst="rect">
          <a:avLst/>
        </a:prstGeom>
        <a:noFill/>
        <a:ln w="1">
          <a:noFill/>
          <a:miter lim="800000"/>
          <a:headEnd/>
          <a:tailEnd type="none" w="med" len="med"/>
        </a:ln>
        <a:effectLst/>
      </xdr:spPr>
    </xdr:pic>
    <xdr:clientData/>
  </xdr:twoCellAnchor>
  <xdr:twoCellAnchor>
    <xdr:from>
      <xdr:col>8</xdr:col>
      <xdr:colOff>106147</xdr:colOff>
      <xdr:row>9</xdr:row>
      <xdr:rowOff>63500</xdr:rowOff>
    </xdr:from>
    <xdr:to>
      <xdr:col>10</xdr:col>
      <xdr:colOff>495300</xdr:colOff>
      <xdr:row>29</xdr:row>
      <xdr:rowOff>127000</xdr:rowOff>
    </xdr:to>
    <xdr:cxnSp macro="">
      <xdr:nvCxnSpPr>
        <xdr:cNvPr id="10" name="9 Conector recto de flecha">
          <a:extLst>
            <a:ext uri="{FF2B5EF4-FFF2-40B4-BE49-F238E27FC236}">
              <a16:creationId xmlns:a16="http://schemas.microsoft.com/office/drawing/2014/main" id="{00000000-0008-0000-0200-00000A000000}"/>
            </a:ext>
          </a:extLst>
        </xdr:cNvPr>
        <xdr:cNvCxnSpPr/>
      </xdr:nvCxnSpPr>
      <xdr:spPr>
        <a:xfrm>
          <a:off x="6202147" y="1778000"/>
          <a:ext cx="1913153" cy="38735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174970</xdr:colOff>
      <xdr:row>26</xdr:row>
      <xdr:rowOff>25400</xdr:rowOff>
    </xdr:from>
    <xdr:to>
      <xdr:col>10</xdr:col>
      <xdr:colOff>431800</xdr:colOff>
      <xdr:row>29</xdr:row>
      <xdr:rowOff>88900</xdr:rowOff>
    </xdr:to>
    <xdr:cxnSp macro="">
      <xdr:nvCxnSpPr>
        <xdr:cNvPr id="12" name="11 Conector recto de flecha">
          <a:extLst>
            <a:ext uri="{FF2B5EF4-FFF2-40B4-BE49-F238E27FC236}">
              <a16:creationId xmlns:a16="http://schemas.microsoft.com/office/drawing/2014/main" id="{00000000-0008-0000-0200-00000C000000}"/>
            </a:ext>
          </a:extLst>
        </xdr:cNvPr>
        <xdr:cNvCxnSpPr/>
      </xdr:nvCxnSpPr>
      <xdr:spPr>
        <a:xfrm>
          <a:off x="6270970" y="4978400"/>
          <a:ext cx="1780830" cy="635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215900</xdr:colOff>
      <xdr:row>29</xdr:row>
      <xdr:rowOff>127000</xdr:rowOff>
    </xdr:from>
    <xdr:to>
      <xdr:col>10</xdr:col>
      <xdr:colOff>495300</xdr:colOff>
      <xdr:row>43</xdr:row>
      <xdr:rowOff>36208</xdr:rowOff>
    </xdr:to>
    <xdr:cxnSp macro="">
      <xdr:nvCxnSpPr>
        <xdr:cNvPr id="15" name="14 Conector recto de flecha">
          <a:extLst>
            <a:ext uri="{FF2B5EF4-FFF2-40B4-BE49-F238E27FC236}">
              <a16:creationId xmlns:a16="http://schemas.microsoft.com/office/drawing/2014/main" id="{00000000-0008-0000-0200-00000F000000}"/>
            </a:ext>
          </a:extLst>
        </xdr:cNvPr>
        <xdr:cNvCxnSpPr/>
      </xdr:nvCxnSpPr>
      <xdr:spPr>
        <a:xfrm flipV="1">
          <a:off x="6311900" y="5651500"/>
          <a:ext cx="1803400" cy="257620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127000</xdr:colOff>
      <xdr:row>29</xdr:row>
      <xdr:rowOff>127000</xdr:rowOff>
    </xdr:from>
    <xdr:to>
      <xdr:col>10</xdr:col>
      <xdr:colOff>495300</xdr:colOff>
      <xdr:row>60</xdr:row>
      <xdr:rowOff>146051</xdr:rowOff>
    </xdr:to>
    <xdr:cxnSp macro="">
      <xdr:nvCxnSpPr>
        <xdr:cNvPr id="17" name="16 Conector recto de flecha">
          <a:extLst>
            <a:ext uri="{FF2B5EF4-FFF2-40B4-BE49-F238E27FC236}">
              <a16:creationId xmlns:a16="http://schemas.microsoft.com/office/drawing/2014/main" id="{00000000-0008-0000-0200-000011000000}"/>
            </a:ext>
          </a:extLst>
        </xdr:cNvPr>
        <xdr:cNvCxnSpPr/>
      </xdr:nvCxnSpPr>
      <xdr:spPr>
        <a:xfrm flipV="1">
          <a:off x="6223000" y="5651500"/>
          <a:ext cx="1892300" cy="592455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228600</xdr:colOff>
      <xdr:row>7</xdr:row>
      <xdr:rowOff>12700</xdr:rowOff>
    </xdr:from>
    <xdr:to>
      <xdr:col>9</xdr:col>
      <xdr:colOff>457200</xdr:colOff>
      <xdr:row>9</xdr:row>
      <xdr:rowOff>127000</xdr:rowOff>
    </xdr:to>
    <xdr:sp macro="" textlink="">
      <xdr:nvSpPr>
        <xdr:cNvPr id="18" name="17 CuadroTexto">
          <a:extLst>
            <a:ext uri="{FF2B5EF4-FFF2-40B4-BE49-F238E27FC236}">
              <a16:creationId xmlns:a16="http://schemas.microsoft.com/office/drawing/2014/main" id="{00000000-0008-0000-0200-000012000000}"/>
            </a:ext>
          </a:extLst>
        </xdr:cNvPr>
        <xdr:cNvSpPr txBox="1"/>
      </xdr:nvSpPr>
      <xdr:spPr>
        <a:xfrm>
          <a:off x="6324600" y="1346200"/>
          <a:ext cx="990600"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s-ES" sz="1800" b="1"/>
            <a:t>DAX</a:t>
          </a:r>
          <a:r>
            <a:rPr lang="es-ES" sz="1800" b="1" baseline="0"/>
            <a:t> </a:t>
          </a:r>
          <a:r>
            <a:rPr lang="es-ES" sz="1800" b="1"/>
            <a:t>x 1</a:t>
          </a:r>
          <a:r>
            <a:rPr lang="es-ES" sz="1800" b="1" baseline="0"/>
            <a:t> </a:t>
          </a:r>
          <a:endParaRPr lang="es-ES" sz="1800" b="1"/>
        </a:p>
      </xdr:txBody>
    </xdr:sp>
    <xdr:clientData/>
  </xdr:twoCellAnchor>
  <xdr:twoCellAnchor>
    <xdr:from>
      <xdr:col>8</xdr:col>
      <xdr:colOff>381000</xdr:colOff>
      <xdr:row>23</xdr:row>
      <xdr:rowOff>25400</xdr:rowOff>
    </xdr:from>
    <xdr:to>
      <xdr:col>9</xdr:col>
      <xdr:colOff>419100</xdr:colOff>
      <xdr:row>25</xdr:row>
      <xdr:rowOff>50800</xdr:rowOff>
    </xdr:to>
    <xdr:sp macro="" textlink="">
      <xdr:nvSpPr>
        <xdr:cNvPr id="19" name="18 CuadroTexto">
          <a:extLst>
            <a:ext uri="{FF2B5EF4-FFF2-40B4-BE49-F238E27FC236}">
              <a16:creationId xmlns:a16="http://schemas.microsoft.com/office/drawing/2014/main" id="{00000000-0008-0000-0200-000013000000}"/>
            </a:ext>
          </a:extLst>
        </xdr:cNvPr>
        <xdr:cNvSpPr txBox="1"/>
      </xdr:nvSpPr>
      <xdr:spPr>
        <a:xfrm>
          <a:off x="6477000" y="4406900"/>
          <a:ext cx="800100" cy="406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s-ES" sz="1800" b="1"/>
            <a:t>CL</a:t>
          </a:r>
          <a:r>
            <a:rPr lang="es-ES" sz="1800" b="1" baseline="0"/>
            <a:t> </a:t>
          </a:r>
          <a:r>
            <a:rPr lang="es-ES" sz="1800" b="1"/>
            <a:t>x</a:t>
          </a:r>
          <a:r>
            <a:rPr lang="es-ES" sz="1800" b="1" baseline="0"/>
            <a:t> 1</a:t>
          </a:r>
          <a:endParaRPr lang="es-ES" sz="1800" b="1"/>
        </a:p>
      </xdr:txBody>
    </xdr:sp>
    <xdr:clientData/>
  </xdr:twoCellAnchor>
  <xdr:twoCellAnchor>
    <xdr:from>
      <xdr:col>8</xdr:col>
      <xdr:colOff>419100</xdr:colOff>
      <xdr:row>34</xdr:row>
      <xdr:rowOff>127000</xdr:rowOff>
    </xdr:from>
    <xdr:to>
      <xdr:col>9</xdr:col>
      <xdr:colOff>596900</xdr:colOff>
      <xdr:row>37</xdr:row>
      <xdr:rowOff>0</xdr:rowOff>
    </xdr:to>
    <xdr:sp macro="" textlink="">
      <xdr:nvSpPr>
        <xdr:cNvPr id="20" name="19 CuadroTexto">
          <a:extLst>
            <a:ext uri="{FF2B5EF4-FFF2-40B4-BE49-F238E27FC236}">
              <a16:creationId xmlns:a16="http://schemas.microsoft.com/office/drawing/2014/main" id="{00000000-0008-0000-0200-000014000000}"/>
            </a:ext>
          </a:extLst>
        </xdr:cNvPr>
        <xdr:cNvSpPr txBox="1"/>
      </xdr:nvSpPr>
      <xdr:spPr>
        <a:xfrm>
          <a:off x="6515100" y="6604000"/>
          <a:ext cx="939800" cy="44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s-ES" sz="1800" b="1"/>
            <a:t>IBEX x</a:t>
          </a:r>
          <a:r>
            <a:rPr lang="es-ES" sz="1800" b="1" baseline="0"/>
            <a:t> 1</a:t>
          </a:r>
          <a:endParaRPr lang="es-ES" sz="1800" b="1"/>
        </a:p>
      </xdr:txBody>
    </xdr:sp>
    <xdr:clientData/>
  </xdr:twoCellAnchor>
  <xdr:twoCellAnchor>
    <xdr:from>
      <xdr:col>9</xdr:col>
      <xdr:colOff>215900</xdr:colOff>
      <xdr:row>62</xdr:row>
      <xdr:rowOff>12700</xdr:rowOff>
    </xdr:from>
    <xdr:to>
      <xdr:col>10</xdr:col>
      <xdr:colOff>635000</xdr:colOff>
      <xdr:row>64</xdr:row>
      <xdr:rowOff>127000</xdr:rowOff>
    </xdr:to>
    <xdr:sp macro="" textlink="">
      <xdr:nvSpPr>
        <xdr:cNvPr id="21" name="20 CuadroTexto">
          <a:extLst>
            <a:ext uri="{FF2B5EF4-FFF2-40B4-BE49-F238E27FC236}">
              <a16:creationId xmlns:a16="http://schemas.microsoft.com/office/drawing/2014/main" id="{00000000-0008-0000-0200-000015000000}"/>
            </a:ext>
          </a:extLst>
        </xdr:cNvPr>
        <xdr:cNvSpPr txBox="1"/>
      </xdr:nvSpPr>
      <xdr:spPr>
        <a:xfrm>
          <a:off x="7073900" y="11823700"/>
          <a:ext cx="1181100"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s-ES" sz="1800" b="1"/>
            <a:t>FGBL x</a:t>
          </a:r>
          <a:r>
            <a:rPr lang="es-ES" sz="1800" b="1" baseline="0"/>
            <a:t> 5</a:t>
          </a:r>
          <a:endParaRPr lang="es-ES" sz="1800" b="1"/>
        </a:p>
      </xdr:txBody>
    </xdr:sp>
    <xdr:clientData/>
  </xdr:twoCellAnchor>
  <xdr:twoCellAnchor>
    <xdr:from>
      <xdr:col>23</xdr:col>
      <xdr:colOff>317500</xdr:colOff>
      <xdr:row>12</xdr:row>
      <xdr:rowOff>127000</xdr:rowOff>
    </xdr:from>
    <xdr:to>
      <xdr:col>25</xdr:col>
      <xdr:colOff>749300</xdr:colOff>
      <xdr:row>48</xdr:row>
      <xdr:rowOff>101600</xdr:rowOff>
    </xdr:to>
    <xdr:sp macro="" textlink="">
      <xdr:nvSpPr>
        <xdr:cNvPr id="24" name="23 CuadroTexto">
          <a:extLst>
            <a:ext uri="{FF2B5EF4-FFF2-40B4-BE49-F238E27FC236}">
              <a16:creationId xmlns:a16="http://schemas.microsoft.com/office/drawing/2014/main" id="{00000000-0008-0000-0200-000018000000}"/>
            </a:ext>
          </a:extLst>
        </xdr:cNvPr>
        <xdr:cNvSpPr txBox="1"/>
      </xdr:nvSpPr>
      <xdr:spPr>
        <a:xfrm>
          <a:off x="17843500" y="2413000"/>
          <a:ext cx="1955800" cy="6832600"/>
        </a:xfrm>
        <a:prstGeom prst="rect">
          <a:avLst/>
        </a:prstGeom>
        <a:solidFill>
          <a:schemeClr val="accent1">
            <a:lumMod val="60000"/>
            <a:lumOff val="40000"/>
            <a:alpha val="4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s-ES" sz="1600"/>
            <a:t>OUT SAMPLE</a:t>
          </a:r>
        </a:p>
      </xdr:txBody>
    </xdr:sp>
    <xdr:clientData/>
  </xdr:twoCellAnchor>
  <xdr:twoCellAnchor>
    <xdr:from>
      <xdr:col>16</xdr:col>
      <xdr:colOff>317500</xdr:colOff>
      <xdr:row>4</xdr:row>
      <xdr:rowOff>114300</xdr:rowOff>
    </xdr:from>
    <xdr:to>
      <xdr:col>20</xdr:col>
      <xdr:colOff>635000</xdr:colOff>
      <xdr:row>11</xdr:row>
      <xdr:rowOff>76200</xdr:rowOff>
    </xdr:to>
    <xdr:sp macro="" textlink="">
      <xdr:nvSpPr>
        <xdr:cNvPr id="22" name="21 Rectángulo redondeado">
          <a:extLst>
            <a:ext uri="{FF2B5EF4-FFF2-40B4-BE49-F238E27FC236}">
              <a16:creationId xmlns:a16="http://schemas.microsoft.com/office/drawing/2014/main" id="{00000000-0008-0000-0200-000016000000}"/>
            </a:ext>
          </a:extLst>
        </xdr:cNvPr>
        <xdr:cNvSpPr/>
      </xdr:nvSpPr>
      <xdr:spPr>
        <a:xfrm>
          <a:off x="12509500" y="876300"/>
          <a:ext cx="3365500" cy="1295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1100"/>
            <a:t>Esto</a:t>
          </a:r>
          <a:r>
            <a:rPr lang="es-ES" sz="1100" baseline="0"/>
            <a:t> es lo que se está haciendo: Hemos ponderado la cartera en función del R/R de los resultados OS  en base diaria de los distintos  sistema-activo. Luego hemos realizado la cartera con dichas ponderaciones y le hemos incluido el IS . Obtenemos la siguiente curva.</a:t>
          </a:r>
          <a:endParaRPr lang="es-ES" sz="1100"/>
        </a:p>
      </xdr:txBody>
    </xdr:sp>
    <xdr:clientData/>
  </xdr:twoCellAnchor>
  <xdr:twoCellAnchor editAs="oneCell">
    <xdr:from>
      <xdr:col>0</xdr:col>
      <xdr:colOff>635000</xdr:colOff>
      <xdr:row>2</xdr:row>
      <xdr:rowOff>0</xdr:rowOff>
    </xdr:from>
    <xdr:to>
      <xdr:col>7</xdr:col>
      <xdr:colOff>673099</xdr:colOff>
      <xdr:row>17</xdr:row>
      <xdr:rowOff>152400</xdr:rowOff>
    </xdr:to>
    <xdr:pic>
      <xdr:nvPicPr>
        <xdr:cNvPr id="9217" name="Picture 1">
          <a:extLst>
            <a:ext uri="{FF2B5EF4-FFF2-40B4-BE49-F238E27FC236}">
              <a16:creationId xmlns:a16="http://schemas.microsoft.com/office/drawing/2014/main" id="{00000000-0008-0000-0200-00000124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635000" y="381000"/>
          <a:ext cx="5372099" cy="3009900"/>
        </a:xfrm>
        <a:prstGeom prst="rect">
          <a:avLst/>
        </a:prstGeom>
        <a:noFill/>
        <a:ln w="1">
          <a:noFill/>
          <a:miter lim="800000"/>
          <a:headEnd/>
          <a:tailEnd type="none" w="med" len="med"/>
        </a:ln>
        <a:effectLst/>
      </xdr:spPr>
    </xdr:pic>
    <xdr:clientData/>
  </xdr:twoCellAnchor>
  <xdr:twoCellAnchor editAs="oneCell">
    <xdr:from>
      <xdr:col>0</xdr:col>
      <xdr:colOff>749300</xdr:colOff>
      <xdr:row>19</xdr:row>
      <xdr:rowOff>12700</xdr:rowOff>
    </xdr:from>
    <xdr:to>
      <xdr:col>7</xdr:col>
      <xdr:colOff>711200</xdr:colOff>
      <xdr:row>34</xdr:row>
      <xdr:rowOff>177800</xdr:rowOff>
    </xdr:to>
    <xdr:pic>
      <xdr:nvPicPr>
        <xdr:cNvPr id="9218" name="Picture 2">
          <a:extLst>
            <a:ext uri="{FF2B5EF4-FFF2-40B4-BE49-F238E27FC236}">
              <a16:creationId xmlns:a16="http://schemas.microsoft.com/office/drawing/2014/main" id="{00000000-0008-0000-0200-00000224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749300" y="3632200"/>
          <a:ext cx="5295900" cy="3022600"/>
        </a:xfrm>
        <a:prstGeom prst="rect">
          <a:avLst/>
        </a:prstGeom>
        <a:noFill/>
        <a:ln w="1">
          <a:noFill/>
          <a:miter lim="800000"/>
          <a:headEnd/>
          <a:tailEnd type="none" w="med" len="med"/>
        </a:ln>
        <a:effectLst/>
      </xdr:spPr>
    </xdr:pic>
    <xdr:clientData/>
  </xdr:twoCellAnchor>
  <xdr:twoCellAnchor editAs="oneCell">
    <xdr:from>
      <xdr:col>0</xdr:col>
      <xdr:colOff>673100</xdr:colOff>
      <xdr:row>35</xdr:row>
      <xdr:rowOff>139701</xdr:rowOff>
    </xdr:from>
    <xdr:to>
      <xdr:col>8</xdr:col>
      <xdr:colOff>63499</xdr:colOff>
      <xdr:row>51</xdr:row>
      <xdr:rowOff>189299</xdr:rowOff>
    </xdr:to>
    <xdr:pic>
      <xdr:nvPicPr>
        <xdr:cNvPr id="9219" name="Picture 3">
          <a:extLst>
            <a:ext uri="{FF2B5EF4-FFF2-40B4-BE49-F238E27FC236}">
              <a16:creationId xmlns:a16="http://schemas.microsoft.com/office/drawing/2014/main" id="{00000000-0008-0000-0200-00000324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673100" y="6807201"/>
          <a:ext cx="5486399" cy="3097598"/>
        </a:xfrm>
        <a:prstGeom prst="rect">
          <a:avLst/>
        </a:prstGeom>
        <a:noFill/>
        <a:ln w="1">
          <a:noFill/>
          <a:miter lim="800000"/>
          <a:headEnd/>
          <a:tailEnd type="none" w="med" len="med"/>
        </a:ln>
        <a:effectLst/>
      </xdr:spPr>
    </xdr:pic>
    <xdr:clientData/>
  </xdr:twoCellAnchor>
  <xdr:twoCellAnchor editAs="oneCell">
    <xdr:from>
      <xdr:col>1</xdr:col>
      <xdr:colOff>0</xdr:colOff>
      <xdr:row>54</xdr:row>
      <xdr:rowOff>0</xdr:rowOff>
    </xdr:from>
    <xdr:to>
      <xdr:col>8</xdr:col>
      <xdr:colOff>58491</xdr:colOff>
      <xdr:row>72</xdr:row>
      <xdr:rowOff>63499</xdr:rowOff>
    </xdr:to>
    <xdr:pic>
      <xdr:nvPicPr>
        <xdr:cNvPr id="9220" name="Picture 4">
          <a:extLst>
            <a:ext uri="{FF2B5EF4-FFF2-40B4-BE49-F238E27FC236}">
              <a16:creationId xmlns:a16="http://schemas.microsoft.com/office/drawing/2014/main" id="{00000000-0008-0000-0200-00000424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762000" y="10287000"/>
          <a:ext cx="5392491" cy="3492499"/>
        </a:xfrm>
        <a:prstGeom prst="rect">
          <a:avLst/>
        </a:prstGeom>
        <a:noFill/>
        <a:ln w="1">
          <a:noFill/>
          <a:miter lim="800000"/>
          <a:headEnd/>
          <a:tailEnd type="none" w="med" len="med"/>
        </a:ln>
        <a:effectLst/>
      </xdr:spPr>
    </xdr:pic>
    <xdr:clientData/>
  </xdr:twoCellAnchor>
  <xdr:twoCellAnchor editAs="oneCell">
    <xdr:from>
      <xdr:col>1</xdr:col>
      <xdr:colOff>1</xdr:colOff>
      <xdr:row>75</xdr:row>
      <xdr:rowOff>1</xdr:rowOff>
    </xdr:from>
    <xdr:to>
      <xdr:col>8</xdr:col>
      <xdr:colOff>92767</xdr:colOff>
      <xdr:row>93</xdr:row>
      <xdr:rowOff>12701</xdr:rowOff>
    </xdr:to>
    <xdr:pic>
      <xdr:nvPicPr>
        <xdr:cNvPr id="9222" name="Picture 6">
          <a:extLst>
            <a:ext uri="{FF2B5EF4-FFF2-40B4-BE49-F238E27FC236}">
              <a16:creationId xmlns:a16="http://schemas.microsoft.com/office/drawing/2014/main" id="{00000000-0008-0000-0200-00000624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762001" y="14287501"/>
          <a:ext cx="5426766" cy="3441700"/>
        </a:xfrm>
        <a:prstGeom prst="rect">
          <a:avLst/>
        </a:prstGeom>
        <a:noFill/>
        <a:ln w="1">
          <a:noFill/>
          <a:miter lim="800000"/>
          <a:headEnd/>
          <a:tailEnd type="none" w="med" len="med"/>
        </a:ln>
        <a:effectLst/>
      </xdr:spPr>
    </xdr:pic>
    <xdr:clientData/>
  </xdr:twoCellAnchor>
  <xdr:twoCellAnchor>
    <xdr:from>
      <xdr:col>9</xdr:col>
      <xdr:colOff>0</xdr:colOff>
      <xdr:row>79</xdr:row>
      <xdr:rowOff>0</xdr:rowOff>
    </xdr:from>
    <xdr:to>
      <xdr:col>10</xdr:col>
      <xdr:colOff>76200</xdr:colOff>
      <xdr:row>81</xdr:row>
      <xdr:rowOff>76200</xdr:rowOff>
    </xdr:to>
    <xdr:sp macro="" textlink="">
      <xdr:nvSpPr>
        <xdr:cNvPr id="23" name="22 CuadroTexto">
          <a:extLst>
            <a:ext uri="{FF2B5EF4-FFF2-40B4-BE49-F238E27FC236}">
              <a16:creationId xmlns:a16="http://schemas.microsoft.com/office/drawing/2014/main" id="{00000000-0008-0000-0200-000017000000}"/>
            </a:ext>
          </a:extLst>
        </xdr:cNvPr>
        <xdr:cNvSpPr txBox="1"/>
      </xdr:nvSpPr>
      <xdr:spPr>
        <a:xfrm>
          <a:off x="6858000" y="15049500"/>
          <a:ext cx="83820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s-ES" sz="1800" b="1"/>
            <a:t>TF x</a:t>
          </a:r>
          <a:r>
            <a:rPr lang="es-ES" sz="1800" b="1" baseline="0"/>
            <a:t> 2</a:t>
          </a:r>
          <a:endParaRPr lang="es-ES" sz="1800" b="1"/>
        </a:p>
      </xdr:txBody>
    </xdr:sp>
    <xdr:clientData/>
  </xdr:twoCellAnchor>
  <xdr:twoCellAnchor>
    <xdr:from>
      <xdr:col>8</xdr:col>
      <xdr:colOff>76200</xdr:colOff>
      <xdr:row>30</xdr:row>
      <xdr:rowOff>50800</xdr:rowOff>
    </xdr:from>
    <xdr:to>
      <xdr:col>10</xdr:col>
      <xdr:colOff>495300</xdr:colOff>
      <xdr:row>84</xdr:row>
      <xdr:rowOff>120652</xdr:rowOff>
    </xdr:to>
    <xdr:cxnSp macro="">
      <xdr:nvCxnSpPr>
        <xdr:cNvPr id="25" name="24 Conector recto de flecha">
          <a:extLst>
            <a:ext uri="{FF2B5EF4-FFF2-40B4-BE49-F238E27FC236}">
              <a16:creationId xmlns:a16="http://schemas.microsoft.com/office/drawing/2014/main" id="{00000000-0008-0000-0200-000019000000}"/>
            </a:ext>
          </a:extLst>
        </xdr:cNvPr>
        <xdr:cNvCxnSpPr/>
      </xdr:nvCxnSpPr>
      <xdr:spPr>
        <a:xfrm rot="5400000" flipH="1" flipV="1">
          <a:off x="1965324" y="9972676"/>
          <a:ext cx="10356852" cy="19431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19050</xdr:colOff>
      <xdr:row>21</xdr:row>
      <xdr:rowOff>133350</xdr:rowOff>
    </xdr:from>
    <xdr:to>
      <xdr:col>7</xdr:col>
      <xdr:colOff>523875</xdr:colOff>
      <xdr:row>23</xdr:row>
      <xdr:rowOff>73124</xdr:rowOff>
    </xdr:to>
    <xdr:pic>
      <xdr:nvPicPr>
        <xdr:cNvPr id="1026" name="Picture 2">
          <a:extLst>
            <a:ext uri="{FF2B5EF4-FFF2-40B4-BE49-F238E27FC236}">
              <a16:creationId xmlns:a16="http://schemas.microsoft.com/office/drawing/2014/main" id="{00000000-0008-0000-0300-000002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638675" y="3819525"/>
          <a:ext cx="1304925" cy="339824"/>
        </a:xfrm>
        <a:prstGeom prst="rect">
          <a:avLst/>
        </a:prstGeom>
        <a:noFill/>
        <a:ln w="1">
          <a:noFill/>
          <a:miter lim="800000"/>
          <a:headEnd/>
          <a:tailEnd type="none" w="med" len="med"/>
        </a:ln>
        <a:effectLst/>
      </xdr:spPr>
    </xdr:pic>
    <xdr:clientData/>
  </xdr:twoCellAnchor>
  <xdr:twoCellAnchor editAs="oneCell">
    <xdr:from>
      <xdr:col>2</xdr:col>
      <xdr:colOff>28575</xdr:colOff>
      <xdr:row>25</xdr:row>
      <xdr:rowOff>28575</xdr:rowOff>
    </xdr:from>
    <xdr:to>
      <xdr:col>3</xdr:col>
      <xdr:colOff>800100</xdr:colOff>
      <xdr:row>27</xdr:row>
      <xdr:rowOff>123260</xdr:rowOff>
    </xdr:to>
    <xdr:pic>
      <xdr:nvPicPr>
        <xdr:cNvPr id="1027" name="Picture 3">
          <a:extLst>
            <a:ext uri="{FF2B5EF4-FFF2-40B4-BE49-F238E27FC236}">
              <a16:creationId xmlns:a16="http://schemas.microsoft.com/office/drawing/2014/main" id="{00000000-0008-0000-0300-00000304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552575" y="4305300"/>
          <a:ext cx="1581150" cy="475685"/>
        </a:xfrm>
        <a:prstGeom prst="rect">
          <a:avLst/>
        </a:prstGeom>
        <a:noFill/>
        <a:ln w="1">
          <a:noFill/>
          <a:miter lim="800000"/>
          <a:headEnd/>
          <a:tailEnd type="none" w="med" len="med"/>
        </a:ln>
        <a:effectLst/>
      </xdr:spPr>
    </xdr:pic>
    <xdr:clientData/>
  </xdr:twoCellAnchor>
  <xdr:twoCellAnchor>
    <xdr:from>
      <xdr:col>4</xdr:col>
      <xdr:colOff>200025</xdr:colOff>
      <xdr:row>25</xdr:row>
      <xdr:rowOff>38100</xdr:rowOff>
    </xdr:from>
    <xdr:to>
      <xdr:col>5</xdr:col>
      <xdr:colOff>416433</xdr:colOff>
      <xdr:row>27</xdr:row>
      <xdr:rowOff>141732</xdr:rowOff>
    </xdr:to>
    <xdr:sp macro="" textlink="">
      <xdr:nvSpPr>
        <xdr:cNvPr id="5" name="4 Flecha derecha">
          <a:extLst>
            <a:ext uri="{FF2B5EF4-FFF2-40B4-BE49-F238E27FC236}">
              <a16:creationId xmlns:a16="http://schemas.microsoft.com/office/drawing/2014/main" id="{00000000-0008-0000-0300-000005000000}"/>
            </a:ext>
          </a:extLst>
        </xdr:cNvPr>
        <xdr:cNvSpPr/>
      </xdr:nvSpPr>
      <xdr:spPr>
        <a:xfrm>
          <a:off x="3295650" y="4314825"/>
          <a:ext cx="978408" cy="4846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editAs="oneCell">
    <xdr:from>
      <xdr:col>5</xdr:col>
      <xdr:colOff>533400</xdr:colOff>
      <xdr:row>25</xdr:row>
      <xdr:rowOff>9525</xdr:rowOff>
    </xdr:from>
    <xdr:to>
      <xdr:col>8</xdr:col>
      <xdr:colOff>114300</xdr:colOff>
      <xdr:row>28</xdr:row>
      <xdr:rowOff>19050</xdr:rowOff>
    </xdr:to>
    <xdr:pic>
      <xdr:nvPicPr>
        <xdr:cNvPr id="1028" name="Picture 4">
          <a:extLst>
            <a:ext uri="{FF2B5EF4-FFF2-40B4-BE49-F238E27FC236}">
              <a16:creationId xmlns:a16="http://schemas.microsoft.com/office/drawing/2014/main" id="{00000000-0008-0000-0300-00000404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4391025" y="4476750"/>
          <a:ext cx="1943100" cy="581025"/>
        </a:xfrm>
        <a:prstGeom prst="rect">
          <a:avLst/>
        </a:prstGeom>
        <a:noFill/>
        <a:ln w="1">
          <a:solidFill>
            <a:schemeClr val="accent1"/>
          </a:solidFill>
          <a:miter lim="800000"/>
          <a:headEnd/>
          <a:tailEnd type="none" w="med" len="med"/>
        </a:ln>
        <a:effectLst/>
      </xdr:spPr>
    </xdr:pic>
    <xdr:clientData/>
  </xdr:twoCellAnchor>
  <xdr:twoCellAnchor>
    <xdr:from>
      <xdr:col>8</xdr:col>
      <xdr:colOff>47625</xdr:colOff>
      <xdr:row>34</xdr:row>
      <xdr:rowOff>76199</xdr:rowOff>
    </xdr:from>
    <xdr:to>
      <xdr:col>13</xdr:col>
      <xdr:colOff>152400</xdr:colOff>
      <xdr:row>36</xdr:row>
      <xdr:rowOff>152400</xdr:rowOff>
    </xdr:to>
    <xdr:sp macro="" textlink="">
      <xdr:nvSpPr>
        <xdr:cNvPr id="15" name="14 CuadroTexto">
          <a:extLst>
            <a:ext uri="{FF2B5EF4-FFF2-40B4-BE49-F238E27FC236}">
              <a16:creationId xmlns:a16="http://schemas.microsoft.com/office/drawing/2014/main" id="{00000000-0008-0000-0300-00000F000000}"/>
            </a:ext>
          </a:extLst>
        </xdr:cNvPr>
        <xdr:cNvSpPr txBox="1"/>
      </xdr:nvSpPr>
      <xdr:spPr>
        <a:xfrm>
          <a:off x="6219825" y="6257924"/>
          <a:ext cx="3914775" cy="5715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s-ES" sz="1100"/>
            <a:t>Desde del punto de vista del MM es mucho más interesante capitalizar más la cuenta a cambio de disminudir la delta.  </a:t>
          </a:r>
        </a:p>
      </xdr:txBody>
    </xdr:sp>
    <xdr:clientData/>
  </xdr:twoCellAnchor>
  <xdr:twoCellAnchor>
    <xdr:from>
      <xdr:col>4</xdr:col>
      <xdr:colOff>133350</xdr:colOff>
      <xdr:row>37</xdr:row>
      <xdr:rowOff>171450</xdr:rowOff>
    </xdr:from>
    <xdr:to>
      <xdr:col>4</xdr:col>
      <xdr:colOff>657225</xdr:colOff>
      <xdr:row>42</xdr:row>
      <xdr:rowOff>171450</xdr:rowOff>
    </xdr:to>
    <xdr:sp macro="" textlink="">
      <xdr:nvSpPr>
        <xdr:cNvPr id="7" name="6 Flecha abajo">
          <a:extLst>
            <a:ext uri="{FF2B5EF4-FFF2-40B4-BE49-F238E27FC236}">
              <a16:creationId xmlns:a16="http://schemas.microsoft.com/office/drawing/2014/main" id="{00000000-0008-0000-0300-000007000000}"/>
            </a:ext>
          </a:extLst>
        </xdr:cNvPr>
        <xdr:cNvSpPr/>
      </xdr:nvSpPr>
      <xdr:spPr>
        <a:xfrm rot="10800000">
          <a:off x="3276600" y="7124700"/>
          <a:ext cx="523875" cy="9525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4</xdr:col>
      <xdr:colOff>0</xdr:colOff>
      <xdr:row>43</xdr:row>
      <xdr:rowOff>57150</xdr:rowOff>
    </xdr:from>
    <xdr:to>
      <xdr:col>5</xdr:col>
      <xdr:colOff>9525</xdr:colOff>
      <xdr:row>45</xdr:row>
      <xdr:rowOff>9525</xdr:rowOff>
    </xdr:to>
    <xdr:sp macro="" textlink="">
      <xdr:nvSpPr>
        <xdr:cNvPr id="8" name="7 CuadroTexto">
          <a:extLst>
            <a:ext uri="{FF2B5EF4-FFF2-40B4-BE49-F238E27FC236}">
              <a16:creationId xmlns:a16="http://schemas.microsoft.com/office/drawing/2014/main" id="{00000000-0008-0000-0300-000008000000}"/>
            </a:ext>
          </a:extLst>
        </xdr:cNvPr>
        <xdr:cNvSpPr txBox="1"/>
      </xdr:nvSpPr>
      <xdr:spPr>
        <a:xfrm>
          <a:off x="3143250" y="8153400"/>
          <a:ext cx="809625" cy="333375"/>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s-ES" sz="1100"/>
            <a:t>Selección </a:t>
          </a:r>
        </a:p>
      </xdr:txBody>
    </xdr:sp>
    <xdr:clientData/>
  </xdr:twoCellAnchor>
  <xdr:twoCellAnchor>
    <xdr:from>
      <xdr:col>7</xdr:col>
      <xdr:colOff>581025</xdr:colOff>
      <xdr:row>38</xdr:row>
      <xdr:rowOff>47625</xdr:rowOff>
    </xdr:from>
    <xdr:to>
      <xdr:col>11</xdr:col>
      <xdr:colOff>714375</xdr:colOff>
      <xdr:row>44</xdr:row>
      <xdr:rowOff>123825</xdr:rowOff>
    </xdr:to>
    <xdr:sp macro="" textlink="">
      <xdr:nvSpPr>
        <xdr:cNvPr id="13" name="12 Rectángulo redondeado">
          <a:extLst>
            <a:ext uri="{FF2B5EF4-FFF2-40B4-BE49-F238E27FC236}">
              <a16:creationId xmlns:a16="http://schemas.microsoft.com/office/drawing/2014/main" id="{00000000-0008-0000-0300-00000D000000}"/>
            </a:ext>
          </a:extLst>
        </xdr:cNvPr>
        <xdr:cNvSpPr/>
      </xdr:nvSpPr>
      <xdr:spPr>
        <a:xfrm>
          <a:off x="6124575" y="7572375"/>
          <a:ext cx="3181350" cy="1219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1100"/>
            <a:t>Tenemos en cuenta la máxima pérdida que</a:t>
          </a:r>
          <a:r>
            <a:rPr lang="es-ES" sz="1100" baseline="0"/>
            <a:t> podríamos sufrir (muy improbable pero posible) para que no nos cierren por falta de garantías</a:t>
          </a:r>
          <a:endParaRPr lang="es-ES" sz="1100"/>
        </a:p>
      </xdr:txBody>
    </xdr:sp>
    <xdr:clientData/>
  </xdr:twoCellAnchor>
  <xdr:twoCellAnchor>
    <xdr:from>
      <xdr:col>6</xdr:col>
      <xdr:colOff>781051</xdr:colOff>
      <xdr:row>37</xdr:row>
      <xdr:rowOff>85725</xdr:rowOff>
    </xdr:from>
    <xdr:to>
      <xdr:col>7</xdr:col>
      <xdr:colOff>581026</xdr:colOff>
      <xdr:row>41</xdr:row>
      <xdr:rowOff>85725</xdr:rowOff>
    </xdr:to>
    <xdr:cxnSp macro="">
      <xdr:nvCxnSpPr>
        <xdr:cNvPr id="16" name="15 Conector recto de flecha">
          <a:extLst>
            <a:ext uri="{FF2B5EF4-FFF2-40B4-BE49-F238E27FC236}">
              <a16:creationId xmlns:a16="http://schemas.microsoft.com/office/drawing/2014/main" id="{00000000-0008-0000-0300-000010000000}"/>
            </a:ext>
          </a:extLst>
        </xdr:cNvPr>
        <xdr:cNvCxnSpPr>
          <a:stCxn id="13" idx="1"/>
        </xdr:cNvCxnSpPr>
      </xdr:nvCxnSpPr>
      <xdr:spPr>
        <a:xfrm rot="10800000">
          <a:off x="5524501" y="7419975"/>
          <a:ext cx="600075" cy="762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714375</xdr:colOff>
      <xdr:row>3</xdr:row>
      <xdr:rowOff>152400</xdr:rowOff>
    </xdr:from>
    <xdr:to>
      <xdr:col>16</xdr:col>
      <xdr:colOff>400050</xdr:colOff>
      <xdr:row>21</xdr:row>
      <xdr:rowOff>30080</xdr:rowOff>
    </xdr:to>
    <xdr:pic>
      <xdr:nvPicPr>
        <xdr:cNvPr id="10241" name="Picture 1">
          <a:extLst>
            <a:ext uri="{FF2B5EF4-FFF2-40B4-BE49-F238E27FC236}">
              <a16:creationId xmlns:a16="http://schemas.microsoft.com/office/drawing/2014/main" id="{00000000-0008-0000-0400-0000012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143625" y="838200"/>
          <a:ext cx="6543675" cy="3468605"/>
        </a:xfrm>
        <a:prstGeom prst="rect">
          <a:avLst/>
        </a:prstGeom>
        <a:noFill/>
        <a:ln w="1">
          <a:noFill/>
          <a:miter lim="800000"/>
          <a:headEnd/>
          <a:tailEnd type="none" w="med" len="med"/>
        </a:ln>
        <a:effectLst/>
      </xdr:spPr>
    </xdr:pic>
    <xdr:clientData/>
  </xdr:twoCellAnchor>
  <xdr:twoCellAnchor>
    <xdr:from>
      <xdr:col>5</xdr:col>
      <xdr:colOff>504825</xdr:colOff>
      <xdr:row>9</xdr:row>
      <xdr:rowOff>38100</xdr:rowOff>
    </xdr:from>
    <xdr:to>
      <xdr:col>7</xdr:col>
      <xdr:colOff>295275</xdr:colOff>
      <xdr:row>12</xdr:row>
      <xdr:rowOff>47625</xdr:rowOff>
    </xdr:to>
    <xdr:sp macro="" textlink="">
      <xdr:nvSpPr>
        <xdr:cNvPr id="10" name="9 Flecha derecha">
          <a:extLst>
            <a:ext uri="{FF2B5EF4-FFF2-40B4-BE49-F238E27FC236}">
              <a16:creationId xmlns:a16="http://schemas.microsoft.com/office/drawing/2014/main" id="{00000000-0008-0000-0400-00000A000000}"/>
            </a:ext>
          </a:extLst>
        </xdr:cNvPr>
        <xdr:cNvSpPr/>
      </xdr:nvSpPr>
      <xdr:spPr>
        <a:xfrm>
          <a:off x="4410075" y="1409700"/>
          <a:ext cx="1314450" cy="600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3</xdr:col>
      <xdr:colOff>238125</xdr:colOff>
      <xdr:row>9</xdr:row>
      <xdr:rowOff>142875</xdr:rowOff>
    </xdr:from>
    <xdr:to>
      <xdr:col>5</xdr:col>
      <xdr:colOff>314325</xdr:colOff>
      <xdr:row>14</xdr:row>
      <xdr:rowOff>104775</xdr:rowOff>
    </xdr:to>
    <xdr:sp macro="" textlink="">
      <xdr:nvSpPr>
        <xdr:cNvPr id="11" name="10 Rectángulo redondeado">
          <a:extLst>
            <a:ext uri="{FF2B5EF4-FFF2-40B4-BE49-F238E27FC236}">
              <a16:creationId xmlns:a16="http://schemas.microsoft.com/office/drawing/2014/main" id="{00000000-0008-0000-0400-00000B000000}"/>
            </a:ext>
          </a:extLst>
        </xdr:cNvPr>
        <xdr:cNvSpPr/>
      </xdr:nvSpPr>
      <xdr:spPr>
        <a:xfrm>
          <a:off x="2619375" y="1514475"/>
          <a:ext cx="1600200" cy="952500"/>
        </a:xfrm>
        <a:prstGeom prst="roundRect">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t>Presuponemos</a:t>
          </a:r>
          <a:r>
            <a:rPr lang="es-ES" sz="900" baseline="0"/>
            <a:t> un Max DD admisible para el inversor tipo de un 35%. Este dato proviene de la Planificiación de cada invesor</a:t>
          </a:r>
          <a:endParaRPr lang="es-ES" sz="900"/>
        </a:p>
      </xdr:txBody>
    </xdr:sp>
    <xdr:clientData/>
  </xdr:twoCellAnchor>
  <xdr:twoCellAnchor>
    <xdr:from>
      <xdr:col>3</xdr:col>
      <xdr:colOff>38101</xdr:colOff>
      <xdr:row>11</xdr:row>
      <xdr:rowOff>161926</xdr:rowOff>
    </xdr:from>
    <xdr:to>
      <xdr:col>3</xdr:col>
      <xdr:colOff>238126</xdr:colOff>
      <xdr:row>12</xdr:row>
      <xdr:rowOff>28576</xdr:rowOff>
    </xdr:to>
    <xdr:cxnSp macro="">
      <xdr:nvCxnSpPr>
        <xdr:cNvPr id="13" name="12 Conector recto de flecha">
          <a:extLst>
            <a:ext uri="{FF2B5EF4-FFF2-40B4-BE49-F238E27FC236}">
              <a16:creationId xmlns:a16="http://schemas.microsoft.com/office/drawing/2014/main" id="{00000000-0008-0000-0400-00000D000000}"/>
            </a:ext>
          </a:extLst>
        </xdr:cNvPr>
        <xdr:cNvCxnSpPr>
          <a:stCxn id="11" idx="1"/>
        </xdr:cNvCxnSpPr>
      </xdr:nvCxnSpPr>
      <xdr:spPr>
        <a:xfrm rot="10800000">
          <a:off x="2419351" y="1924051"/>
          <a:ext cx="200025" cy="666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xdr:colOff>
      <xdr:row>23</xdr:row>
      <xdr:rowOff>0</xdr:rowOff>
    </xdr:from>
    <xdr:to>
      <xdr:col>7</xdr:col>
      <xdr:colOff>51913</xdr:colOff>
      <xdr:row>41</xdr:row>
      <xdr:rowOff>190499</xdr:rowOff>
    </xdr:to>
    <xdr:pic>
      <xdr:nvPicPr>
        <xdr:cNvPr id="10242" name="Picture 2">
          <a:extLst>
            <a:ext uri="{FF2B5EF4-FFF2-40B4-BE49-F238E27FC236}">
              <a16:creationId xmlns:a16="http://schemas.microsoft.com/office/drawing/2014/main" id="{00000000-0008-0000-0400-0000022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 y="4200525"/>
          <a:ext cx="5481162" cy="3619499"/>
        </a:xfrm>
        <a:prstGeom prst="rect">
          <a:avLst/>
        </a:prstGeom>
        <a:noFill/>
        <a:ln w="1">
          <a:noFill/>
          <a:miter lim="800000"/>
          <a:headEnd/>
          <a:tailEnd type="none" w="med" len="med"/>
        </a:ln>
        <a:effectLst/>
      </xdr:spPr>
    </xdr:pic>
    <xdr:clientData/>
  </xdr:twoCellAnchor>
  <xdr:twoCellAnchor>
    <xdr:from>
      <xdr:col>1</xdr:col>
      <xdr:colOff>19050</xdr:colOff>
      <xdr:row>15</xdr:row>
      <xdr:rowOff>180976</xdr:rowOff>
    </xdr:from>
    <xdr:to>
      <xdr:col>2</xdr:col>
      <xdr:colOff>295275</xdr:colOff>
      <xdr:row>23</xdr:row>
      <xdr:rowOff>19051</xdr:rowOff>
    </xdr:to>
    <xdr:cxnSp macro="">
      <xdr:nvCxnSpPr>
        <xdr:cNvPr id="16" name="15 Conector recto de flecha">
          <a:extLst>
            <a:ext uri="{FF2B5EF4-FFF2-40B4-BE49-F238E27FC236}">
              <a16:creationId xmlns:a16="http://schemas.microsoft.com/office/drawing/2014/main" id="{00000000-0008-0000-0400-000010000000}"/>
            </a:ext>
          </a:extLst>
        </xdr:cNvPr>
        <xdr:cNvCxnSpPr/>
      </xdr:nvCxnSpPr>
      <xdr:spPr>
        <a:xfrm rot="5400000" flipH="1" flipV="1">
          <a:off x="609600" y="2914651"/>
          <a:ext cx="1476375" cy="11334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238123</xdr:colOff>
      <xdr:row>15</xdr:row>
      <xdr:rowOff>66674</xdr:rowOff>
    </xdr:from>
    <xdr:to>
      <xdr:col>7</xdr:col>
      <xdr:colOff>276224</xdr:colOff>
      <xdr:row>18</xdr:row>
      <xdr:rowOff>95249</xdr:rowOff>
    </xdr:to>
    <xdr:sp macro="" textlink="">
      <xdr:nvSpPr>
        <xdr:cNvPr id="17" name="16 Rectángulo redondeado">
          <a:extLst>
            <a:ext uri="{FF2B5EF4-FFF2-40B4-BE49-F238E27FC236}">
              <a16:creationId xmlns:a16="http://schemas.microsoft.com/office/drawing/2014/main" id="{00000000-0008-0000-0400-000011000000}"/>
            </a:ext>
          </a:extLst>
        </xdr:cNvPr>
        <xdr:cNvSpPr/>
      </xdr:nvSpPr>
      <xdr:spPr>
        <a:xfrm flipH="1">
          <a:off x="4143373" y="2628899"/>
          <a:ext cx="1562101" cy="7143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t>El delta óptimo es inferior al delta mínimo, por</a:t>
          </a:r>
          <a:r>
            <a:rPr lang="es-ES" sz="900" baseline="0"/>
            <a:t> lo que escogemos el delta mínimo</a:t>
          </a:r>
          <a:endParaRPr lang="es-ES" sz="900"/>
        </a:p>
      </xdr:txBody>
    </xdr:sp>
    <xdr:clientData/>
  </xdr:twoCellAnchor>
  <xdr:twoCellAnchor>
    <xdr:from>
      <xdr:col>5</xdr:col>
      <xdr:colOff>19051</xdr:colOff>
      <xdr:row>16</xdr:row>
      <xdr:rowOff>152400</xdr:rowOff>
    </xdr:from>
    <xdr:to>
      <xdr:col>5</xdr:col>
      <xdr:colOff>238124</xdr:colOff>
      <xdr:row>16</xdr:row>
      <xdr:rowOff>176212</xdr:rowOff>
    </xdr:to>
    <xdr:cxnSp macro="">
      <xdr:nvCxnSpPr>
        <xdr:cNvPr id="19" name="18 Conector recto de flecha">
          <a:extLst>
            <a:ext uri="{FF2B5EF4-FFF2-40B4-BE49-F238E27FC236}">
              <a16:creationId xmlns:a16="http://schemas.microsoft.com/office/drawing/2014/main" id="{00000000-0008-0000-0400-000013000000}"/>
            </a:ext>
          </a:extLst>
        </xdr:cNvPr>
        <xdr:cNvCxnSpPr>
          <a:stCxn id="17" idx="3"/>
        </xdr:cNvCxnSpPr>
      </xdr:nvCxnSpPr>
      <xdr:spPr>
        <a:xfrm rot="10800000">
          <a:off x="3924301" y="2962275"/>
          <a:ext cx="219073" cy="2381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42</xdr:row>
      <xdr:rowOff>180976</xdr:rowOff>
    </xdr:from>
    <xdr:to>
      <xdr:col>6</xdr:col>
      <xdr:colOff>676275</xdr:colOff>
      <xdr:row>65</xdr:row>
      <xdr:rowOff>49510</xdr:rowOff>
    </xdr:to>
    <xdr:pic>
      <xdr:nvPicPr>
        <xdr:cNvPr id="10243" name="Picture 3">
          <a:extLst>
            <a:ext uri="{FF2B5EF4-FFF2-40B4-BE49-F238E27FC236}">
              <a16:creationId xmlns:a16="http://schemas.microsoft.com/office/drawing/2014/main" id="{00000000-0008-0000-0400-00000328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8001001"/>
          <a:ext cx="5343525" cy="4250034"/>
        </a:xfrm>
        <a:prstGeom prst="rect">
          <a:avLst/>
        </a:prstGeom>
        <a:noFill/>
        <a:ln w="1">
          <a:noFill/>
          <a:miter lim="800000"/>
          <a:headEnd/>
          <a:tailEnd type="none" w="med" len="med"/>
        </a:ln>
        <a:effectLst/>
      </xdr:spPr>
    </xdr:pic>
    <xdr:clientData/>
  </xdr:twoCellAnchor>
  <xdr:twoCellAnchor>
    <xdr:from>
      <xdr:col>3</xdr:col>
      <xdr:colOff>752475</xdr:colOff>
      <xdr:row>52</xdr:row>
      <xdr:rowOff>133350</xdr:rowOff>
    </xdr:from>
    <xdr:to>
      <xdr:col>5</xdr:col>
      <xdr:colOff>457200</xdr:colOff>
      <xdr:row>56</xdr:row>
      <xdr:rowOff>104775</xdr:rowOff>
    </xdr:to>
    <xdr:sp macro="" textlink="">
      <xdr:nvSpPr>
        <xdr:cNvPr id="21" name="20 Elipse">
          <a:extLst>
            <a:ext uri="{FF2B5EF4-FFF2-40B4-BE49-F238E27FC236}">
              <a16:creationId xmlns:a16="http://schemas.microsoft.com/office/drawing/2014/main" id="{00000000-0008-0000-0400-000015000000}"/>
            </a:ext>
          </a:extLst>
        </xdr:cNvPr>
        <xdr:cNvSpPr/>
      </xdr:nvSpPr>
      <xdr:spPr>
        <a:xfrm>
          <a:off x="3133725" y="9858375"/>
          <a:ext cx="1228725" cy="733425"/>
        </a:xfrm>
        <a:prstGeom prst="ellipse">
          <a:avLst/>
        </a:prstGeom>
        <a:solidFill>
          <a:schemeClr val="accent1">
            <a:alpha val="52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editAs="oneCell">
    <xdr:from>
      <xdr:col>8</xdr:col>
      <xdr:colOff>0</xdr:colOff>
      <xdr:row>23</xdr:row>
      <xdr:rowOff>0</xdr:rowOff>
    </xdr:from>
    <xdr:to>
      <xdr:col>13</xdr:col>
      <xdr:colOff>707371</xdr:colOff>
      <xdr:row>41</xdr:row>
      <xdr:rowOff>142875</xdr:rowOff>
    </xdr:to>
    <xdr:pic>
      <xdr:nvPicPr>
        <xdr:cNvPr id="10244" name="Picture 4">
          <a:extLst>
            <a:ext uri="{FF2B5EF4-FFF2-40B4-BE49-F238E27FC236}">
              <a16:creationId xmlns:a16="http://schemas.microsoft.com/office/drawing/2014/main" id="{00000000-0008-0000-0400-00000428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6191250" y="4200525"/>
          <a:ext cx="4517371" cy="3571875"/>
        </a:xfrm>
        <a:prstGeom prst="rect">
          <a:avLst/>
        </a:prstGeom>
        <a:noFill/>
        <a:ln w="1">
          <a:noFill/>
          <a:miter lim="800000"/>
          <a:headEnd/>
          <a:tailEnd type="none" w="med" len="med"/>
        </a:ln>
        <a:effectLst/>
      </xdr:spPr>
    </xdr:pic>
    <xdr:clientData/>
  </xdr:twoCellAnchor>
  <xdr:twoCellAnchor>
    <xdr:from>
      <xdr:col>11</xdr:col>
      <xdr:colOff>142875</xdr:colOff>
      <xdr:row>32</xdr:row>
      <xdr:rowOff>95250</xdr:rowOff>
    </xdr:from>
    <xdr:to>
      <xdr:col>12</xdr:col>
      <xdr:colOff>142875</xdr:colOff>
      <xdr:row>34</xdr:row>
      <xdr:rowOff>161925</xdr:rowOff>
    </xdr:to>
    <xdr:sp macro="" textlink="">
      <xdr:nvSpPr>
        <xdr:cNvPr id="23" name="22 Elipse">
          <a:extLst>
            <a:ext uri="{FF2B5EF4-FFF2-40B4-BE49-F238E27FC236}">
              <a16:creationId xmlns:a16="http://schemas.microsoft.com/office/drawing/2014/main" id="{00000000-0008-0000-0400-000017000000}"/>
            </a:ext>
          </a:extLst>
        </xdr:cNvPr>
        <xdr:cNvSpPr/>
      </xdr:nvSpPr>
      <xdr:spPr>
        <a:xfrm>
          <a:off x="8620125" y="6010275"/>
          <a:ext cx="762000" cy="447675"/>
        </a:xfrm>
        <a:prstGeom prst="ellipse">
          <a:avLst/>
        </a:prstGeom>
        <a:solidFill>
          <a:schemeClr val="accent1">
            <a:alpha val="48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4</xdr:col>
      <xdr:colOff>190500</xdr:colOff>
      <xdr:row>0</xdr:row>
      <xdr:rowOff>47625</xdr:rowOff>
    </xdr:from>
    <xdr:to>
      <xdr:col>8</xdr:col>
      <xdr:colOff>9525</xdr:colOff>
      <xdr:row>4</xdr:row>
      <xdr:rowOff>114300</xdr:rowOff>
    </xdr:to>
    <xdr:sp macro="" textlink="">
      <xdr:nvSpPr>
        <xdr:cNvPr id="24" name="23 Rectángulo redondeado">
          <a:extLst>
            <a:ext uri="{FF2B5EF4-FFF2-40B4-BE49-F238E27FC236}">
              <a16:creationId xmlns:a16="http://schemas.microsoft.com/office/drawing/2014/main" id="{00000000-0008-0000-0400-000018000000}"/>
            </a:ext>
          </a:extLst>
        </xdr:cNvPr>
        <xdr:cNvSpPr/>
      </xdr:nvSpPr>
      <xdr:spPr>
        <a:xfrm>
          <a:off x="3333750" y="47625"/>
          <a:ext cx="2867025" cy="9429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1100"/>
            <a:t>Aquí</a:t>
          </a:r>
          <a:r>
            <a:rPr lang="es-ES" sz="1100" baseline="0"/>
            <a:t> vemos cómo se hace  la optimización In sample para aplicar al primer periodo del Out of Sample. con el resto de periodos se hace de manera idéntica. Pag 324. Pto 5.3.2.</a:t>
          </a:r>
          <a:endParaRPr lang="es-E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22</xdr:col>
      <xdr:colOff>342900</xdr:colOff>
      <xdr:row>11</xdr:row>
      <xdr:rowOff>0</xdr:rowOff>
    </xdr:from>
    <xdr:to>
      <xdr:col>32</xdr:col>
      <xdr:colOff>204848</xdr:colOff>
      <xdr:row>39</xdr:row>
      <xdr:rowOff>50799</xdr:rowOff>
    </xdr:to>
    <xdr:pic>
      <xdr:nvPicPr>
        <xdr:cNvPr id="11269" name="Picture 5">
          <a:extLst>
            <a:ext uri="{FF2B5EF4-FFF2-40B4-BE49-F238E27FC236}">
              <a16:creationId xmlns:a16="http://schemas.microsoft.com/office/drawing/2014/main" id="{00000000-0008-0000-0500-0000052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2910800" y="2184400"/>
          <a:ext cx="9564748" cy="5613399"/>
        </a:xfrm>
        <a:prstGeom prst="rect">
          <a:avLst/>
        </a:prstGeom>
        <a:noFill/>
        <a:ln w="1">
          <a:noFill/>
          <a:miter lim="800000"/>
          <a:headEnd/>
          <a:tailEnd type="none" w="med" len="med"/>
        </a:ln>
        <a:effectLst/>
      </xdr:spPr>
    </xdr:pic>
    <xdr:clientData/>
  </xdr:twoCellAnchor>
  <xdr:twoCellAnchor editAs="oneCell">
    <xdr:from>
      <xdr:col>9</xdr:col>
      <xdr:colOff>754711</xdr:colOff>
      <xdr:row>10</xdr:row>
      <xdr:rowOff>127000</xdr:rowOff>
    </xdr:from>
    <xdr:to>
      <xdr:col>18</xdr:col>
      <xdr:colOff>736600</xdr:colOff>
      <xdr:row>37</xdr:row>
      <xdr:rowOff>101600</xdr:rowOff>
    </xdr:to>
    <xdr:pic>
      <xdr:nvPicPr>
        <xdr:cNvPr id="11265" name="Picture 1">
          <a:extLst>
            <a:ext uri="{FF2B5EF4-FFF2-40B4-BE49-F238E27FC236}">
              <a16:creationId xmlns:a16="http://schemas.microsoft.com/office/drawing/2014/main" id="{00000000-0008-0000-0500-0000012C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092511" y="2120900"/>
          <a:ext cx="9049689" cy="5346700"/>
        </a:xfrm>
        <a:prstGeom prst="rect">
          <a:avLst/>
        </a:prstGeom>
        <a:noFill/>
        <a:ln w="1">
          <a:noFill/>
          <a:miter lim="800000"/>
          <a:headEnd/>
          <a:tailEnd type="none" w="med" len="med"/>
        </a:ln>
        <a:effectLst/>
      </xdr:spPr>
    </xdr:pic>
    <xdr:clientData/>
  </xdr:twoCellAnchor>
  <xdr:twoCellAnchor>
    <xdr:from>
      <xdr:col>19</xdr:col>
      <xdr:colOff>161925</xdr:colOff>
      <xdr:row>10</xdr:row>
      <xdr:rowOff>180975</xdr:rowOff>
    </xdr:from>
    <xdr:to>
      <xdr:col>22</xdr:col>
      <xdr:colOff>142875</xdr:colOff>
      <xdr:row>16</xdr:row>
      <xdr:rowOff>104775</xdr:rowOff>
    </xdr:to>
    <xdr:sp macro="" textlink="">
      <xdr:nvSpPr>
        <xdr:cNvPr id="8" name="7 CuadroTexto">
          <a:extLst>
            <a:ext uri="{FF2B5EF4-FFF2-40B4-BE49-F238E27FC236}">
              <a16:creationId xmlns:a16="http://schemas.microsoft.com/office/drawing/2014/main" id="{00000000-0008-0000-0500-000008000000}"/>
            </a:ext>
          </a:extLst>
        </xdr:cNvPr>
        <xdr:cNvSpPr txBox="1"/>
      </xdr:nvSpPr>
      <xdr:spPr>
        <a:xfrm>
          <a:off x="17402175" y="2162175"/>
          <a:ext cx="2266950" cy="9525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s-ES" sz="1100" b="1">
              <a:solidFill>
                <a:srgbClr val="00B050"/>
              </a:solidFill>
            </a:rPr>
            <a:t>Configuramos el inicio del siguiente periodo con los capitales y número de contratos con el que</a:t>
          </a:r>
          <a:r>
            <a:rPr lang="es-ES" sz="1100" b="1" baseline="0">
              <a:solidFill>
                <a:srgbClr val="00B050"/>
              </a:solidFill>
            </a:rPr>
            <a:t> acabamos el anterior</a:t>
          </a:r>
          <a:endParaRPr lang="es-ES" sz="1100" b="1">
            <a:solidFill>
              <a:srgbClr val="00B050"/>
            </a:solidFill>
          </a:endParaRPr>
        </a:p>
      </xdr:txBody>
    </xdr:sp>
    <xdr:clientData/>
  </xdr:twoCellAnchor>
  <xdr:twoCellAnchor>
    <xdr:from>
      <xdr:col>16</xdr:col>
      <xdr:colOff>546099</xdr:colOff>
      <xdr:row>14</xdr:row>
      <xdr:rowOff>114301</xdr:rowOff>
    </xdr:from>
    <xdr:to>
      <xdr:col>30</xdr:col>
      <xdr:colOff>88900</xdr:colOff>
      <xdr:row>37</xdr:row>
      <xdr:rowOff>5334</xdr:rowOff>
    </xdr:to>
    <xdr:grpSp>
      <xdr:nvGrpSpPr>
        <xdr:cNvPr id="12" name="11 Grupo">
          <a:extLst>
            <a:ext uri="{FF2B5EF4-FFF2-40B4-BE49-F238E27FC236}">
              <a16:creationId xmlns:a16="http://schemas.microsoft.com/office/drawing/2014/main" id="{00000000-0008-0000-0500-00000C000000}"/>
            </a:ext>
          </a:extLst>
        </xdr:cNvPr>
        <xdr:cNvGrpSpPr/>
      </xdr:nvGrpSpPr>
      <xdr:grpSpPr>
        <a:xfrm>
          <a:off x="18541999" y="2908301"/>
          <a:ext cx="12293601" cy="4475733"/>
          <a:chOff x="15544338" y="2821794"/>
          <a:chExt cx="10379837" cy="3950482"/>
        </a:xfrm>
      </xdr:grpSpPr>
      <xdr:cxnSp macro="">
        <xdr:nvCxnSpPr>
          <xdr:cNvPr id="6" name="5 Conector recto de flecha">
            <a:extLst>
              <a:ext uri="{FF2B5EF4-FFF2-40B4-BE49-F238E27FC236}">
                <a16:creationId xmlns:a16="http://schemas.microsoft.com/office/drawing/2014/main" id="{00000000-0008-0000-0500-000006000000}"/>
              </a:ext>
            </a:extLst>
          </xdr:cNvPr>
          <xdr:cNvCxnSpPr/>
        </xdr:nvCxnSpPr>
        <xdr:spPr>
          <a:xfrm flipV="1">
            <a:off x="16831095" y="2821794"/>
            <a:ext cx="9093080" cy="291449"/>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10" name="9 Conector recto de flecha">
            <a:extLst>
              <a:ext uri="{FF2B5EF4-FFF2-40B4-BE49-F238E27FC236}">
                <a16:creationId xmlns:a16="http://schemas.microsoft.com/office/drawing/2014/main" id="{00000000-0008-0000-0500-00000A000000}"/>
              </a:ext>
            </a:extLst>
          </xdr:cNvPr>
          <xdr:cNvCxnSpPr/>
        </xdr:nvCxnSpPr>
        <xdr:spPr>
          <a:xfrm>
            <a:off x="15544338" y="5658641"/>
            <a:ext cx="4334336" cy="111363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34</xdr:col>
      <xdr:colOff>0</xdr:colOff>
      <xdr:row>11</xdr:row>
      <xdr:rowOff>0</xdr:rowOff>
    </xdr:from>
    <xdr:to>
      <xdr:col>44</xdr:col>
      <xdr:colOff>560373</xdr:colOff>
      <xdr:row>39</xdr:row>
      <xdr:rowOff>101600</xdr:rowOff>
    </xdr:to>
    <xdr:pic>
      <xdr:nvPicPr>
        <xdr:cNvPr id="11272" name="Picture 8">
          <a:extLst>
            <a:ext uri="{FF2B5EF4-FFF2-40B4-BE49-F238E27FC236}">
              <a16:creationId xmlns:a16="http://schemas.microsoft.com/office/drawing/2014/main" id="{00000000-0008-0000-0500-0000082C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33794700" y="2184400"/>
          <a:ext cx="9907573" cy="5664200"/>
        </a:xfrm>
        <a:prstGeom prst="rect">
          <a:avLst/>
        </a:prstGeom>
        <a:noFill/>
        <a:ln w="1">
          <a:noFill/>
          <a:miter lim="800000"/>
          <a:headEnd/>
          <a:tailEnd type="none" w="med" len="med"/>
        </a:ln>
        <a:effectLst/>
      </xdr:spPr>
    </xdr:pic>
    <xdr:clientData/>
  </xdr:twoCellAnchor>
  <xdr:twoCellAnchor editAs="oneCell">
    <xdr:from>
      <xdr:col>46</xdr:col>
      <xdr:colOff>1</xdr:colOff>
      <xdr:row>11</xdr:row>
      <xdr:rowOff>0</xdr:rowOff>
    </xdr:from>
    <xdr:to>
      <xdr:col>55</xdr:col>
      <xdr:colOff>749901</xdr:colOff>
      <xdr:row>39</xdr:row>
      <xdr:rowOff>139700</xdr:rowOff>
    </xdr:to>
    <xdr:pic>
      <xdr:nvPicPr>
        <xdr:cNvPr id="11273" name="Picture 9">
          <a:extLst>
            <a:ext uri="{FF2B5EF4-FFF2-40B4-BE49-F238E27FC236}">
              <a16:creationId xmlns:a16="http://schemas.microsoft.com/office/drawing/2014/main" id="{00000000-0008-0000-0500-0000092C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44665901" y="2184400"/>
          <a:ext cx="9614500" cy="5702300"/>
        </a:xfrm>
        <a:prstGeom prst="rect">
          <a:avLst/>
        </a:prstGeom>
        <a:noFill/>
        <a:ln w="1">
          <a:noFill/>
          <a:miter lim="800000"/>
          <a:headEnd/>
          <a:tailEnd type="none" w="med" len="med"/>
        </a:ln>
        <a:effectLst/>
      </xdr:spPr>
    </xdr:pic>
    <xdr:clientData/>
  </xdr:twoCellAnchor>
  <xdr:twoCellAnchor>
    <xdr:from>
      <xdr:col>10</xdr:col>
      <xdr:colOff>139700</xdr:colOff>
      <xdr:row>1</xdr:row>
      <xdr:rowOff>0</xdr:rowOff>
    </xdr:from>
    <xdr:to>
      <xdr:col>14</xdr:col>
      <xdr:colOff>190500</xdr:colOff>
      <xdr:row>6</xdr:row>
      <xdr:rowOff>76200</xdr:rowOff>
    </xdr:to>
    <xdr:sp macro="" textlink="">
      <xdr:nvSpPr>
        <xdr:cNvPr id="23" name="22 Rectángulo redondeado">
          <a:extLst>
            <a:ext uri="{FF2B5EF4-FFF2-40B4-BE49-F238E27FC236}">
              <a16:creationId xmlns:a16="http://schemas.microsoft.com/office/drawing/2014/main" id="{00000000-0008-0000-0500-000017000000}"/>
            </a:ext>
          </a:extLst>
        </xdr:cNvPr>
        <xdr:cNvSpPr/>
      </xdr:nvSpPr>
      <xdr:spPr>
        <a:xfrm>
          <a:off x="11353800" y="228600"/>
          <a:ext cx="5308600" cy="1041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1400"/>
            <a:t>Vemos como se construye el Out</a:t>
          </a:r>
          <a:r>
            <a:rPr lang="es-ES" sz="1400" baseline="0"/>
            <a:t> of Sample de periodo en periodo</a:t>
          </a:r>
          <a:endParaRPr lang="es-ES" sz="14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323850</xdr:colOff>
      <xdr:row>3</xdr:row>
      <xdr:rowOff>171450</xdr:rowOff>
    </xdr:from>
    <xdr:to>
      <xdr:col>15</xdr:col>
      <xdr:colOff>695325</xdr:colOff>
      <xdr:row>17</xdr:row>
      <xdr:rowOff>114300</xdr:rowOff>
    </xdr:to>
    <xdr:sp macro="" textlink="">
      <xdr:nvSpPr>
        <xdr:cNvPr id="2" name="1 Rectángulo redondeado">
          <a:extLst>
            <a:ext uri="{FF2B5EF4-FFF2-40B4-BE49-F238E27FC236}">
              <a16:creationId xmlns:a16="http://schemas.microsoft.com/office/drawing/2014/main" id="{00000000-0008-0000-0600-000002000000}"/>
            </a:ext>
          </a:extLst>
        </xdr:cNvPr>
        <xdr:cNvSpPr/>
      </xdr:nvSpPr>
      <xdr:spPr>
        <a:xfrm>
          <a:off x="9467850" y="742950"/>
          <a:ext cx="2657475" cy="26098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1100"/>
            <a:t>Los trades se obtienen de cada periodo realizado en</a:t>
          </a:r>
          <a:r>
            <a:rPr lang="es-ES" sz="1100" baseline="0"/>
            <a:t> MSA desde View-Equity Table, luego se pegan los periodos. Ojo con empezar cada periodo con el capital con el que se terminó el anterior y el mismo número de contratos.</a:t>
          </a:r>
        </a:p>
        <a:p>
          <a:pPr algn="ctr"/>
          <a:r>
            <a:rPr lang="es-ES" sz="1100" baseline="0"/>
            <a:t>Luego podemos coger esta secuencia de trades y meterla de nuevo  en el MSA para obtener las estadísticas</a:t>
          </a:r>
          <a:endParaRPr lang="es-E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0</xdr:colOff>
      <xdr:row>2</xdr:row>
      <xdr:rowOff>0</xdr:rowOff>
    </xdr:from>
    <xdr:to>
      <xdr:col>19</xdr:col>
      <xdr:colOff>333375</xdr:colOff>
      <xdr:row>24</xdr:row>
      <xdr:rowOff>39637</xdr:rowOff>
    </xdr:to>
    <xdr:pic>
      <xdr:nvPicPr>
        <xdr:cNvPr id="13313" name="Picture 1">
          <a:extLst>
            <a:ext uri="{FF2B5EF4-FFF2-40B4-BE49-F238E27FC236}">
              <a16:creationId xmlns:a16="http://schemas.microsoft.com/office/drawing/2014/main" id="{00000000-0008-0000-0700-0000013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8801100" y="381000"/>
          <a:ext cx="7953375" cy="4230637"/>
        </a:xfrm>
        <a:prstGeom prst="rect">
          <a:avLst/>
        </a:prstGeom>
        <a:noFill/>
        <a:ln w="1">
          <a:noFill/>
          <a:miter lim="800000"/>
          <a:headEnd/>
          <a:tailEnd type="none" w="med" len="med"/>
        </a:ln>
        <a:effectLst/>
      </xdr:spPr>
    </xdr:pic>
    <xdr:clientData/>
  </xdr:twoCellAnchor>
  <xdr:twoCellAnchor editAs="oneCell">
    <xdr:from>
      <xdr:col>0</xdr:col>
      <xdr:colOff>0</xdr:colOff>
      <xdr:row>2</xdr:row>
      <xdr:rowOff>0</xdr:rowOff>
    </xdr:from>
    <xdr:to>
      <xdr:col>8</xdr:col>
      <xdr:colOff>0</xdr:colOff>
      <xdr:row>24</xdr:row>
      <xdr:rowOff>80823</xdr:rowOff>
    </xdr:to>
    <xdr:pic>
      <xdr:nvPicPr>
        <xdr:cNvPr id="13314" name="Picture 2">
          <a:extLst>
            <a:ext uri="{FF2B5EF4-FFF2-40B4-BE49-F238E27FC236}">
              <a16:creationId xmlns:a16="http://schemas.microsoft.com/office/drawing/2014/main" id="{00000000-0008-0000-0700-00000234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381000"/>
          <a:ext cx="8039100" cy="4271823"/>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457201</xdr:colOff>
      <xdr:row>23</xdr:row>
      <xdr:rowOff>171450</xdr:rowOff>
    </xdr:from>
    <xdr:to>
      <xdr:col>4</xdr:col>
      <xdr:colOff>276225</xdr:colOff>
      <xdr:row>31</xdr:row>
      <xdr:rowOff>142876</xdr:rowOff>
    </xdr:to>
    <xdr:sp macro="" textlink="">
      <xdr:nvSpPr>
        <xdr:cNvPr id="3" name="2 CuadroTexto">
          <a:extLst>
            <a:ext uri="{FF2B5EF4-FFF2-40B4-BE49-F238E27FC236}">
              <a16:creationId xmlns:a16="http://schemas.microsoft.com/office/drawing/2014/main" id="{00000000-0008-0000-0800-000003000000}"/>
            </a:ext>
          </a:extLst>
        </xdr:cNvPr>
        <xdr:cNvSpPr txBox="1"/>
      </xdr:nvSpPr>
      <xdr:spPr>
        <a:xfrm>
          <a:off x="3248026" y="4600575"/>
          <a:ext cx="3867149" cy="1495426"/>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s-ES" sz="1100"/>
            <a:t>Para</a:t>
          </a:r>
          <a:r>
            <a:rPr lang="es-ES" sz="1100" baseline="0"/>
            <a:t> realizar el análisis de  Montecarlo utilizamos la serie de OS con el MM implementado en porcentuales, obteniendo una gráfica logarítmica y de ahí el análisis de Montecarlo</a:t>
          </a:r>
        </a:p>
        <a:p>
          <a:endParaRPr lang="es-ES" sz="1100"/>
        </a:p>
        <a:p>
          <a:r>
            <a:rPr lang="es-ES" sz="1100"/>
            <a:t>Una manera más exigente de hacerlo</a:t>
          </a:r>
          <a:r>
            <a:rPr lang="es-ES" sz="1100" baseline="0"/>
            <a:t> sería coger todo el OS e introducirle el delta más agresivo de los obtenidos  en la tabla. Aplicarlo y de ahí obtener el  análisis de Montecarlo. Por simplicidad, es el enfoque que hemos cogido aquí</a:t>
          </a:r>
          <a:endParaRPr lang="es-ES" sz="1100"/>
        </a:p>
      </xdr:txBody>
    </xdr:sp>
    <xdr:clientData/>
  </xdr:twoCellAnchor>
  <xdr:twoCellAnchor>
    <xdr:from>
      <xdr:col>1</xdr:col>
      <xdr:colOff>809625</xdr:colOff>
      <xdr:row>83</xdr:row>
      <xdr:rowOff>76200</xdr:rowOff>
    </xdr:from>
    <xdr:to>
      <xdr:col>4</xdr:col>
      <xdr:colOff>142875</xdr:colOff>
      <xdr:row>86</xdr:row>
      <xdr:rowOff>28576</xdr:rowOff>
    </xdr:to>
    <xdr:sp macro="" textlink="">
      <xdr:nvSpPr>
        <xdr:cNvPr id="6" name="5 CuadroTexto">
          <a:extLst>
            <a:ext uri="{FF2B5EF4-FFF2-40B4-BE49-F238E27FC236}">
              <a16:creationId xmlns:a16="http://schemas.microsoft.com/office/drawing/2014/main" id="{00000000-0008-0000-0800-000006000000}"/>
            </a:ext>
          </a:extLst>
        </xdr:cNvPr>
        <xdr:cNvSpPr txBox="1"/>
      </xdr:nvSpPr>
      <xdr:spPr>
        <a:xfrm>
          <a:off x="3600450" y="15982950"/>
          <a:ext cx="3381375" cy="523876"/>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s-ES" sz="1100"/>
            <a:t>Vemos</a:t>
          </a:r>
          <a:r>
            <a:rPr lang="es-ES" sz="1100" baseline="0"/>
            <a:t> como obtenemos un DD inferior al objetivo marcado desde el inicio.</a:t>
          </a:r>
          <a:endParaRPr lang="es-ES" sz="1100"/>
        </a:p>
      </xdr:txBody>
    </xdr:sp>
    <xdr:clientData/>
  </xdr:twoCellAnchor>
  <xdr:twoCellAnchor>
    <xdr:from>
      <xdr:col>0</xdr:col>
      <xdr:colOff>2562230</xdr:colOff>
      <xdr:row>80</xdr:row>
      <xdr:rowOff>76202</xdr:rowOff>
    </xdr:from>
    <xdr:to>
      <xdr:col>1</xdr:col>
      <xdr:colOff>809626</xdr:colOff>
      <xdr:row>84</xdr:row>
      <xdr:rowOff>147638</xdr:rowOff>
    </xdr:to>
    <xdr:cxnSp macro="">
      <xdr:nvCxnSpPr>
        <xdr:cNvPr id="8" name="7 Conector recto de flecha">
          <a:extLst>
            <a:ext uri="{FF2B5EF4-FFF2-40B4-BE49-F238E27FC236}">
              <a16:creationId xmlns:a16="http://schemas.microsoft.com/office/drawing/2014/main" id="{00000000-0008-0000-0800-000008000000}"/>
            </a:ext>
          </a:extLst>
        </xdr:cNvPr>
        <xdr:cNvCxnSpPr>
          <a:stCxn id="6" idx="1"/>
        </xdr:cNvCxnSpPr>
      </xdr:nvCxnSpPr>
      <xdr:spPr>
        <a:xfrm rot="10800000">
          <a:off x="2562230" y="15411452"/>
          <a:ext cx="1038221" cy="83343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xdr:colOff>
      <xdr:row>2</xdr:row>
      <xdr:rowOff>0</xdr:rowOff>
    </xdr:from>
    <xdr:to>
      <xdr:col>4</xdr:col>
      <xdr:colOff>676275</xdr:colOff>
      <xdr:row>22</xdr:row>
      <xdr:rowOff>138766</xdr:rowOff>
    </xdr:to>
    <xdr:pic>
      <xdr:nvPicPr>
        <xdr:cNvPr id="14338" name="Picture 2">
          <a:extLst>
            <a:ext uri="{FF2B5EF4-FFF2-40B4-BE49-F238E27FC236}">
              <a16:creationId xmlns:a16="http://schemas.microsoft.com/office/drawing/2014/main" id="{00000000-0008-0000-0800-0000023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 y="428625"/>
          <a:ext cx="7515224" cy="3948766"/>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95251</xdr:colOff>
      <xdr:row>1</xdr:row>
      <xdr:rowOff>19050</xdr:rowOff>
    </xdr:from>
    <xdr:to>
      <xdr:col>14</xdr:col>
      <xdr:colOff>457201</xdr:colOff>
      <xdr:row>22</xdr:row>
      <xdr:rowOff>153937</xdr:rowOff>
    </xdr:to>
    <xdr:pic>
      <xdr:nvPicPr>
        <xdr:cNvPr id="2" name="Pictur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7381876" y="276225"/>
          <a:ext cx="5695950" cy="4230637"/>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9.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745"/>
  <sheetViews>
    <sheetView workbookViewId="0">
      <selection activeCell="G1" sqref="G1"/>
    </sheetView>
  </sheetViews>
  <sheetFormatPr baseColWidth="10" defaultRowHeight="15" x14ac:dyDescent="0.25"/>
  <sheetData>
    <row r="1" spans="1:19" ht="18.75" x14ac:dyDescent="0.3">
      <c r="A1" s="80" t="s">
        <v>1469</v>
      </c>
    </row>
    <row r="2" spans="1:19" ht="15.75" thickBot="1" x14ac:dyDescent="0.3"/>
    <row r="3" spans="1:19" ht="16.5" thickBot="1" x14ac:dyDescent="0.3">
      <c r="B3" s="137" t="s">
        <v>456</v>
      </c>
      <c r="F3" s="138" t="s">
        <v>448</v>
      </c>
      <c r="J3" s="138" t="s">
        <v>4</v>
      </c>
      <c r="N3" s="143" t="s">
        <v>459</v>
      </c>
      <c r="R3" s="143" t="s">
        <v>460</v>
      </c>
    </row>
    <row r="5" spans="1:19" x14ac:dyDescent="0.25">
      <c r="A5" s="128" t="s">
        <v>453</v>
      </c>
      <c r="B5" s="128" t="s">
        <v>454</v>
      </c>
      <c r="C5" s="129" t="s">
        <v>455</v>
      </c>
      <c r="E5" s="128" t="s">
        <v>457</v>
      </c>
      <c r="F5" s="128" t="s">
        <v>458</v>
      </c>
      <c r="G5" s="129" t="s">
        <v>455</v>
      </c>
      <c r="I5" s="128" t="s">
        <v>457</v>
      </c>
      <c r="J5" s="128" t="s">
        <v>458</v>
      </c>
      <c r="K5" s="129" t="s">
        <v>455</v>
      </c>
      <c r="M5" s="128" t="s">
        <v>457</v>
      </c>
      <c r="N5" s="128" t="s">
        <v>458</v>
      </c>
      <c r="O5" s="129" t="s">
        <v>455</v>
      </c>
      <c r="Q5" s="128" t="s">
        <v>457</v>
      </c>
      <c r="R5" s="128" t="s">
        <v>458</v>
      </c>
      <c r="S5" s="147" t="s">
        <v>455</v>
      </c>
    </row>
    <row r="6" spans="1:19" x14ac:dyDescent="0.25">
      <c r="A6" s="130">
        <v>36928</v>
      </c>
      <c r="B6" s="130">
        <v>36928</v>
      </c>
      <c r="C6" s="133">
        <v>52.500000000009095</v>
      </c>
      <c r="E6" s="130">
        <v>37027.736111111109</v>
      </c>
      <c r="F6" s="130">
        <v>37027.736111111109</v>
      </c>
      <c r="G6" s="151">
        <v>-246.92307692307472</v>
      </c>
      <c r="I6" s="130">
        <v>36907</v>
      </c>
      <c r="J6" s="130">
        <v>36907</v>
      </c>
      <c r="K6" s="131">
        <v>310</v>
      </c>
      <c r="M6" s="130">
        <v>36920</v>
      </c>
      <c r="N6" s="130">
        <v>36920</v>
      </c>
      <c r="O6" s="132">
        <v>-67.99999999999784</v>
      </c>
      <c r="Q6" s="130">
        <v>37195</v>
      </c>
      <c r="R6" s="130">
        <v>37195</v>
      </c>
      <c r="S6" s="150">
        <v>-289.23076923077292</v>
      </c>
    </row>
    <row r="7" spans="1:19" x14ac:dyDescent="0.25">
      <c r="A7" s="130">
        <v>36929</v>
      </c>
      <c r="B7" s="130">
        <v>36929</v>
      </c>
      <c r="C7" s="133">
        <v>467.50000000001819</v>
      </c>
      <c r="E7" s="130">
        <v>37046.666666666664</v>
      </c>
      <c r="F7" s="130">
        <v>37046.666666666664</v>
      </c>
      <c r="G7" s="151">
        <v>-116.15384615384538</v>
      </c>
      <c r="I7" s="130">
        <v>36908</v>
      </c>
      <c r="J7" s="130">
        <v>36908</v>
      </c>
      <c r="K7" s="131">
        <v>1680</v>
      </c>
      <c r="M7" s="130">
        <v>36921</v>
      </c>
      <c r="N7" s="130">
        <v>36921</v>
      </c>
      <c r="O7" s="131">
        <v>141.99999999999591</v>
      </c>
      <c r="Q7" s="130">
        <v>37196</v>
      </c>
      <c r="R7" s="130">
        <v>37196</v>
      </c>
      <c r="S7" s="150">
        <v>-198.46153846154161</v>
      </c>
    </row>
    <row r="8" spans="1:19" x14ac:dyDescent="0.25">
      <c r="A8" s="130">
        <v>36930</v>
      </c>
      <c r="B8" s="130">
        <v>36930</v>
      </c>
      <c r="C8" s="134">
        <v>-557.49999999998181</v>
      </c>
      <c r="E8" s="130">
        <v>37048.402777777781</v>
      </c>
      <c r="F8" s="130">
        <v>37048.402777777781</v>
      </c>
      <c r="G8" s="152">
        <v>37.692307692307907</v>
      </c>
      <c r="I8" s="130">
        <v>36914</v>
      </c>
      <c r="J8" s="130">
        <v>36914</v>
      </c>
      <c r="K8" s="131">
        <v>1580</v>
      </c>
      <c r="M8" s="130">
        <v>36942</v>
      </c>
      <c r="N8" s="130">
        <v>36942</v>
      </c>
      <c r="O8" s="131">
        <v>111.99999999998056</v>
      </c>
      <c r="Q8" s="130">
        <v>37207</v>
      </c>
      <c r="R8" s="130">
        <v>37207</v>
      </c>
      <c r="S8" s="150">
        <v>-47.692307692308042</v>
      </c>
    </row>
    <row r="9" spans="1:19" x14ac:dyDescent="0.25">
      <c r="A9" s="130">
        <v>36931</v>
      </c>
      <c r="B9" s="130">
        <v>36931</v>
      </c>
      <c r="C9" s="133">
        <v>2365.0000000000091</v>
      </c>
      <c r="E9" s="130">
        <v>37049.736111111109</v>
      </c>
      <c r="F9" s="130">
        <v>37049.736111111109</v>
      </c>
      <c r="G9" s="151">
        <v>-146.92307692307548</v>
      </c>
      <c r="I9" s="130">
        <v>36917</v>
      </c>
      <c r="J9" s="130">
        <v>36917</v>
      </c>
      <c r="K9" s="132">
        <v>-200</v>
      </c>
      <c r="M9" s="130">
        <v>36943</v>
      </c>
      <c r="N9" s="130">
        <v>36943</v>
      </c>
      <c r="O9" s="131">
        <v>101.99999999998965</v>
      </c>
      <c r="Q9" s="130">
        <v>37218</v>
      </c>
      <c r="R9" s="130">
        <v>37218</v>
      </c>
      <c r="S9" s="150">
        <v>430.76923076923248</v>
      </c>
    </row>
    <row r="10" spans="1:19" x14ac:dyDescent="0.25">
      <c r="A10" s="130">
        <v>36936</v>
      </c>
      <c r="B10" s="130">
        <v>36936</v>
      </c>
      <c r="C10" s="133">
        <v>1080.0000000000182</v>
      </c>
      <c r="E10" s="130">
        <v>37050.486111111109</v>
      </c>
      <c r="F10" s="130">
        <v>37050.486111111109</v>
      </c>
      <c r="G10" s="151">
        <v>-85.384615384615273</v>
      </c>
      <c r="I10" s="130">
        <v>36921</v>
      </c>
      <c r="J10" s="130">
        <v>36921</v>
      </c>
      <c r="K10" s="132">
        <v>-650</v>
      </c>
      <c r="M10" s="130">
        <v>36958</v>
      </c>
      <c r="N10" s="130">
        <v>36958</v>
      </c>
      <c r="O10" s="132">
        <v>-148.00000000001035</v>
      </c>
      <c r="Q10" s="130">
        <v>37223</v>
      </c>
      <c r="R10" s="130">
        <v>37223</v>
      </c>
      <c r="S10" s="150">
        <v>-132.30769230769002</v>
      </c>
    </row>
    <row r="11" spans="1:19" x14ac:dyDescent="0.25">
      <c r="A11" s="130">
        <v>36944</v>
      </c>
      <c r="B11" s="130">
        <v>36944</v>
      </c>
      <c r="C11" s="133">
        <v>1130.0000000000182</v>
      </c>
      <c r="E11" s="130">
        <v>37050.597222222219</v>
      </c>
      <c r="F11" s="130">
        <v>37050.597222222219</v>
      </c>
      <c r="G11" s="152">
        <v>37.692307692307907</v>
      </c>
      <c r="I11" s="130">
        <v>36924</v>
      </c>
      <c r="J11" s="130">
        <v>36924</v>
      </c>
      <c r="K11" s="131">
        <v>2230</v>
      </c>
      <c r="M11" s="130">
        <v>36983</v>
      </c>
      <c r="N11" s="130">
        <v>36983</v>
      </c>
      <c r="O11" s="131">
        <v>161.99999999999193</v>
      </c>
      <c r="Q11" s="130">
        <v>37224</v>
      </c>
      <c r="R11" s="130">
        <v>37224</v>
      </c>
      <c r="S11" s="150">
        <v>484.61538461538549</v>
      </c>
    </row>
    <row r="12" spans="1:19" x14ac:dyDescent="0.25">
      <c r="A12" s="130">
        <v>36950</v>
      </c>
      <c r="B12" s="130">
        <v>36950</v>
      </c>
      <c r="C12" s="134">
        <v>-544.99999999998181</v>
      </c>
      <c r="E12" s="130">
        <v>37056.680555555555</v>
      </c>
      <c r="F12" s="130">
        <v>37056.680555555555</v>
      </c>
      <c r="G12" s="151">
        <v>-16.153846153846153</v>
      </c>
      <c r="I12" s="130">
        <v>36929</v>
      </c>
      <c r="J12" s="130">
        <v>36929</v>
      </c>
      <c r="K12" s="132">
        <v>-90</v>
      </c>
      <c r="M12" s="130">
        <v>36985</v>
      </c>
      <c r="N12" s="130">
        <v>36985</v>
      </c>
      <c r="O12" s="131">
        <v>151.99999999998681</v>
      </c>
      <c r="Q12" s="130">
        <v>37228</v>
      </c>
      <c r="R12" s="130">
        <v>37228</v>
      </c>
      <c r="S12" s="150">
        <v>-32.307692307689159</v>
      </c>
    </row>
    <row r="13" spans="1:19" x14ac:dyDescent="0.25">
      <c r="A13" s="130">
        <v>36956</v>
      </c>
      <c r="B13" s="130">
        <v>36956</v>
      </c>
      <c r="C13" s="134">
        <v>-519.99999999998181</v>
      </c>
      <c r="E13" s="130">
        <v>37071.666666666664</v>
      </c>
      <c r="F13" s="130">
        <v>37071.666666666664</v>
      </c>
      <c r="G13" s="151">
        <v>-139.23076923076661</v>
      </c>
      <c r="I13" s="130">
        <v>36930</v>
      </c>
      <c r="J13" s="130">
        <v>36930</v>
      </c>
      <c r="K13" s="131">
        <v>470</v>
      </c>
      <c r="M13" s="130">
        <v>36990</v>
      </c>
      <c r="N13" s="130">
        <v>36990</v>
      </c>
      <c r="O13" s="132">
        <v>-118.00000000000921</v>
      </c>
      <c r="Q13" s="130">
        <v>37229</v>
      </c>
      <c r="R13" s="130">
        <v>37229</v>
      </c>
      <c r="S13" s="150">
        <v>629.23076923076974</v>
      </c>
    </row>
    <row r="14" spans="1:19" x14ac:dyDescent="0.25">
      <c r="A14" s="130">
        <v>36957</v>
      </c>
      <c r="B14" s="130">
        <v>36957</v>
      </c>
      <c r="C14" s="134">
        <v>-357.49999999998181</v>
      </c>
      <c r="E14" s="130">
        <v>37074.444444444445</v>
      </c>
      <c r="F14" s="130">
        <v>37074.444444444445</v>
      </c>
      <c r="G14" s="151">
        <v>-139.23076923076934</v>
      </c>
      <c r="I14" s="130">
        <v>36931</v>
      </c>
      <c r="J14" s="130">
        <v>36931</v>
      </c>
      <c r="K14" s="131">
        <v>90</v>
      </c>
      <c r="M14" s="130">
        <v>36991</v>
      </c>
      <c r="N14" s="130">
        <v>36991</v>
      </c>
      <c r="O14" s="132">
        <v>-18.000000000000682</v>
      </c>
      <c r="Q14" s="130">
        <v>37237</v>
      </c>
      <c r="R14" s="130">
        <v>37237</v>
      </c>
      <c r="S14" s="150">
        <v>-32.307692307693529</v>
      </c>
    </row>
    <row r="15" spans="1:19" x14ac:dyDescent="0.25">
      <c r="A15" s="130">
        <v>36963</v>
      </c>
      <c r="B15" s="130">
        <v>36963</v>
      </c>
      <c r="C15" s="134">
        <v>-557.49999999998181</v>
      </c>
      <c r="E15" s="130">
        <v>37074.75</v>
      </c>
      <c r="F15" s="130">
        <v>37074.75</v>
      </c>
      <c r="G15" s="151">
        <v>-146.92307692307548</v>
      </c>
      <c r="I15" s="130">
        <v>36934</v>
      </c>
      <c r="J15" s="130">
        <v>36934</v>
      </c>
      <c r="K15" s="131">
        <v>1060</v>
      </c>
      <c r="M15" s="130">
        <v>36998</v>
      </c>
      <c r="N15" s="130">
        <v>36998</v>
      </c>
      <c r="O15" s="132">
        <v>-144.00000000000546</v>
      </c>
      <c r="Q15" s="130">
        <v>37242</v>
      </c>
      <c r="R15" s="130">
        <v>37242</v>
      </c>
      <c r="S15" s="150">
        <v>36.92307692307832</v>
      </c>
    </row>
    <row r="16" spans="1:19" x14ac:dyDescent="0.25">
      <c r="A16" s="130">
        <v>36964</v>
      </c>
      <c r="B16" s="130">
        <v>36964</v>
      </c>
      <c r="C16" s="133">
        <v>3042.5000000000182</v>
      </c>
      <c r="E16" s="130">
        <v>37075.527777777781</v>
      </c>
      <c r="F16" s="130">
        <v>37075.527777777781</v>
      </c>
      <c r="G16" s="151">
        <v>-154.61538461538439</v>
      </c>
      <c r="I16" s="130">
        <v>36936</v>
      </c>
      <c r="J16" s="130">
        <v>36936</v>
      </c>
      <c r="K16" s="131">
        <v>2180</v>
      </c>
      <c r="M16" s="130">
        <v>37000</v>
      </c>
      <c r="N16" s="130">
        <v>37000</v>
      </c>
      <c r="O16" s="131">
        <v>161.99999999999193</v>
      </c>
      <c r="Q16" s="130">
        <v>37246</v>
      </c>
      <c r="R16" s="130">
        <v>37246</v>
      </c>
      <c r="S16" s="150">
        <v>413.84615384615347</v>
      </c>
    </row>
    <row r="17" spans="1:19" x14ac:dyDescent="0.25">
      <c r="A17" s="130">
        <v>36966</v>
      </c>
      <c r="B17" s="130">
        <v>36966</v>
      </c>
      <c r="C17" s="134">
        <v>-607.49999999998181</v>
      </c>
      <c r="E17" s="130">
        <v>37075.805555555555</v>
      </c>
      <c r="F17" s="130">
        <v>37075.805555555555</v>
      </c>
      <c r="G17" s="151">
        <v>-8.4615384615372609</v>
      </c>
      <c r="I17" s="130">
        <v>36942</v>
      </c>
      <c r="J17" s="130">
        <v>36942</v>
      </c>
      <c r="K17" s="131">
        <v>1550</v>
      </c>
      <c r="M17" s="130">
        <v>37005</v>
      </c>
      <c r="N17" s="130">
        <v>37005</v>
      </c>
      <c r="O17" s="132">
        <v>-98.000000000013188</v>
      </c>
      <c r="Q17" s="130">
        <v>37256</v>
      </c>
      <c r="R17" s="130">
        <v>37256</v>
      </c>
      <c r="S17" s="150">
        <v>35.384615384613809</v>
      </c>
    </row>
    <row r="18" spans="1:19" x14ac:dyDescent="0.25">
      <c r="A18" s="130">
        <v>36971</v>
      </c>
      <c r="B18" s="130">
        <v>36971</v>
      </c>
      <c r="C18" s="134">
        <v>-607.49999999998181</v>
      </c>
      <c r="E18" s="130">
        <v>37082.708333333336</v>
      </c>
      <c r="F18" s="130">
        <v>37082.708333333336</v>
      </c>
      <c r="G18" s="151">
        <v>-170.00000000000219</v>
      </c>
      <c r="I18" s="130">
        <v>36945</v>
      </c>
      <c r="J18" s="130">
        <v>36945</v>
      </c>
      <c r="K18" s="131">
        <v>1240</v>
      </c>
      <c r="M18" s="130">
        <v>37008</v>
      </c>
      <c r="N18" s="130">
        <v>37008</v>
      </c>
      <c r="O18" s="131">
        <v>41.999999999987381</v>
      </c>
      <c r="Q18" s="130">
        <v>37259</v>
      </c>
      <c r="R18" s="130">
        <v>37259</v>
      </c>
      <c r="S18" s="150">
        <v>29.230769230768878</v>
      </c>
    </row>
    <row r="19" spans="1:19" x14ac:dyDescent="0.25">
      <c r="A19" s="130">
        <v>36977</v>
      </c>
      <c r="B19" s="130">
        <v>36977</v>
      </c>
      <c r="C19" s="134">
        <v>1055.0000000000182</v>
      </c>
      <c r="E19" s="130">
        <v>37083.402777777781</v>
      </c>
      <c r="F19" s="130">
        <v>37083.402777777781</v>
      </c>
      <c r="G19" s="151">
        <v>-39.230769230767379</v>
      </c>
      <c r="I19" s="130">
        <v>36949</v>
      </c>
      <c r="J19" s="130">
        <v>36949</v>
      </c>
      <c r="K19" s="132">
        <v>-40</v>
      </c>
      <c r="M19" s="130">
        <v>37019</v>
      </c>
      <c r="N19" s="130">
        <v>37019</v>
      </c>
      <c r="O19" s="132">
        <v>-88.000000000008072</v>
      </c>
      <c r="Q19" s="130">
        <v>37264</v>
      </c>
      <c r="R19" s="130">
        <v>37264</v>
      </c>
      <c r="S19" s="150">
        <v>183.07692307691835</v>
      </c>
    </row>
    <row r="20" spans="1:19" x14ac:dyDescent="0.25">
      <c r="A20" s="130">
        <v>36979</v>
      </c>
      <c r="B20" s="130">
        <v>36979</v>
      </c>
      <c r="C20" s="134">
        <v>-1327.4999999999636</v>
      </c>
      <c r="E20" s="130">
        <v>37083.722222222219</v>
      </c>
      <c r="F20" s="130">
        <v>37083.722222222219</v>
      </c>
      <c r="G20" s="151">
        <v>-254.61538461538365</v>
      </c>
      <c r="I20" s="130">
        <v>36951</v>
      </c>
      <c r="J20" s="130">
        <v>36951</v>
      </c>
      <c r="K20" s="132">
        <v>-310</v>
      </c>
      <c r="M20" s="130">
        <v>37021</v>
      </c>
      <c r="N20" s="130">
        <v>37021</v>
      </c>
      <c r="O20" s="131">
        <v>11.999999999986244</v>
      </c>
      <c r="Q20" s="130">
        <v>37267</v>
      </c>
      <c r="R20" s="130">
        <v>37267</v>
      </c>
      <c r="S20" s="150">
        <v>67.692307692307338</v>
      </c>
    </row>
    <row r="21" spans="1:19" x14ac:dyDescent="0.25">
      <c r="A21" s="130">
        <v>36983</v>
      </c>
      <c r="B21" s="130">
        <v>36983</v>
      </c>
      <c r="C21" s="134">
        <v>-1339.9999999999636</v>
      </c>
      <c r="E21" s="130">
        <v>37085.416666666664</v>
      </c>
      <c r="F21" s="130">
        <v>37085.416666666664</v>
      </c>
      <c r="G21" s="151">
        <v>-162.30769230769329</v>
      </c>
      <c r="I21" s="130">
        <v>36952</v>
      </c>
      <c r="J21" s="130">
        <v>36952</v>
      </c>
      <c r="K21" s="132">
        <v>-930</v>
      </c>
      <c r="M21" s="130">
        <v>37029</v>
      </c>
      <c r="N21" s="130">
        <v>37029</v>
      </c>
      <c r="O21" s="132">
        <v>-68.000000000012051</v>
      </c>
      <c r="Q21" s="130">
        <v>37272</v>
      </c>
      <c r="R21" s="130">
        <v>37272</v>
      </c>
      <c r="S21" s="150">
        <v>-9.2307692307695799</v>
      </c>
    </row>
    <row r="22" spans="1:19" x14ac:dyDescent="0.25">
      <c r="A22" s="130">
        <v>36986</v>
      </c>
      <c r="B22" s="130">
        <v>36986</v>
      </c>
      <c r="C22" s="134">
        <v>-42.499999999972715</v>
      </c>
      <c r="E22" s="130">
        <v>37085.708333333336</v>
      </c>
      <c r="F22" s="130">
        <v>37085.708333333336</v>
      </c>
      <c r="G22" s="151">
        <v>-200.76923076922958</v>
      </c>
      <c r="I22" s="130">
        <v>36964</v>
      </c>
      <c r="J22" s="130">
        <v>36964</v>
      </c>
      <c r="K22" s="131">
        <v>1280</v>
      </c>
      <c r="M22" s="130">
        <v>37043</v>
      </c>
      <c r="N22" s="130">
        <v>37043</v>
      </c>
      <c r="O22" s="131">
        <v>-82.000000000007844</v>
      </c>
      <c r="Q22" s="130">
        <v>37273</v>
      </c>
      <c r="R22" s="130">
        <v>37273</v>
      </c>
      <c r="S22" s="150">
        <v>-147.6923076923089</v>
      </c>
    </row>
    <row r="23" spans="1:19" x14ac:dyDescent="0.25">
      <c r="A23" s="130">
        <v>36987</v>
      </c>
      <c r="B23" s="130">
        <v>36987</v>
      </c>
      <c r="C23" s="134">
        <v>-707.49999999998181</v>
      </c>
      <c r="E23" s="130">
        <v>37091.736111111109</v>
      </c>
      <c r="F23" s="130">
        <v>37091.736111111109</v>
      </c>
      <c r="G23" s="151">
        <v>-339.23076923077053</v>
      </c>
      <c r="I23" s="130">
        <v>36966</v>
      </c>
      <c r="J23" s="130">
        <v>36966</v>
      </c>
      <c r="K23" s="132">
        <v>-610</v>
      </c>
      <c r="M23" s="130">
        <v>37055</v>
      </c>
      <c r="N23" s="130">
        <v>37055</v>
      </c>
      <c r="O23" s="132">
        <v>-78.000000000002956</v>
      </c>
      <c r="Q23" s="130">
        <v>37274</v>
      </c>
      <c r="R23" s="130">
        <v>37274</v>
      </c>
      <c r="S23" s="150">
        <v>-55.384615384617483</v>
      </c>
    </row>
    <row r="24" spans="1:19" x14ac:dyDescent="0.25">
      <c r="A24" s="130">
        <v>36990</v>
      </c>
      <c r="B24" s="130">
        <v>36990</v>
      </c>
      <c r="C24" s="134">
        <v>-397.49999999999091</v>
      </c>
      <c r="E24" s="130">
        <v>37091.902777777781</v>
      </c>
      <c r="F24" s="130">
        <v>37091.902777777781</v>
      </c>
      <c r="G24" s="151">
        <v>-16.153846153846153</v>
      </c>
      <c r="I24" s="130">
        <v>36969</v>
      </c>
      <c r="J24" s="130">
        <v>36969</v>
      </c>
      <c r="K24" s="131">
        <v>340</v>
      </c>
      <c r="M24" s="130">
        <v>37075</v>
      </c>
      <c r="N24" s="130">
        <v>37075</v>
      </c>
      <c r="O24" s="131">
        <v>301.9999999999925</v>
      </c>
      <c r="Q24" s="130">
        <v>37279</v>
      </c>
      <c r="R24" s="130">
        <v>37279</v>
      </c>
      <c r="S24" s="150">
        <v>44.615384615383391</v>
      </c>
    </row>
    <row r="25" spans="1:19" x14ac:dyDescent="0.25">
      <c r="A25" s="130">
        <v>36998</v>
      </c>
      <c r="B25" s="130">
        <v>36998</v>
      </c>
      <c r="C25" s="133">
        <v>105.00000000001819</v>
      </c>
      <c r="E25" s="130">
        <v>37092.777777777781</v>
      </c>
      <c r="F25" s="130">
        <v>37092.777777777781</v>
      </c>
      <c r="G25" s="152">
        <v>160.76923076923109</v>
      </c>
      <c r="I25" s="130">
        <v>36970</v>
      </c>
      <c r="J25" s="130">
        <v>36970</v>
      </c>
      <c r="K25" s="131">
        <v>390</v>
      </c>
      <c r="M25" s="130">
        <v>37077</v>
      </c>
      <c r="N25" s="130">
        <v>37077</v>
      </c>
      <c r="O25" s="132">
        <v>-102.00000000000387</v>
      </c>
      <c r="Q25" s="130">
        <v>37284</v>
      </c>
      <c r="R25" s="130">
        <v>37284</v>
      </c>
      <c r="S25" s="150">
        <v>-9.2307692307695799</v>
      </c>
    </row>
    <row r="26" spans="1:19" x14ac:dyDescent="0.25">
      <c r="A26" s="130">
        <v>37015</v>
      </c>
      <c r="B26" s="130">
        <v>37015</v>
      </c>
      <c r="C26" s="134">
        <v>470.00000000002728</v>
      </c>
      <c r="E26" s="130">
        <v>37099.763888888891</v>
      </c>
      <c r="F26" s="130">
        <v>37099.763888888891</v>
      </c>
      <c r="G26" s="152">
        <v>276.15384615384534</v>
      </c>
      <c r="I26" s="130">
        <v>36976</v>
      </c>
      <c r="J26" s="130">
        <v>36976</v>
      </c>
      <c r="K26" s="131">
        <v>930</v>
      </c>
      <c r="M26" s="130">
        <v>37081</v>
      </c>
      <c r="N26" s="130">
        <v>37081</v>
      </c>
      <c r="O26" s="132">
        <v>-226.0000000000133</v>
      </c>
      <c r="Q26" s="130">
        <v>37285</v>
      </c>
      <c r="R26" s="130">
        <v>37285</v>
      </c>
      <c r="S26" s="150">
        <v>413.84615384615347</v>
      </c>
    </row>
    <row r="27" spans="1:19" x14ac:dyDescent="0.25">
      <c r="A27" s="130">
        <v>37019</v>
      </c>
      <c r="B27" s="130">
        <v>37019</v>
      </c>
      <c r="C27" s="134">
        <v>-677.49999999996362</v>
      </c>
      <c r="E27" s="130">
        <v>37103.791666666664</v>
      </c>
      <c r="F27" s="130">
        <v>37103.791666666664</v>
      </c>
      <c r="G27" s="151">
        <v>-231.5384615384597</v>
      </c>
      <c r="I27" s="130">
        <v>36979</v>
      </c>
      <c r="J27" s="130">
        <v>36979</v>
      </c>
      <c r="K27" s="132">
        <v>-560</v>
      </c>
      <c r="M27" s="130">
        <v>37083</v>
      </c>
      <c r="N27" s="130">
        <v>37083</v>
      </c>
      <c r="O27" s="131">
        <v>61.999999999983402</v>
      </c>
      <c r="Q27" s="130">
        <v>37286</v>
      </c>
      <c r="R27" s="130">
        <v>37286</v>
      </c>
      <c r="S27" s="150">
        <v>319.99999999999756</v>
      </c>
    </row>
    <row r="28" spans="1:19" x14ac:dyDescent="0.25">
      <c r="A28" s="130">
        <v>37021</v>
      </c>
      <c r="B28" s="130">
        <v>37021</v>
      </c>
      <c r="C28" s="133">
        <v>1580.0000000000182</v>
      </c>
      <c r="E28" s="130">
        <v>37104.402777777781</v>
      </c>
      <c r="F28" s="130">
        <v>37104.402777777781</v>
      </c>
      <c r="G28" s="151">
        <v>-146.92307692307824</v>
      </c>
      <c r="I28" s="130">
        <v>36998</v>
      </c>
      <c r="J28" s="130">
        <v>36998</v>
      </c>
      <c r="K28" s="131">
        <v>680</v>
      </c>
      <c r="M28" s="130">
        <v>37084</v>
      </c>
      <c r="N28" s="130">
        <v>37084</v>
      </c>
      <c r="O28" s="131">
        <v>141.9999999999817</v>
      </c>
      <c r="Q28" s="130">
        <v>37295</v>
      </c>
      <c r="R28" s="130">
        <v>37295</v>
      </c>
      <c r="S28" s="150">
        <v>90.769230769231285</v>
      </c>
    </row>
    <row r="29" spans="1:19" x14ac:dyDescent="0.25">
      <c r="A29" s="130">
        <v>37027</v>
      </c>
      <c r="B29" s="130">
        <v>37027</v>
      </c>
      <c r="C29" s="133">
        <v>2152.5000000000091</v>
      </c>
      <c r="E29" s="130">
        <v>37104.75</v>
      </c>
      <c r="F29" s="130">
        <v>37104.75</v>
      </c>
      <c r="G29" s="151">
        <v>-23.846153846155048</v>
      </c>
      <c r="I29" s="130">
        <v>37006</v>
      </c>
      <c r="J29" s="130">
        <v>37006</v>
      </c>
      <c r="K29" s="132">
        <v>-40</v>
      </c>
      <c r="M29" s="130">
        <v>37085</v>
      </c>
      <c r="N29" s="130">
        <v>37085</v>
      </c>
      <c r="O29" s="131">
        <v>12.000000000000455</v>
      </c>
      <c r="Q29" s="130">
        <v>37302</v>
      </c>
      <c r="R29" s="130">
        <v>37302</v>
      </c>
      <c r="S29" s="150">
        <v>-147.6923076923089</v>
      </c>
    </row>
    <row r="30" spans="1:19" x14ac:dyDescent="0.25">
      <c r="A30" s="130">
        <v>37032</v>
      </c>
      <c r="B30" s="130">
        <v>37032</v>
      </c>
      <c r="C30" s="134">
        <v>-594.99999999998181</v>
      </c>
      <c r="E30" s="130">
        <v>37113.402777777781</v>
      </c>
      <c r="F30" s="130">
        <v>37113.402777777781</v>
      </c>
      <c r="G30" s="151">
        <v>-77.692307692309114</v>
      </c>
      <c r="I30" s="130">
        <v>37007</v>
      </c>
      <c r="J30" s="130">
        <v>37007</v>
      </c>
      <c r="K30" s="131">
        <v>670</v>
      </c>
      <c r="M30" s="130">
        <v>37131</v>
      </c>
      <c r="N30" s="130">
        <v>37131</v>
      </c>
      <c r="O30" s="131">
        <v>301.9999999999925</v>
      </c>
      <c r="Q30" s="130">
        <v>37307</v>
      </c>
      <c r="R30" s="130">
        <v>37307</v>
      </c>
      <c r="S30" s="150">
        <v>161.53846153846328</v>
      </c>
    </row>
    <row r="31" spans="1:19" x14ac:dyDescent="0.25">
      <c r="A31" s="130">
        <v>37043</v>
      </c>
      <c r="B31" s="130">
        <v>37043</v>
      </c>
      <c r="C31" s="134">
        <v>-1119.9999999999818</v>
      </c>
      <c r="E31" s="130">
        <v>37113.708333333336</v>
      </c>
      <c r="F31" s="130">
        <v>37113.708333333336</v>
      </c>
      <c r="G31" s="151">
        <v>-293.07692307692537</v>
      </c>
      <c r="I31" s="130">
        <v>37018</v>
      </c>
      <c r="J31" s="130">
        <v>37018</v>
      </c>
      <c r="K31" s="132">
        <v>-580</v>
      </c>
      <c r="M31" s="130">
        <v>37140</v>
      </c>
      <c r="N31" s="130">
        <v>37140</v>
      </c>
      <c r="O31" s="132">
        <v>-138.00000000000523</v>
      </c>
      <c r="Q31" s="130">
        <v>37308</v>
      </c>
      <c r="R31" s="130">
        <v>37308</v>
      </c>
      <c r="S31" s="150">
        <v>444.61538461538248</v>
      </c>
    </row>
    <row r="32" spans="1:19" x14ac:dyDescent="0.25">
      <c r="A32" s="130">
        <v>37046</v>
      </c>
      <c r="B32" s="130">
        <v>37046</v>
      </c>
      <c r="C32" s="133">
        <v>-82.49999999998181</v>
      </c>
      <c r="E32" s="130">
        <v>37116.847222222219</v>
      </c>
      <c r="F32" s="130">
        <v>37116.847222222219</v>
      </c>
      <c r="G32" s="151">
        <v>-300.76923076922878</v>
      </c>
      <c r="I32" s="130">
        <v>37019</v>
      </c>
      <c r="J32" s="130">
        <v>37019</v>
      </c>
      <c r="K32" s="132">
        <v>-790</v>
      </c>
      <c r="M32" s="130">
        <v>37144</v>
      </c>
      <c r="N32" s="130">
        <v>37144</v>
      </c>
      <c r="O32" s="131">
        <v>77.999999999974534</v>
      </c>
      <c r="Q32" s="130">
        <v>37309</v>
      </c>
      <c r="R32" s="130">
        <v>37309</v>
      </c>
      <c r="S32" s="150">
        <v>-156.9230769230785</v>
      </c>
    </row>
    <row r="33" spans="1:19" x14ac:dyDescent="0.25">
      <c r="A33" s="130">
        <v>37049</v>
      </c>
      <c r="B33" s="130">
        <v>37049</v>
      </c>
      <c r="C33" s="134">
        <v>-42.499999999972715</v>
      </c>
      <c r="E33" s="130">
        <v>37117.694444444445</v>
      </c>
      <c r="F33" s="130">
        <v>37117.694444444445</v>
      </c>
      <c r="G33" s="152">
        <v>60.769230769231861</v>
      </c>
      <c r="I33" s="130">
        <v>37020</v>
      </c>
      <c r="J33" s="130">
        <v>37020</v>
      </c>
      <c r="K33" s="131">
        <v>500</v>
      </c>
      <c r="M33" s="130">
        <v>37145</v>
      </c>
      <c r="N33" s="130">
        <v>37145</v>
      </c>
      <c r="O33" s="132">
        <v>-276.00000000001046</v>
      </c>
      <c r="Q33" s="130">
        <v>37316</v>
      </c>
      <c r="R33" s="130">
        <v>37316</v>
      </c>
      <c r="S33" s="150">
        <v>489.23076923077025</v>
      </c>
    </row>
    <row r="34" spans="1:19" x14ac:dyDescent="0.25">
      <c r="A34" s="130">
        <v>37053</v>
      </c>
      <c r="B34" s="130">
        <v>37053</v>
      </c>
      <c r="C34" s="133">
        <v>280.00000000001819</v>
      </c>
      <c r="E34" s="130">
        <v>37124.416666666664</v>
      </c>
      <c r="F34" s="130">
        <v>37124.416666666664</v>
      </c>
      <c r="G34" s="152">
        <v>222.3076923076913</v>
      </c>
      <c r="I34" s="130">
        <v>37028</v>
      </c>
      <c r="J34" s="130">
        <v>37028</v>
      </c>
      <c r="K34" s="132">
        <v>-610</v>
      </c>
      <c r="M34" s="130">
        <v>37146</v>
      </c>
      <c r="N34" s="130">
        <v>37146</v>
      </c>
      <c r="O34" s="132">
        <v>-34.000000000006025</v>
      </c>
      <c r="Q34" s="130">
        <v>37329</v>
      </c>
      <c r="R34" s="130">
        <v>37329</v>
      </c>
      <c r="S34" s="150">
        <v>-49.230769230768182</v>
      </c>
    </row>
    <row r="35" spans="1:19" x14ac:dyDescent="0.25">
      <c r="A35" s="130">
        <v>37056</v>
      </c>
      <c r="B35" s="130">
        <v>37056</v>
      </c>
      <c r="C35" s="133">
        <v>592.50000000001819</v>
      </c>
      <c r="E35" s="130">
        <v>37126.847222222219</v>
      </c>
      <c r="F35" s="130">
        <v>37126.847222222219</v>
      </c>
      <c r="G35" s="152">
        <v>168.46153846153726</v>
      </c>
      <c r="I35" s="130">
        <v>37032</v>
      </c>
      <c r="J35" s="130">
        <v>37032</v>
      </c>
      <c r="K35" s="132">
        <v>-80</v>
      </c>
      <c r="M35" s="130">
        <v>37147</v>
      </c>
      <c r="N35" s="130">
        <v>37147</v>
      </c>
      <c r="O35" s="132">
        <v>-144.00000000000546</v>
      </c>
      <c r="Q35" s="130">
        <v>37330</v>
      </c>
      <c r="R35" s="130">
        <v>37330</v>
      </c>
      <c r="S35" s="150">
        <v>36.92307692307832</v>
      </c>
    </row>
    <row r="36" spans="1:19" x14ac:dyDescent="0.25">
      <c r="A36" s="130">
        <v>37060</v>
      </c>
      <c r="B36" s="130">
        <v>37060</v>
      </c>
      <c r="C36" s="134">
        <v>-1089.9999999999636</v>
      </c>
      <c r="E36" s="130">
        <v>37130.708333333336</v>
      </c>
      <c r="F36" s="130">
        <v>37130.708333333336</v>
      </c>
      <c r="G36" s="151">
        <v>-16.153846153846153</v>
      </c>
      <c r="I36" s="130">
        <v>37033</v>
      </c>
      <c r="J36" s="130">
        <v>37033</v>
      </c>
      <c r="K36" s="132">
        <v>-230</v>
      </c>
      <c r="M36" s="130">
        <v>37148</v>
      </c>
      <c r="N36" s="130">
        <v>37148</v>
      </c>
      <c r="O36" s="131">
        <v>201.99999999999818</v>
      </c>
      <c r="Q36" s="130">
        <v>37335</v>
      </c>
      <c r="R36" s="130">
        <v>37335</v>
      </c>
      <c r="S36" s="150">
        <v>-104.61538461538129</v>
      </c>
    </row>
    <row r="37" spans="1:19" x14ac:dyDescent="0.25">
      <c r="A37" s="130">
        <v>37062</v>
      </c>
      <c r="B37" s="130">
        <v>37062</v>
      </c>
      <c r="C37" s="134">
        <v>-544.99999999998181</v>
      </c>
      <c r="E37" s="130">
        <v>37131.416666666664</v>
      </c>
      <c r="F37" s="130">
        <v>37131.416666666664</v>
      </c>
      <c r="G37" s="151">
        <v>-16.153846153846153</v>
      </c>
      <c r="I37" s="130">
        <v>37034</v>
      </c>
      <c r="J37" s="130">
        <v>37034</v>
      </c>
      <c r="K37" s="132">
        <v>-350</v>
      </c>
      <c r="M37" s="130">
        <v>37160</v>
      </c>
      <c r="N37" s="130">
        <v>37160</v>
      </c>
      <c r="O37" s="131">
        <v>41.999999999987381</v>
      </c>
      <c r="Q37" s="130">
        <v>37336</v>
      </c>
      <c r="R37" s="130">
        <v>37336</v>
      </c>
      <c r="S37" s="150">
        <v>126.15384615384073</v>
      </c>
    </row>
    <row r="38" spans="1:19" x14ac:dyDescent="0.25">
      <c r="A38" s="130">
        <v>37064</v>
      </c>
      <c r="B38" s="130">
        <v>37064</v>
      </c>
      <c r="C38" s="134">
        <v>-359.99999999999091</v>
      </c>
      <c r="E38" s="130">
        <v>37131.569444444445</v>
      </c>
      <c r="F38" s="130">
        <v>37131.569444444445</v>
      </c>
      <c r="G38" s="151">
        <v>-54.61538461538516</v>
      </c>
      <c r="I38" s="130">
        <v>37035</v>
      </c>
      <c r="J38" s="130">
        <v>37035</v>
      </c>
      <c r="K38" s="132">
        <v>-420</v>
      </c>
      <c r="M38" s="130">
        <v>37162</v>
      </c>
      <c r="N38" s="130">
        <v>37162</v>
      </c>
      <c r="O38" s="131">
        <v>61.999999999997613</v>
      </c>
      <c r="Q38" s="130">
        <v>37341</v>
      </c>
      <c r="R38" s="130">
        <v>37341</v>
      </c>
      <c r="S38" s="150">
        <v>-224.61538461538584</v>
      </c>
    </row>
    <row r="39" spans="1:19" x14ac:dyDescent="0.25">
      <c r="A39" s="130">
        <v>37067</v>
      </c>
      <c r="B39" s="130">
        <v>37067</v>
      </c>
      <c r="C39" s="134">
        <v>-559.99999999999091</v>
      </c>
      <c r="E39" s="130">
        <v>37131.666666666664</v>
      </c>
      <c r="F39" s="130">
        <v>37131.666666666664</v>
      </c>
      <c r="G39" s="151">
        <v>-62.307692307694055</v>
      </c>
      <c r="I39" s="130">
        <v>37040</v>
      </c>
      <c r="J39" s="130">
        <v>37040</v>
      </c>
      <c r="K39" s="131">
        <v>200</v>
      </c>
      <c r="M39" s="130">
        <v>37175</v>
      </c>
      <c r="N39" s="130">
        <v>37175</v>
      </c>
      <c r="O39" s="131">
        <v>131.99999999999079</v>
      </c>
      <c r="Q39" s="130">
        <v>37347</v>
      </c>
      <c r="R39" s="130">
        <v>37347</v>
      </c>
      <c r="S39" s="150">
        <v>98.461538461536364</v>
      </c>
    </row>
    <row r="40" spans="1:19" x14ac:dyDescent="0.25">
      <c r="A40" s="130">
        <v>37070</v>
      </c>
      <c r="B40" s="130">
        <v>37070</v>
      </c>
      <c r="C40" s="134">
        <v>557.50000000002728</v>
      </c>
      <c r="E40" s="130">
        <v>37131.791666666664</v>
      </c>
      <c r="F40" s="130">
        <v>37131.791666666664</v>
      </c>
      <c r="G40" s="152">
        <v>191.53846153846393</v>
      </c>
      <c r="I40" s="130">
        <v>37043</v>
      </c>
      <c r="J40" s="130">
        <v>37043</v>
      </c>
      <c r="K40" s="131">
        <v>140</v>
      </c>
      <c r="M40" s="130">
        <v>37203</v>
      </c>
      <c r="N40" s="130">
        <v>37203</v>
      </c>
      <c r="O40" s="131">
        <v>191.99999999997885</v>
      </c>
      <c r="Q40" s="130">
        <v>37348</v>
      </c>
      <c r="R40" s="130">
        <v>37348</v>
      </c>
      <c r="S40" s="150">
        <v>-226.15384615385034</v>
      </c>
    </row>
    <row r="41" spans="1:19" x14ac:dyDescent="0.25">
      <c r="A41" s="130">
        <v>37077</v>
      </c>
      <c r="B41" s="130">
        <v>37077</v>
      </c>
      <c r="C41" s="134">
        <v>-357.49999999998181</v>
      </c>
      <c r="E41" s="130">
        <v>37132.819444444445</v>
      </c>
      <c r="F41" s="130">
        <v>37132.819444444445</v>
      </c>
      <c r="G41" s="151">
        <v>-193.07692307692068</v>
      </c>
      <c r="I41" s="130">
        <v>37046</v>
      </c>
      <c r="J41" s="130">
        <v>37046</v>
      </c>
      <c r="K41" s="131">
        <v>650</v>
      </c>
      <c r="M41" s="130">
        <v>37216</v>
      </c>
      <c r="N41" s="130">
        <v>37216</v>
      </c>
      <c r="O41" s="131">
        <v>341.99999999998454</v>
      </c>
      <c r="Q41" s="130">
        <v>37351</v>
      </c>
      <c r="R41" s="130">
        <v>37351</v>
      </c>
      <c r="S41" s="150">
        <v>-212.30769230769599</v>
      </c>
    </row>
    <row r="42" spans="1:19" x14ac:dyDescent="0.25">
      <c r="A42" s="130">
        <v>37082</v>
      </c>
      <c r="B42" s="130">
        <v>37082</v>
      </c>
      <c r="C42" s="133">
        <v>815.00000000000909</v>
      </c>
      <c r="E42" s="130">
        <v>37133.75</v>
      </c>
      <c r="F42" s="130">
        <v>37133.75</v>
      </c>
      <c r="G42" s="151">
        <v>-31.538461538461213</v>
      </c>
      <c r="I42" s="130">
        <v>37049</v>
      </c>
      <c r="J42" s="130">
        <v>37049</v>
      </c>
      <c r="K42" s="132">
        <v>-140</v>
      </c>
      <c r="M42" s="130">
        <v>37222</v>
      </c>
      <c r="N42" s="130">
        <v>37222</v>
      </c>
      <c r="O42" s="131">
        <v>462.0000000000033</v>
      </c>
      <c r="Q42" s="130">
        <v>37354</v>
      </c>
      <c r="R42" s="130">
        <v>37354</v>
      </c>
      <c r="S42" s="150">
        <v>398.46153846153896</v>
      </c>
    </row>
    <row r="43" spans="1:19" x14ac:dyDescent="0.25">
      <c r="A43" s="130">
        <v>37085</v>
      </c>
      <c r="B43" s="130">
        <v>37085</v>
      </c>
      <c r="C43" s="134">
        <v>-142.49999999997272</v>
      </c>
      <c r="E43" s="130">
        <v>37134.736111111109</v>
      </c>
      <c r="F43" s="130">
        <v>37134.736111111109</v>
      </c>
      <c r="G43" s="152">
        <v>245.38461538461524</v>
      </c>
      <c r="I43" s="130">
        <v>37050</v>
      </c>
      <c r="J43" s="130">
        <v>37050</v>
      </c>
      <c r="K43" s="131">
        <v>320</v>
      </c>
      <c r="M43" s="130">
        <v>37238</v>
      </c>
      <c r="N43" s="130">
        <v>37238</v>
      </c>
      <c r="O43" s="131">
        <v>291.99999999998738</v>
      </c>
      <c r="Q43" s="130">
        <v>37358</v>
      </c>
      <c r="R43" s="130">
        <v>37358</v>
      </c>
      <c r="S43" s="150">
        <v>512.30769230768988</v>
      </c>
    </row>
    <row r="44" spans="1:19" x14ac:dyDescent="0.25">
      <c r="A44" s="130">
        <v>37088</v>
      </c>
      <c r="B44" s="130">
        <v>37088</v>
      </c>
      <c r="C44" s="133">
        <v>1140.0000000000091</v>
      </c>
      <c r="E44" s="130">
        <v>37138.763888888891</v>
      </c>
      <c r="F44" s="130">
        <v>37138.763888888891</v>
      </c>
      <c r="G44" s="151">
        <v>-8.4615384615372609</v>
      </c>
      <c r="I44" s="130">
        <v>37067</v>
      </c>
      <c r="J44" s="130">
        <v>37067</v>
      </c>
      <c r="K44" s="132">
        <v>-680</v>
      </c>
      <c r="M44" s="130">
        <v>37245</v>
      </c>
      <c r="N44" s="130">
        <v>37245</v>
      </c>
      <c r="O44" s="131">
        <v>-62.000000000026034</v>
      </c>
      <c r="Q44" s="130">
        <v>37364</v>
      </c>
      <c r="R44" s="130">
        <v>37364</v>
      </c>
      <c r="S44" s="150">
        <v>-3.0769230769202784</v>
      </c>
    </row>
    <row r="45" spans="1:19" x14ac:dyDescent="0.25">
      <c r="A45" s="130">
        <v>37096</v>
      </c>
      <c r="B45" s="130">
        <v>37096</v>
      </c>
      <c r="C45" s="133">
        <v>180.00000000001819</v>
      </c>
      <c r="E45" s="130">
        <v>37139.708333333336</v>
      </c>
      <c r="F45" s="130">
        <v>37139.708333333336</v>
      </c>
      <c r="G45" s="152">
        <v>45.384615384616801</v>
      </c>
      <c r="I45" s="130">
        <v>37068</v>
      </c>
      <c r="J45" s="130">
        <v>37068</v>
      </c>
      <c r="K45" s="131">
        <v>1240</v>
      </c>
      <c r="M45" s="130">
        <v>37260</v>
      </c>
      <c r="N45" s="130">
        <v>37260</v>
      </c>
      <c r="O45" s="132">
        <v>-184.00000000001171</v>
      </c>
      <c r="Q45" s="130">
        <v>37365</v>
      </c>
      <c r="R45" s="130">
        <v>37365</v>
      </c>
      <c r="S45" s="150">
        <v>-141.53846153846399</v>
      </c>
    </row>
    <row r="46" spans="1:19" x14ac:dyDescent="0.25">
      <c r="A46" s="130">
        <v>37099</v>
      </c>
      <c r="B46" s="130">
        <v>37099</v>
      </c>
      <c r="C46" s="134">
        <v>-547.49999999999091</v>
      </c>
      <c r="E46" s="130">
        <v>37140.416666666664</v>
      </c>
      <c r="F46" s="130">
        <v>37140.416666666664</v>
      </c>
      <c r="G46" s="151">
        <v>-85.384615384615273</v>
      </c>
      <c r="I46" s="130">
        <v>37069</v>
      </c>
      <c r="J46" s="130">
        <v>37069</v>
      </c>
      <c r="K46" s="131">
        <v>220</v>
      </c>
      <c r="M46" s="130">
        <v>37264</v>
      </c>
      <c r="N46" s="130">
        <v>37264</v>
      </c>
      <c r="O46" s="132">
        <v>-176.00000000001614</v>
      </c>
      <c r="Q46" s="130">
        <v>37370</v>
      </c>
      <c r="R46" s="130">
        <v>37370</v>
      </c>
      <c r="S46" s="150">
        <v>401.5384615384549</v>
      </c>
    </row>
    <row r="47" spans="1:19" x14ac:dyDescent="0.25">
      <c r="A47" s="130">
        <v>37102</v>
      </c>
      <c r="B47" s="130">
        <v>37102</v>
      </c>
      <c r="C47" s="133">
        <v>167.50000000001819</v>
      </c>
      <c r="E47" s="130">
        <v>37162.791666666664</v>
      </c>
      <c r="F47" s="130">
        <v>37162.791666666664</v>
      </c>
      <c r="G47" s="151">
        <v>-77.692307692306372</v>
      </c>
      <c r="I47" s="130">
        <v>37070</v>
      </c>
      <c r="J47" s="130">
        <v>37070</v>
      </c>
      <c r="K47" s="132">
        <v>-230</v>
      </c>
      <c r="M47" s="130">
        <v>37265</v>
      </c>
      <c r="N47" s="130">
        <v>37265</v>
      </c>
      <c r="O47" s="131">
        <v>191.99999999999307</v>
      </c>
      <c r="Q47" s="130">
        <v>37371</v>
      </c>
      <c r="R47" s="130">
        <v>37371</v>
      </c>
      <c r="S47" s="150">
        <v>-39.9999999999986</v>
      </c>
    </row>
    <row r="48" spans="1:19" x14ac:dyDescent="0.25">
      <c r="A48" s="130">
        <v>37106</v>
      </c>
      <c r="B48" s="130">
        <v>37106</v>
      </c>
      <c r="C48" s="134">
        <v>-544.99999999998181</v>
      </c>
      <c r="E48" s="130">
        <v>37165.847222222219</v>
      </c>
      <c r="F48" s="130">
        <v>37165.847222222219</v>
      </c>
      <c r="G48" s="151">
        <v>-162.30769230769329</v>
      </c>
      <c r="I48" s="130">
        <v>37071</v>
      </c>
      <c r="J48" s="130">
        <v>37071</v>
      </c>
      <c r="K48" s="132">
        <v>-220</v>
      </c>
      <c r="M48" s="130">
        <v>37267</v>
      </c>
      <c r="N48" s="130">
        <v>37267</v>
      </c>
      <c r="O48" s="131">
        <v>361.99999999998056</v>
      </c>
      <c r="Q48" s="130">
        <v>37372</v>
      </c>
      <c r="R48" s="130">
        <v>37372</v>
      </c>
      <c r="S48" s="150">
        <v>-16.923076923079023</v>
      </c>
    </row>
    <row r="49" spans="1:19" x14ac:dyDescent="0.25">
      <c r="A49" s="130">
        <v>37109</v>
      </c>
      <c r="B49" s="130">
        <v>37109</v>
      </c>
      <c r="C49" s="134">
        <v>-544.99999999998181</v>
      </c>
      <c r="E49" s="130">
        <v>37166.736111111109</v>
      </c>
      <c r="F49" s="130">
        <v>37166.736111111109</v>
      </c>
      <c r="G49" s="151">
        <v>-139.23076923076934</v>
      </c>
      <c r="I49" s="130">
        <v>37074</v>
      </c>
      <c r="J49" s="130">
        <v>37074</v>
      </c>
      <c r="K49" s="131">
        <v>1770</v>
      </c>
      <c r="M49" s="130">
        <v>37279</v>
      </c>
      <c r="N49" s="130">
        <v>37279</v>
      </c>
      <c r="O49" s="131">
        <v>121.99999999998568</v>
      </c>
      <c r="Q49" s="130">
        <v>37376</v>
      </c>
      <c r="R49" s="130">
        <v>37376</v>
      </c>
      <c r="S49" s="150">
        <v>289.23076923076854</v>
      </c>
    </row>
    <row r="50" spans="1:19" x14ac:dyDescent="0.25">
      <c r="A50" s="130">
        <v>37111</v>
      </c>
      <c r="B50" s="130">
        <v>37111</v>
      </c>
      <c r="C50" s="133">
        <v>367.50000000001819</v>
      </c>
      <c r="E50" s="130">
        <v>37167.416666666664</v>
      </c>
      <c r="F50" s="130">
        <v>37167.416666666664</v>
      </c>
      <c r="G50" s="151">
        <v>-31.538461538461213</v>
      </c>
      <c r="I50" s="130">
        <v>37076</v>
      </c>
      <c r="J50" s="130">
        <v>37076</v>
      </c>
      <c r="K50" s="131">
        <v>840</v>
      </c>
      <c r="M50" s="130">
        <v>37305</v>
      </c>
      <c r="N50" s="130">
        <v>37305</v>
      </c>
      <c r="O50" s="131">
        <v>1.9999999999953388</v>
      </c>
      <c r="Q50" s="130">
        <v>37377</v>
      </c>
      <c r="R50" s="130">
        <v>37377</v>
      </c>
      <c r="S50" s="150">
        <v>-156.92307692307412</v>
      </c>
    </row>
    <row r="51" spans="1:19" x14ac:dyDescent="0.25">
      <c r="A51" s="130">
        <v>37118</v>
      </c>
      <c r="B51" s="130">
        <v>37118</v>
      </c>
      <c r="C51" s="134">
        <v>-557.49999999998181</v>
      </c>
      <c r="E51" s="130">
        <v>37167.833333333336</v>
      </c>
      <c r="F51" s="130">
        <v>37167.833333333336</v>
      </c>
      <c r="G51" s="152">
        <v>45.384615384614065</v>
      </c>
      <c r="I51" s="130">
        <v>37082</v>
      </c>
      <c r="J51" s="130">
        <v>37082</v>
      </c>
      <c r="K51" s="131">
        <v>560</v>
      </c>
      <c r="M51" s="130">
        <v>37309</v>
      </c>
      <c r="N51" s="130">
        <v>37309</v>
      </c>
      <c r="O51" s="131">
        <v>125.99999999999056</v>
      </c>
      <c r="Q51" s="130">
        <v>37384</v>
      </c>
      <c r="R51" s="130">
        <v>37384</v>
      </c>
      <c r="S51" s="150">
        <v>-106.15384615385017</v>
      </c>
    </row>
    <row r="52" spans="1:19" x14ac:dyDescent="0.25">
      <c r="A52" s="130">
        <v>37120</v>
      </c>
      <c r="B52" s="130">
        <v>37120</v>
      </c>
      <c r="C52" s="133">
        <v>3152.5000000000091</v>
      </c>
      <c r="E52" s="130">
        <v>37168.597222222219</v>
      </c>
      <c r="F52" s="130">
        <v>37168.597222222219</v>
      </c>
      <c r="G52" s="151">
        <v>-477.69230769230882</v>
      </c>
      <c r="I52" s="130">
        <v>37084</v>
      </c>
      <c r="J52" s="130">
        <v>37084</v>
      </c>
      <c r="K52" s="131">
        <v>1170</v>
      </c>
      <c r="M52" s="130">
        <v>37312</v>
      </c>
      <c r="N52" s="130">
        <v>37312</v>
      </c>
      <c r="O52" s="132">
        <v>-48.000000000001819</v>
      </c>
      <c r="Q52" s="130">
        <v>37385</v>
      </c>
      <c r="R52" s="130">
        <v>37385</v>
      </c>
      <c r="S52" s="150">
        <v>298.46153846153811</v>
      </c>
    </row>
    <row r="53" spans="1:19" x14ac:dyDescent="0.25">
      <c r="A53" s="130">
        <v>37123</v>
      </c>
      <c r="B53" s="130">
        <v>37123</v>
      </c>
      <c r="C53" s="134">
        <v>-444.99999999998181</v>
      </c>
      <c r="E53" s="130">
        <v>37168.805555555555</v>
      </c>
      <c r="F53" s="130">
        <v>37168.805555555555</v>
      </c>
      <c r="G53" s="151">
        <v>-39.230769230767379</v>
      </c>
      <c r="I53" s="130">
        <v>37089</v>
      </c>
      <c r="J53" s="130">
        <v>37089</v>
      </c>
      <c r="K53" s="132">
        <v>-440</v>
      </c>
      <c r="M53" s="130">
        <v>37315</v>
      </c>
      <c r="N53" s="130">
        <v>37315</v>
      </c>
      <c r="O53" s="132">
        <v>-336.00000000001273</v>
      </c>
      <c r="Q53" s="130">
        <v>37389</v>
      </c>
      <c r="R53" s="130">
        <v>37389</v>
      </c>
      <c r="S53" s="150">
        <v>-156.9230769230785</v>
      </c>
    </row>
    <row r="54" spans="1:19" x14ac:dyDescent="0.25">
      <c r="A54" s="130">
        <v>37125</v>
      </c>
      <c r="B54" s="130">
        <v>37125</v>
      </c>
      <c r="C54" s="134">
        <v>-582.49999999998181</v>
      </c>
      <c r="E54" s="130">
        <v>37169.847222222219</v>
      </c>
      <c r="F54" s="130">
        <v>37169.847222222219</v>
      </c>
      <c r="G54" s="152">
        <v>22.307692307692854</v>
      </c>
      <c r="I54" s="130">
        <v>37090</v>
      </c>
      <c r="J54" s="130">
        <v>37090</v>
      </c>
      <c r="K54" s="131">
        <v>840</v>
      </c>
      <c r="M54" s="130">
        <v>37322</v>
      </c>
      <c r="N54" s="130">
        <v>37322</v>
      </c>
      <c r="O54" s="131">
        <v>261.99999999998624</v>
      </c>
      <c r="Q54" s="130">
        <v>37393</v>
      </c>
      <c r="R54" s="130">
        <v>37393</v>
      </c>
      <c r="S54" s="150">
        <v>-36.92307692307832</v>
      </c>
    </row>
    <row r="55" spans="1:19" x14ac:dyDescent="0.25">
      <c r="A55" s="130">
        <v>37126</v>
      </c>
      <c r="B55" s="130">
        <v>37126</v>
      </c>
      <c r="C55" s="134">
        <v>-594.99999999998181</v>
      </c>
      <c r="E55" s="130">
        <v>37172.486111111109</v>
      </c>
      <c r="F55" s="130">
        <v>37172.486111111109</v>
      </c>
      <c r="G55" s="151">
        <v>-93.076923076921432</v>
      </c>
      <c r="I55" s="130">
        <v>37092</v>
      </c>
      <c r="J55" s="130">
        <v>37092</v>
      </c>
      <c r="K55" s="132">
        <v>-10</v>
      </c>
      <c r="M55" s="130">
        <v>37335</v>
      </c>
      <c r="N55" s="130">
        <v>37335</v>
      </c>
      <c r="O55" s="131">
        <v>245.99999999999511</v>
      </c>
      <c r="Q55" s="130">
        <v>37399</v>
      </c>
      <c r="R55" s="130">
        <v>37399</v>
      </c>
      <c r="S55" s="150">
        <v>381.53846153845996</v>
      </c>
    </row>
    <row r="56" spans="1:19" x14ac:dyDescent="0.25">
      <c r="A56" s="130">
        <v>37127</v>
      </c>
      <c r="B56" s="130">
        <v>37127</v>
      </c>
      <c r="C56" s="134">
        <v>-34.999999999990905</v>
      </c>
      <c r="E56" s="130">
        <v>37172.847222222219</v>
      </c>
      <c r="F56" s="130">
        <v>37172.847222222219</v>
      </c>
      <c r="G56" s="151">
        <v>-254.61538461538635</v>
      </c>
      <c r="I56" s="130">
        <v>37097</v>
      </c>
      <c r="J56" s="130">
        <v>37097</v>
      </c>
      <c r="K56" s="131">
        <v>1920</v>
      </c>
      <c r="M56" s="130">
        <v>37343</v>
      </c>
      <c r="N56" s="130">
        <v>37343</v>
      </c>
      <c r="O56" s="131">
        <v>195.99999999999795</v>
      </c>
      <c r="Q56" s="130">
        <v>37405</v>
      </c>
      <c r="R56" s="130">
        <v>37405</v>
      </c>
      <c r="S56" s="150">
        <v>159.99999999999878</v>
      </c>
    </row>
    <row r="57" spans="1:19" x14ac:dyDescent="0.25">
      <c r="A57" s="130">
        <v>37131</v>
      </c>
      <c r="B57" s="130">
        <v>37131</v>
      </c>
      <c r="C57" s="134">
        <v>-582.49999999998181</v>
      </c>
      <c r="E57" s="130">
        <v>37173.569444444445</v>
      </c>
      <c r="F57" s="130">
        <v>37173.569444444445</v>
      </c>
      <c r="G57" s="151">
        <v>-185.38461538461723</v>
      </c>
      <c r="I57" s="130">
        <v>37099</v>
      </c>
      <c r="J57" s="130">
        <v>37099</v>
      </c>
      <c r="K57" s="132">
        <v>-710</v>
      </c>
      <c r="M57" s="130">
        <v>37350</v>
      </c>
      <c r="N57" s="130">
        <v>37350</v>
      </c>
      <c r="O57" s="131">
        <v>236.00000000000421</v>
      </c>
      <c r="Q57" s="130">
        <v>37406</v>
      </c>
      <c r="R57" s="130">
        <v>37406</v>
      </c>
      <c r="S57" s="150">
        <v>75.384615384612403</v>
      </c>
    </row>
    <row r="58" spans="1:19" x14ac:dyDescent="0.25">
      <c r="A58" s="130">
        <v>37133</v>
      </c>
      <c r="B58" s="130">
        <v>37133</v>
      </c>
      <c r="C58" s="134">
        <v>1932.5000000000273</v>
      </c>
      <c r="E58" s="130">
        <v>37174.527777777781</v>
      </c>
      <c r="F58" s="130">
        <v>37174.527777777781</v>
      </c>
      <c r="G58" s="152">
        <v>6.9230769230777964</v>
      </c>
      <c r="I58" s="130">
        <v>37102</v>
      </c>
      <c r="J58" s="130">
        <v>37102</v>
      </c>
      <c r="K58" s="131">
        <v>1270</v>
      </c>
      <c r="M58" s="130">
        <v>37357</v>
      </c>
      <c r="N58" s="130">
        <v>37357</v>
      </c>
      <c r="O58" s="131">
        <v>271.99999999999136</v>
      </c>
      <c r="Q58" s="130">
        <v>37407</v>
      </c>
      <c r="R58" s="130">
        <v>37407</v>
      </c>
      <c r="S58" s="150">
        <v>96.923076923076223</v>
      </c>
    </row>
    <row r="59" spans="1:19" x14ac:dyDescent="0.25">
      <c r="A59" s="130">
        <v>37138</v>
      </c>
      <c r="B59" s="130">
        <v>37138</v>
      </c>
      <c r="C59" s="134">
        <v>-594.99999999998181</v>
      </c>
      <c r="E59" s="130">
        <v>37175.416666666664</v>
      </c>
      <c r="F59" s="130">
        <v>37175.416666666664</v>
      </c>
      <c r="G59" s="151">
        <v>-16.153846153846153</v>
      </c>
      <c r="I59" s="130">
        <v>37103</v>
      </c>
      <c r="J59" s="130">
        <v>37103</v>
      </c>
      <c r="K59" s="132">
        <v>-340</v>
      </c>
      <c r="M59" s="130">
        <v>37358</v>
      </c>
      <c r="N59" s="130">
        <v>37358</v>
      </c>
      <c r="O59" s="132">
        <v>-153.99999999999636</v>
      </c>
      <c r="Q59" s="130">
        <v>37413</v>
      </c>
      <c r="R59" s="130">
        <v>37413</v>
      </c>
      <c r="S59" s="150">
        <v>419.99999999999841</v>
      </c>
    </row>
    <row r="60" spans="1:19" x14ac:dyDescent="0.25">
      <c r="A60" s="130">
        <v>37139</v>
      </c>
      <c r="B60" s="130">
        <v>37139</v>
      </c>
      <c r="C60" s="133">
        <v>602.50000000000909</v>
      </c>
      <c r="E60" s="130">
        <v>37176.763888888891</v>
      </c>
      <c r="F60" s="130">
        <v>37176.763888888891</v>
      </c>
      <c r="G60" s="152">
        <v>306.92307692307548</v>
      </c>
      <c r="I60" s="130">
        <v>37106</v>
      </c>
      <c r="J60" s="130">
        <v>37106</v>
      </c>
      <c r="K60" s="132">
        <v>-490</v>
      </c>
      <c r="M60" s="130">
        <v>37368</v>
      </c>
      <c r="N60" s="130">
        <v>37368</v>
      </c>
      <c r="O60" s="131">
        <v>131.99999999999079</v>
      </c>
      <c r="Q60" s="130">
        <v>37414</v>
      </c>
      <c r="R60" s="130">
        <v>37414</v>
      </c>
      <c r="S60" s="150">
        <v>-180.00000000000244</v>
      </c>
    </row>
    <row r="61" spans="1:19" x14ac:dyDescent="0.25">
      <c r="A61" s="130">
        <v>37140</v>
      </c>
      <c r="B61" s="130">
        <v>37140</v>
      </c>
      <c r="C61" s="133">
        <v>3702.5000000000091</v>
      </c>
      <c r="E61" s="130">
        <v>37179.597222222219</v>
      </c>
      <c r="F61" s="130">
        <v>37179.597222222219</v>
      </c>
      <c r="G61" s="151">
        <v>-246.92307692307747</v>
      </c>
      <c r="I61" s="130">
        <v>37110</v>
      </c>
      <c r="J61" s="130">
        <v>37110</v>
      </c>
      <c r="K61" s="132">
        <v>-70</v>
      </c>
      <c r="M61" s="130">
        <v>37370</v>
      </c>
      <c r="N61" s="130">
        <v>37370</v>
      </c>
      <c r="O61" s="131">
        <v>173.99999999999238</v>
      </c>
      <c r="Q61" s="130">
        <v>37418</v>
      </c>
      <c r="R61" s="130">
        <v>37418</v>
      </c>
      <c r="S61" s="150">
        <v>386.15384615384477</v>
      </c>
    </row>
    <row r="62" spans="1:19" x14ac:dyDescent="0.25">
      <c r="A62" s="130">
        <v>37141</v>
      </c>
      <c r="B62" s="130">
        <v>37141</v>
      </c>
      <c r="C62" s="134">
        <v>-632.49999999998181</v>
      </c>
      <c r="E62" s="130">
        <v>37180.833333333336</v>
      </c>
      <c r="F62" s="130">
        <v>37180.833333333336</v>
      </c>
      <c r="G62" s="152">
        <v>291.53846153846041</v>
      </c>
      <c r="I62" s="130">
        <v>37113</v>
      </c>
      <c r="J62" s="130">
        <v>37113</v>
      </c>
      <c r="K62" s="131">
        <v>1480</v>
      </c>
      <c r="M62" s="130">
        <v>37379</v>
      </c>
      <c r="N62" s="130">
        <v>37379</v>
      </c>
      <c r="O62" s="131">
        <v>432.00000000000216</v>
      </c>
      <c r="Q62" s="130">
        <v>37420</v>
      </c>
      <c r="R62" s="130">
        <v>37420</v>
      </c>
      <c r="S62" s="150">
        <v>52.307692307688455</v>
      </c>
    </row>
    <row r="63" spans="1:19" x14ac:dyDescent="0.25">
      <c r="A63" s="130">
        <v>37145</v>
      </c>
      <c r="B63" s="130">
        <v>37145</v>
      </c>
      <c r="C63" s="133">
        <v>9102.5000000000091</v>
      </c>
      <c r="E63" s="130">
        <v>37183.805555555555</v>
      </c>
      <c r="F63" s="130">
        <v>37183.805555555555</v>
      </c>
      <c r="G63" s="152">
        <v>76.153846153846914</v>
      </c>
      <c r="I63" s="130">
        <v>37117</v>
      </c>
      <c r="J63" s="130">
        <v>37117</v>
      </c>
      <c r="K63" s="131">
        <v>160</v>
      </c>
      <c r="M63" s="130">
        <v>37393</v>
      </c>
      <c r="N63" s="130">
        <v>37393</v>
      </c>
      <c r="O63" s="132">
        <v>-144.00000000000546</v>
      </c>
      <c r="Q63" s="130">
        <v>37426</v>
      </c>
      <c r="R63" s="130">
        <v>37426</v>
      </c>
      <c r="S63" s="150">
        <v>-203.07692307692639</v>
      </c>
    </row>
    <row r="64" spans="1:19" x14ac:dyDescent="0.25">
      <c r="A64" s="130">
        <v>37148</v>
      </c>
      <c r="B64" s="130">
        <v>37148</v>
      </c>
      <c r="C64" s="133">
        <v>4177.5000000000091</v>
      </c>
      <c r="E64" s="130">
        <v>37186.708333333336</v>
      </c>
      <c r="F64" s="130">
        <v>37186.708333333336</v>
      </c>
      <c r="G64" s="151">
        <v>-269.99999999999869</v>
      </c>
      <c r="I64" s="130">
        <v>37119</v>
      </c>
      <c r="J64" s="130">
        <v>37119</v>
      </c>
      <c r="K64" s="132">
        <v>-380</v>
      </c>
      <c r="M64" s="130">
        <v>37396</v>
      </c>
      <c r="N64" s="130">
        <v>37396</v>
      </c>
      <c r="O64" s="131">
        <v>41.999999999987381</v>
      </c>
      <c r="Q64" s="130">
        <v>37427</v>
      </c>
      <c r="R64" s="130">
        <v>37427</v>
      </c>
      <c r="S64" s="150">
        <v>-210.76923076923146</v>
      </c>
    </row>
    <row r="65" spans="1:19" x14ac:dyDescent="0.25">
      <c r="A65" s="130">
        <v>37153</v>
      </c>
      <c r="B65" s="130">
        <v>37153</v>
      </c>
      <c r="C65" s="133">
        <v>3102.5000000000091</v>
      </c>
      <c r="E65" s="130">
        <v>37187.861111111109</v>
      </c>
      <c r="F65" s="130">
        <v>37187.861111111109</v>
      </c>
      <c r="G65" s="152">
        <v>83.846153846155815</v>
      </c>
      <c r="I65" s="130">
        <v>37124</v>
      </c>
      <c r="J65" s="130">
        <v>37124</v>
      </c>
      <c r="K65" s="132">
        <v>-410</v>
      </c>
      <c r="M65" s="130">
        <v>37397</v>
      </c>
      <c r="N65" s="130">
        <v>37397</v>
      </c>
      <c r="O65" s="131">
        <v>27.999999999991587</v>
      </c>
      <c r="Q65" s="130">
        <v>37431</v>
      </c>
      <c r="R65" s="130">
        <v>37431</v>
      </c>
      <c r="S65" s="150">
        <v>-216.92307692307639</v>
      </c>
    </row>
    <row r="66" spans="1:19" x14ac:dyDescent="0.25">
      <c r="A66" s="130">
        <v>37162</v>
      </c>
      <c r="B66" s="130">
        <v>37162</v>
      </c>
      <c r="C66" s="133">
        <v>92.50000000001819</v>
      </c>
      <c r="E66" s="130">
        <v>37188.75</v>
      </c>
      <c r="F66" s="130">
        <v>37188.75</v>
      </c>
      <c r="G66" s="152">
        <v>137.69230769230714</v>
      </c>
      <c r="I66" s="130">
        <v>37125</v>
      </c>
      <c r="J66" s="130">
        <v>37125</v>
      </c>
      <c r="K66" s="131">
        <v>550</v>
      </c>
      <c r="M66" s="130">
        <v>37404</v>
      </c>
      <c r="N66" s="130">
        <v>37404</v>
      </c>
      <c r="O66" s="131">
        <v>165.99999999999682</v>
      </c>
      <c r="Q66" s="130">
        <v>37432</v>
      </c>
      <c r="R66" s="130">
        <v>37432</v>
      </c>
      <c r="S66" s="150">
        <v>195.38461538461257</v>
      </c>
    </row>
    <row r="67" spans="1:19" x14ac:dyDescent="0.25">
      <c r="A67" s="130">
        <v>37165</v>
      </c>
      <c r="B67" s="130">
        <v>37165</v>
      </c>
      <c r="C67" s="133">
        <v>1265.0000000000091</v>
      </c>
      <c r="E67" s="130">
        <v>37189.888888888891</v>
      </c>
      <c r="F67" s="130">
        <v>37189.888888888891</v>
      </c>
      <c r="G67" s="152">
        <v>53.076923076922967</v>
      </c>
      <c r="I67" s="130">
        <v>37126</v>
      </c>
      <c r="J67" s="130">
        <v>37126</v>
      </c>
      <c r="K67" s="132">
        <v>-820</v>
      </c>
      <c r="M67" s="130">
        <v>37407</v>
      </c>
      <c r="N67" s="130">
        <v>37407</v>
      </c>
      <c r="O67" s="131">
        <v>21.99999999999136</v>
      </c>
      <c r="Q67" s="130">
        <v>37434</v>
      </c>
      <c r="R67" s="130">
        <v>37434</v>
      </c>
      <c r="S67" s="150">
        <v>-336.92307692307656</v>
      </c>
    </row>
    <row r="68" spans="1:19" x14ac:dyDescent="0.25">
      <c r="A68" s="130">
        <v>37166</v>
      </c>
      <c r="B68" s="130">
        <v>37166</v>
      </c>
      <c r="C68" s="133">
        <v>1565.0000000000091</v>
      </c>
      <c r="E68" s="130">
        <v>37190.444444444445</v>
      </c>
      <c r="F68" s="130">
        <v>37190.444444444445</v>
      </c>
      <c r="G68" s="151">
        <v>-77.692307692306372</v>
      </c>
      <c r="I68" s="130">
        <v>37132</v>
      </c>
      <c r="J68" s="130">
        <v>37132</v>
      </c>
      <c r="K68" s="132">
        <v>-680</v>
      </c>
      <c r="M68" s="130">
        <v>37410</v>
      </c>
      <c r="N68" s="130">
        <v>37410</v>
      </c>
      <c r="O68" s="131">
        <v>141.99999999999591</v>
      </c>
      <c r="Q68" s="130">
        <v>37442</v>
      </c>
      <c r="R68" s="130">
        <v>37442</v>
      </c>
      <c r="S68" s="150">
        <v>206.15384615384667</v>
      </c>
    </row>
    <row r="69" spans="1:19" x14ac:dyDescent="0.25">
      <c r="A69" s="130">
        <v>37167</v>
      </c>
      <c r="B69" s="130">
        <v>37167</v>
      </c>
      <c r="C69" s="134">
        <v>-819.99999999998181</v>
      </c>
      <c r="E69" s="130">
        <v>37190.527777777781</v>
      </c>
      <c r="F69" s="130">
        <v>37190.527777777781</v>
      </c>
      <c r="G69" s="151">
        <v>-46.923076923079002</v>
      </c>
      <c r="I69" s="130">
        <v>37133</v>
      </c>
      <c r="J69" s="130">
        <v>37133</v>
      </c>
      <c r="K69" s="132">
        <v>-1240</v>
      </c>
      <c r="M69" s="130">
        <v>37417</v>
      </c>
      <c r="N69" s="130">
        <v>37417</v>
      </c>
      <c r="O69" s="131">
        <v>103.99999999997078</v>
      </c>
      <c r="Q69" s="130">
        <v>37446</v>
      </c>
      <c r="R69" s="130">
        <v>37446</v>
      </c>
      <c r="S69" s="150">
        <v>87.692307692306642</v>
      </c>
    </row>
    <row r="70" spans="1:19" x14ac:dyDescent="0.25">
      <c r="A70" s="130">
        <v>37186</v>
      </c>
      <c r="B70" s="130">
        <v>37186</v>
      </c>
      <c r="C70" s="134">
        <v>1457.5000000000273</v>
      </c>
      <c r="E70" s="130">
        <v>37190.680555555555</v>
      </c>
      <c r="F70" s="130">
        <v>37190.680555555555</v>
      </c>
      <c r="G70" s="151">
        <v>-93.07692307692416</v>
      </c>
      <c r="I70" s="130">
        <v>37137</v>
      </c>
      <c r="J70" s="130">
        <v>37137</v>
      </c>
      <c r="K70" s="131">
        <v>240</v>
      </c>
      <c r="M70" s="130">
        <v>37440</v>
      </c>
      <c r="N70" s="130">
        <v>37440</v>
      </c>
      <c r="O70" s="132">
        <v>-108.00000000000409</v>
      </c>
      <c r="Q70" s="130">
        <v>37449</v>
      </c>
      <c r="R70" s="130">
        <v>37449</v>
      </c>
      <c r="S70" s="150">
        <v>19.9999999999993</v>
      </c>
    </row>
    <row r="71" spans="1:19" x14ac:dyDescent="0.25">
      <c r="A71" s="130">
        <v>37195</v>
      </c>
      <c r="B71" s="130">
        <v>37195</v>
      </c>
      <c r="C71" s="134">
        <v>-757.49999999998181</v>
      </c>
      <c r="E71" s="130">
        <v>37190.722222222219</v>
      </c>
      <c r="F71" s="130">
        <v>37190.722222222219</v>
      </c>
      <c r="G71" s="151">
        <v>-162.30769230769056</v>
      </c>
      <c r="I71" s="130">
        <v>37138</v>
      </c>
      <c r="J71" s="130">
        <v>37138</v>
      </c>
      <c r="K71" s="132">
        <v>-1040</v>
      </c>
      <c r="M71" s="130">
        <v>37442</v>
      </c>
      <c r="N71" s="130">
        <v>37442</v>
      </c>
      <c r="O71" s="132">
        <v>-93.999999999994088</v>
      </c>
      <c r="Q71" s="130">
        <v>37452</v>
      </c>
      <c r="R71" s="130">
        <v>37452</v>
      </c>
      <c r="S71" s="150">
        <v>535.38461538461377</v>
      </c>
    </row>
    <row r="72" spans="1:19" x14ac:dyDescent="0.25">
      <c r="A72" s="130">
        <v>37196</v>
      </c>
      <c r="B72" s="130">
        <v>37196</v>
      </c>
      <c r="C72" s="134">
        <v>-1112.4999999999545</v>
      </c>
      <c r="E72" s="130">
        <v>37190.805555555555</v>
      </c>
      <c r="F72" s="130">
        <v>37190.805555555555</v>
      </c>
      <c r="G72" s="151">
        <v>-31.538461538461213</v>
      </c>
      <c r="I72" s="130">
        <v>37139</v>
      </c>
      <c r="J72" s="130">
        <v>37139</v>
      </c>
      <c r="K72" s="132">
        <v>310</v>
      </c>
      <c r="M72" s="130">
        <v>37445</v>
      </c>
      <c r="N72" s="130">
        <v>37445</v>
      </c>
      <c r="O72" s="132">
        <v>-64.000000000007162</v>
      </c>
      <c r="Q72" s="130">
        <v>37453</v>
      </c>
      <c r="R72" s="130">
        <v>37453</v>
      </c>
      <c r="S72" s="150">
        <v>-232.30769230769528</v>
      </c>
    </row>
    <row r="73" spans="1:19" x14ac:dyDescent="0.25">
      <c r="A73" s="130">
        <v>37197</v>
      </c>
      <c r="B73" s="130">
        <v>37197</v>
      </c>
      <c r="C73" s="133">
        <v>540.00000000000909</v>
      </c>
      <c r="E73" s="130">
        <v>37190.833333333336</v>
      </c>
      <c r="F73" s="130">
        <v>37190.833333333336</v>
      </c>
      <c r="G73" s="151">
        <v>-85.384615384615273</v>
      </c>
      <c r="I73" s="130">
        <v>37145</v>
      </c>
      <c r="J73" s="130">
        <v>37145</v>
      </c>
      <c r="K73" s="131">
        <v>2670</v>
      </c>
      <c r="M73" s="130">
        <v>37446</v>
      </c>
      <c r="N73" s="130">
        <v>37446</v>
      </c>
      <c r="O73" s="132">
        <v>-184.00000000005434</v>
      </c>
      <c r="Q73" s="130">
        <v>37454</v>
      </c>
      <c r="R73" s="130">
        <v>37454</v>
      </c>
      <c r="S73" s="150">
        <v>-336.92307692308094</v>
      </c>
    </row>
    <row r="74" spans="1:19" x14ac:dyDescent="0.25">
      <c r="A74" s="130">
        <v>37200</v>
      </c>
      <c r="B74" s="130">
        <v>37200</v>
      </c>
      <c r="C74" s="133">
        <v>3027.5000000000091</v>
      </c>
      <c r="E74" s="130">
        <v>37193.416666666664</v>
      </c>
      <c r="F74" s="130">
        <v>37193.416666666664</v>
      </c>
      <c r="G74" s="151">
        <v>-116.15384615384538</v>
      </c>
      <c r="I74" s="130">
        <v>37148</v>
      </c>
      <c r="J74" s="130">
        <v>37148</v>
      </c>
      <c r="K74" s="131">
        <v>2930</v>
      </c>
      <c r="M74" s="130">
        <v>37494</v>
      </c>
      <c r="N74" s="130">
        <v>37494</v>
      </c>
      <c r="O74" s="132">
        <v>-78.000000000002956</v>
      </c>
      <c r="Q74" s="130">
        <v>37455</v>
      </c>
      <c r="R74" s="130">
        <v>37455</v>
      </c>
      <c r="S74" s="150">
        <v>432.30769230768828</v>
      </c>
    </row>
    <row r="75" spans="1:19" x14ac:dyDescent="0.25">
      <c r="A75" s="130">
        <v>37218</v>
      </c>
      <c r="B75" s="130">
        <v>37218</v>
      </c>
      <c r="C75" s="133">
        <v>642.50000000001819</v>
      </c>
      <c r="E75" s="130">
        <v>37193.819444444445</v>
      </c>
      <c r="F75" s="130">
        <v>37193.819444444445</v>
      </c>
      <c r="G75" s="152">
        <v>37.692307692307907</v>
      </c>
      <c r="I75" s="130">
        <v>37174</v>
      </c>
      <c r="J75" s="130">
        <v>37174</v>
      </c>
      <c r="K75" s="132">
        <v>-620</v>
      </c>
      <c r="M75" s="130">
        <v>37495</v>
      </c>
      <c r="N75" s="130">
        <v>37495</v>
      </c>
      <c r="O75" s="132">
        <v>-530.00000000001535</v>
      </c>
      <c r="Q75" s="130">
        <v>37459</v>
      </c>
      <c r="R75" s="130">
        <v>37459</v>
      </c>
      <c r="S75" s="150">
        <v>-124.61538461538495</v>
      </c>
    </row>
    <row r="76" spans="1:19" x14ac:dyDescent="0.25">
      <c r="A76" s="130">
        <v>37222</v>
      </c>
      <c r="B76" s="130">
        <v>37222</v>
      </c>
      <c r="C76" s="133">
        <v>102.50000000000909</v>
      </c>
      <c r="E76" s="130">
        <v>37194.625</v>
      </c>
      <c r="F76" s="130">
        <v>37194.625</v>
      </c>
      <c r="G76" s="151">
        <v>-108.46153846153922</v>
      </c>
      <c r="I76" s="130">
        <v>37182</v>
      </c>
      <c r="J76" s="130">
        <v>37182</v>
      </c>
      <c r="K76" s="132">
        <v>-890</v>
      </c>
      <c r="M76" s="130">
        <v>37505</v>
      </c>
      <c r="N76" s="130">
        <v>37505</v>
      </c>
      <c r="O76" s="131">
        <v>165.99999999999682</v>
      </c>
      <c r="Q76" s="130">
        <v>37460</v>
      </c>
      <c r="R76" s="130">
        <v>37460</v>
      </c>
      <c r="S76" s="150">
        <v>1127.6923076923097</v>
      </c>
    </row>
    <row r="77" spans="1:19" x14ac:dyDescent="0.25">
      <c r="A77" s="130">
        <v>37225</v>
      </c>
      <c r="B77" s="130">
        <v>37225</v>
      </c>
      <c r="C77" s="134">
        <v>-1377.4999999999636</v>
      </c>
      <c r="E77" s="130">
        <v>37194.861111111109</v>
      </c>
      <c r="F77" s="130">
        <v>37194.861111111109</v>
      </c>
      <c r="G77" s="152">
        <v>191.53846153846393</v>
      </c>
      <c r="I77" s="130">
        <v>37186</v>
      </c>
      <c r="J77" s="130">
        <v>37186</v>
      </c>
      <c r="K77" s="131">
        <v>1120</v>
      </c>
      <c r="M77" s="130">
        <v>37511</v>
      </c>
      <c r="N77" s="130">
        <v>37511</v>
      </c>
      <c r="O77" s="131">
        <v>241.99999999999022</v>
      </c>
      <c r="Q77" s="130">
        <v>37461</v>
      </c>
      <c r="R77" s="130">
        <v>37461</v>
      </c>
      <c r="S77" s="150">
        <v>281.5384615384591</v>
      </c>
    </row>
    <row r="78" spans="1:19" x14ac:dyDescent="0.25">
      <c r="A78" s="130">
        <v>37229</v>
      </c>
      <c r="B78" s="130">
        <v>37229</v>
      </c>
      <c r="C78" s="134">
        <v>-157.49999999998181</v>
      </c>
      <c r="E78" s="130">
        <v>37202.402777777781</v>
      </c>
      <c r="F78" s="130">
        <v>37202.402777777781</v>
      </c>
      <c r="G78" s="151">
        <v>-85.384615384615273</v>
      </c>
      <c r="I78" s="130">
        <v>37190</v>
      </c>
      <c r="J78" s="130">
        <v>37190</v>
      </c>
      <c r="K78" s="132">
        <v>-560</v>
      </c>
      <c r="M78" s="130">
        <v>37533</v>
      </c>
      <c r="N78" s="130">
        <v>37533</v>
      </c>
      <c r="O78" s="131">
        <v>121.99999999998568</v>
      </c>
      <c r="Q78" s="130">
        <v>37469</v>
      </c>
      <c r="R78" s="130">
        <v>37469</v>
      </c>
      <c r="S78" s="150">
        <v>-270.76923076922935</v>
      </c>
    </row>
    <row r="79" spans="1:19" x14ac:dyDescent="0.25">
      <c r="A79" s="130">
        <v>37237</v>
      </c>
      <c r="B79" s="130">
        <v>37237</v>
      </c>
      <c r="C79" s="133">
        <v>517.50000000001819</v>
      </c>
      <c r="E79" s="130">
        <v>37202.694444444445</v>
      </c>
      <c r="F79" s="130">
        <v>37202.694444444445</v>
      </c>
      <c r="G79" s="151">
        <v>-169.99999999999946</v>
      </c>
      <c r="I79" s="130">
        <v>37195</v>
      </c>
      <c r="J79" s="130">
        <v>37195</v>
      </c>
      <c r="K79" s="131">
        <v>180</v>
      </c>
      <c r="M79" s="130">
        <v>37537</v>
      </c>
      <c r="N79" s="130">
        <v>37537</v>
      </c>
      <c r="O79" s="132">
        <v>-183.9999999999975</v>
      </c>
      <c r="Q79" s="130">
        <v>37474</v>
      </c>
      <c r="R79" s="130">
        <v>37474</v>
      </c>
      <c r="S79" s="150">
        <v>-258.46153846153948</v>
      </c>
    </row>
    <row r="80" spans="1:19" x14ac:dyDescent="0.25">
      <c r="A80" s="130">
        <v>37242</v>
      </c>
      <c r="B80" s="130">
        <v>37242</v>
      </c>
      <c r="C80" s="133">
        <v>227.50000000000909</v>
      </c>
      <c r="E80" s="130">
        <v>37202.805555555555</v>
      </c>
      <c r="F80" s="130">
        <v>37202.805555555555</v>
      </c>
      <c r="G80" s="151">
        <v>-46.923076923079002</v>
      </c>
      <c r="I80" s="130">
        <v>37196</v>
      </c>
      <c r="J80" s="130">
        <v>37196</v>
      </c>
      <c r="K80" s="132">
        <v>-500</v>
      </c>
      <c r="M80" s="130">
        <v>37545</v>
      </c>
      <c r="N80" s="130">
        <v>37545</v>
      </c>
      <c r="O80" s="131">
        <v>12.000000000000455</v>
      </c>
      <c r="Q80" s="130">
        <v>37475</v>
      </c>
      <c r="R80" s="130">
        <v>37475</v>
      </c>
      <c r="S80" s="150">
        <v>195.38461538461257</v>
      </c>
    </row>
    <row r="81" spans="1:19" x14ac:dyDescent="0.25">
      <c r="A81" s="130">
        <v>37243</v>
      </c>
      <c r="B81" s="130">
        <v>37243</v>
      </c>
      <c r="C81" s="133">
        <v>265.00000000000909</v>
      </c>
      <c r="E81" s="130">
        <v>37203.402777777781</v>
      </c>
      <c r="F81" s="130">
        <v>37203.402777777781</v>
      </c>
      <c r="G81" s="152">
        <v>668.46153846153891</v>
      </c>
      <c r="I81" s="130">
        <v>37197</v>
      </c>
      <c r="J81" s="130">
        <v>37197</v>
      </c>
      <c r="K81" s="131">
        <v>30</v>
      </c>
      <c r="M81" s="130">
        <v>37553</v>
      </c>
      <c r="N81" s="130">
        <v>37553</v>
      </c>
      <c r="O81" s="132">
        <v>-108.00000000000409</v>
      </c>
      <c r="Q81" s="130">
        <v>37480</v>
      </c>
      <c r="R81" s="130">
        <v>37480</v>
      </c>
      <c r="S81" s="150">
        <v>-16.923076923079023</v>
      </c>
    </row>
    <row r="82" spans="1:19" x14ac:dyDescent="0.25">
      <c r="A82" s="130">
        <v>37246</v>
      </c>
      <c r="B82" s="130">
        <v>37246</v>
      </c>
      <c r="C82" s="133">
        <v>352.50000000000909</v>
      </c>
      <c r="E82" s="130">
        <v>37208.583333333336</v>
      </c>
      <c r="F82" s="130">
        <v>37208.583333333336</v>
      </c>
      <c r="G82" s="152">
        <v>230.0000000000002</v>
      </c>
      <c r="I82" s="130">
        <v>37200</v>
      </c>
      <c r="J82" s="130">
        <v>37200</v>
      </c>
      <c r="K82" s="131">
        <v>1870</v>
      </c>
      <c r="M82" s="130">
        <v>37558</v>
      </c>
      <c r="N82" s="130">
        <v>37558</v>
      </c>
      <c r="O82" s="131">
        <v>193.9999999999884</v>
      </c>
      <c r="Q82" s="130">
        <v>37482</v>
      </c>
      <c r="R82" s="130">
        <v>37482</v>
      </c>
      <c r="S82" s="150">
        <v>435.38461538461291</v>
      </c>
    </row>
    <row r="83" spans="1:19" x14ac:dyDescent="0.25">
      <c r="A83" s="130">
        <v>37272</v>
      </c>
      <c r="B83" s="130">
        <v>37272</v>
      </c>
      <c r="C83" s="133">
        <v>630.00000000001819</v>
      </c>
      <c r="E83" s="130">
        <v>37215.541666666664</v>
      </c>
      <c r="F83" s="130">
        <v>37215.541666666664</v>
      </c>
      <c r="G83" s="152">
        <v>206.92307692307625</v>
      </c>
      <c r="I83" s="130">
        <v>37208</v>
      </c>
      <c r="J83" s="130">
        <v>37208</v>
      </c>
      <c r="K83" s="131">
        <v>2180</v>
      </c>
      <c r="M83" s="130">
        <v>37560</v>
      </c>
      <c r="N83" s="130">
        <v>37560</v>
      </c>
      <c r="O83" s="131">
        <v>163.99999999998727</v>
      </c>
      <c r="Q83" s="130">
        <v>37491</v>
      </c>
      <c r="R83" s="130">
        <v>37491</v>
      </c>
      <c r="S83" s="150">
        <v>-126.15384615384509</v>
      </c>
    </row>
    <row r="84" spans="1:19" x14ac:dyDescent="0.25">
      <c r="A84" s="130">
        <v>37273</v>
      </c>
      <c r="B84" s="130">
        <v>37273</v>
      </c>
      <c r="C84" s="134">
        <v>-87.5</v>
      </c>
      <c r="E84" s="130">
        <v>37221.694444444445</v>
      </c>
      <c r="F84" s="130">
        <v>37221.694444444445</v>
      </c>
      <c r="G84" s="151">
        <v>-154.61538461538439</v>
      </c>
      <c r="I84" s="130">
        <v>37216</v>
      </c>
      <c r="J84" s="130">
        <v>37216</v>
      </c>
      <c r="K84" s="132">
        <v>-280</v>
      </c>
      <c r="M84" s="130">
        <v>37567</v>
      </c>
      <c r="N84" s="130">
        <v>37567</v>
      </c>
      <c r="O84" s="131">
        <v>181.99999999998795</v>
      </c>
      <c r="Q84" s="130">
        <v>37494</v>
      </c>
      <c r="R84" s="130">
        <v>37494</v>
      </c>
      <c r="S84" s="150">
        <v>358.46153846153601</v>
      </c>
    </row>
    <row r="85" spans="1:19" x14ac:dyDescent="0.25">
      <c r="A85" s="130">
        <v>37278</v>
      </c>
      <c r="B85" s="130">
        <v>37278</v>
      </c>
      <c r="C85" s="134">
        <v>-594.99999999998181</v>
      </c>
      <c r="E85" s="130">
        <v>37221.861111111109</v>
      </c>
      <c r="F85" s="130">
        <v>37221.861111111109</v>
      </c>
      <c r="G85" s="151">
        <v>-146.92307692307548</v>
      </c>
      <c r="I85" s="130">
        <v>37217</v>
      </c>
      <c r="J85" s="130">
        <v>37217</v>
      </c>
      <c r="K85" s="132">
        <v>-100</v>
      </c>
      <c r="M85" s="130">
        <v>37582</v>
      </c>
      <c r="N85" s="130">
        <v>37582</v>
      </c>
      <c r="O85" s="132">
        <v>-68.000000000012051</v>
      </c>
      <c r="Q85" s="130">
        <v>37495</v>
      </c>
      <c r="R85" s="130">
        <v>37495</v>
      </c>
      <c r="S85" s="150">
        <v>-64.615384615387057</v>
      </c>
    </row>
    <row r="86" spans="1:19" x14ac:dyDescent="0.25">
      <c r="A86" s="130">
        <v>37279</v>
      </c>
      <c r="B86" s="130">
        <v>37279</v>
      </c>
      <c r="C86" s="133">
        <v>1402.5000000000091</v>
      </c>
      <c r="E86" s="130">
        <v>37222.458333333336</v>
      </c>
      <c r="F86" s="130">
        <v>37222.458333333336</v>
      </c>
      <c r="G86" s="151">
        <v>-108.46153846153922</v>
      </c>
      <c r="I86" s="130">
        <v>37218</v>
      </c>
      <c r="J86" s="130">
        <v>37218</v>
      </c>
      <c r="K86" s="131">
        <v>170</v>
      </c>
      <c r="M86" s="130">
        <v>37586</v>
      </c>
      <c r="N86" s="130">
        <v>37586</v>
      </c>
      <c r="O86" s="131">
        <v>35.999999999987153</v>
      </c>
      <c r="Q86" s="130">
        <v>37497</v>
      </c>
      <c r="R86" s="130">
        <v>37497</v>
      </c>
      <c r="S86" s="150">
        <v>-319.99999999999756</v>
      </c>
    </row>
    <row r="87" spans="1:19" x14ac:dyDescent="0.25">
      <c r="A87" s="130">
        <v>37288</v>
      </c>
      <c r="B87" s="130">
        <v>37288</v>
      </c>
      <c r="C87" s="133">
        <v>330.00000000001819</v>
      </c>
      <c r="E87" s="130">
        <v>37222.694444444445</v>
      </c>
      <c r="F87" s="130">
        <v>37222.694444444445</v>
      </c>
      <c r="G87" s="152">
        <v>437.69230769230757</v>
      </c>
      <c r="I87" s="130">
        <v>37221</v>
      </c>
      <c r="J87" s="130">
        <v>37221</v>
      </c>
      <c r="K87" s="132">
        <v>-630</v>
      </c>
      <c r="M87" s="130">
        <v>37587</v>
      </c>
      <c r="N87" s="130">
        <v>37587</v>
      </c>
      <c r="O87" s="131">
        <v>171.99999999999704</v>
      </c>
      <c r="Q87" s="130">
        <v>37498</v>
      </c>
      <c r="R87" s="130">
        <v>37498</v>
      </c>
      <c r="S87" s="150">
        <v>30.769230769233392</v>
      </c>
    </row>
    <row r="88" spans="1:19" x14ac:dyDescent="0.25">
      <c r="A88" s="130">
        <v>37295</v>
      </c>
      <c r="B88" s="130">
        <v>37295</v>
      </c>
      <c r="C88" s="133">
        <v>415.00000000000909</v>
      </c>
      <c r="E88" s="130">
        <v>37223.805555555555</v>
      </c>
      <c r="F88" s="130">
        <v>37223.805555555555</v>
      </c>
      <c r="G88" s="151">
        <v>-70.000000000000213</v>
      </c>
      <c r="I88" s="130">
        <v>37222</v>
      </c>
      <c r="J88" s="130">
        <v>37222</v>
      </c>
      <c r="K88" s="131">
        <v>890</v>
      </c>
      <c r="M88" s="130">
        <v>37589</v>
      </c>
      <c r="N88" s="130">
        <v>37589</v>
      </c>
      <c r="O88" s="131">
        <v>125.99999999999056</v>
      </c>
      <c r="Q88" s="130">
        <v>37503</v>
      </c>
      <c r="R88" s="130">
        <v>37503</v>
      </c>
      <c r="S88" s="150">
        <v>166.15384615384369</v>
      </c>
    </row>
    <row r="89" spans="1:19" x14ac:dyDescent="0.25">
      <c r="A89" s="130">
        <v>37301</v>
      </c>
      <c r="B89" s="130">
        <v>37301</v>
      </c>
      <c r="C89" s="133">
        <v>142.50000000001819</v>
      </c>
      <c r="E89" s="130">
        <v>37224.708333333336</v>
      </c>
      <c r="F89" s="130">
        <v>37224.708333333336</v>
      </c>
      <c r="G89" s="152">
        <v>468.46153846154039</v>
      </c>
      <c r="I89" s="130">
        <v>37228</v>
      </c>
      <c r="J89" s="130">
        <v>37228</v>
      </c>
      <c r="K89" s="131">
        <v>350</v>
      </c>
      <c r="M89" s="130">
        <v>37592</v>
      </c>
      <c r="N89" s="130">
        <v>37592</v>
      </c>
      <c r="O89" s="131">
        <v>91.999999999984539</v>
      </c>
      <c r="Q89" s="130">
        <v>37504</v>
      </c>
      <c r="R89" s="130">
        <v>37504</v>
      </c>
      <c r="S89" s="150">
        <v>-19.9999999999993</v>
      </c>
    </row>
    <row r="90" spans="1:19" x14ac:dyDescent="0.25">
      <c r="A90" s="130">
        <v>37302</v>
      </c>
      <c r="B90" s="130">
        <v>37302</v>
      </c>
      <c r="C90" s="134">
        <v>-582.49999999998181</v>
      </c>
      <c r="E90" s="130">
        <v>37225.75</v>
      </c>
      <c r="F90" s="130">
        <v>37225.75</v>
      </c>
      <c r="G90" s="152">
        <v>283.84615384615154</v>
      </c>
      <c r="I90" s="130">
        <v>37229</v>
      </c>
      <c r="J90" s="130">
        <v>37229</v>
      </c>
      <c r="K90" s="131">
        <v>1780</v>
      </c>
      <c r="M90" s="130">
        <v>37593</v>
      </c>
      <c r="N90" s="130">
        <v>37593</v>
      </c>
      <c r="O90" s="131">
        <v>241.99999999999022</v>
      </c>
      <c r="Q90" s="130">
        <v>37505</v>
      </c>
      <c r="R90" s="130">
        <v>37505</v>
      </c>
      <c r="S90" s="150">
        <v>381.53846153845996</v>
      </c>
    </row>
    <row r="91" spans="1:19" x14ac:dyDescent="0.25">
      <c r="A91" s="130">
        <v>37309</v>
      </c>
      <c r="B91" s="130">
        <v>37309</v>
      </c>
      <c r="C91" s="133">
        <v>217.50000000001819</v>
      </c>
      <c r="E91" s="130">
        <v>37229.861111111109</v>
      </c>
      <c r="F91" s="130">
        <v>37229.861111111109</v>
      </c>
      <c r="G91" s="152">
        <v>22.307692307692854</v>
      </c>
      <c r="I91" s="130">
        <v>37235</v>
      </c>
      <c r="J91" s="130">
        <v>37235</v>
      </c>
      <c r="K91" s="132">
        <v>-360</v>
      </c>
      <c r="M91" s="130">
        <v>37624</v>
      </c>
      <c r="N91" s="130">
        <v>37624</v>
      </c>
      <c r="O91" s="131">
        <v>1.999999999981128</v>
      </c>
      <c r="Q91" s="130">
        <v>37508</v>
      </c>
      <c r="R91" s="130">
        <v>37508</v>
      </c>
      <c r="S91" s="150">
        <v>-209.23076923076695</v>
      </c>
    </row>
    <row r="92" spans="1:19" x14ac:dyDescent="0.25">
      <c r="A92" s="130">
        <v>37327</v>
      </c>
      <c r="B92" s="130">
        <v>37327</v>
      </c>
      <c r="C92" s="133">
        <v>380.00000000001819</v>
      </c>
      <c r="E92" s="130">
        <v>37230.430555555555</v>
      </c>
      <c r="F92" s="130">
        <v>37230.430555555555</v>
      </c>
      <c r="G92" s="152">
        <v>106.92307692307703</v>
      </c>
      <c r="I92" s="130">
        <v>37236</v>
      </c>
      <c r="J92" s="130">
        <v>37236</v>
      </c>
      <c r="K92" s="131">
        <v>260</v>
      </c>
      <c r="M92" s="130">
        <v>37627</v>
      </c>
      <c r="N92" s="130">
        <v>37627</v>
      </c>
      <c r="O92" s="131">
        <v>37.999999999996703</v>
      </c>
      <c r="Q92" s="130">
        <v>37509</v>
      </c>
      <c r="R92" s="130">
        <v>37509</v>
      </c>
      <c r="S92" s="150">
        <v>-203.07692307692639</v>
      </c>
    </row>
    <row r="93" spans="1:19" x14ac:dyDescent="0.25">
      <c r="A93" s="130">
        <v>37343</v>
      </c>
      <c r="B93" s="130">
        <v>37343</v>
      </c>
      <c r="C93" s="133">
        <v>590.00000000000909</v>
      </c>
      <c r="E93" s="130">
        <v>37230.694444444445</v>
      </c>
      <c r="F93" s="130">
        <v>37230.694444444445</v>
      </c>
      <c r="G93" s="152">
        <v>137.69230769230714</v>
      </c>
      <c r="I93" s="130">
        <v>37237</v>
      </c>
      <c r="J93" s="130">
        <v>37237</v>
      </c>
      <c r="K93" s="131">
        <v>230</v>
      </c>
      <c r="M93" s="130">
        <v>37691</v>
      </c>
      <c r="N93" s="130">
        <v>37691</v>
      </c>
      <c r="O93" s="132">
        <v>-18.000000000000682</v>
      </c>
      <c r="Q93" s="130">
        <v>37512</v>
      </c>
      <c r="R93" s="130">
        <v>37512</v>
      </c>
      <c r="S93" s="150">
        <v>83.076923076921844</v>
      </c>
    </row>
    <row r="94" spans="1:19" x14ac:dyDescent="0.25">
      <c r="A94" s="130">
        <v>37349</v>
      </c>
      <c r="B94" s="130">
        <v>37349</v>
      </c>
      <c r="C94" s="133">
        <v>102.50000000000909</v>
      </c>
      <c r="E94" s="130">
        <v>37231.472222222219</v>
      </c>
      <c r="F94" s="130">
        <v>37231.472222222219</v>
      </c>
      <c r="G94" s="151">
        <v>-16.153846153846153</v>
      </c>
      <c r="I94" s="130">
        <v>37242</v>
      </c>
      <c r="J94" s="130">
        <v>37242</v>
      </c>
      <c r="K94" s="131">
        <v>1160</v>
      </c>
      <c r="M94" s="130">
        <v>37699</v>
      </c>
      <c r="N94" s="130">
        <v>37699</v>
      </c>
      <c r="O94" s="131">
        <v>431.99999999998795</v>
      </c>
      <c r="Q94" s="130">
        <v>37515</v>
      </c>
      <c r="R94" s="130">
        <v>37515</v>
      </c>
      <c r="S94" s="150">
        <v>-41.53846153846311</v>
      </c>
    </row>
    <row r="95" spans="1:19" x14ac:dyDescent="0.25">
      <c r="A95" s="130">
        <v>37350</v>
      </c>
      <c r="B95" s="130">
        <v>37350</v>
      </c>
      <c r="C95" s="133">
        <v>130.00000000001819</v>
      </c>
      <c r="E95" s="130">
        <v>37231.541666666664</v>
      </c>
      <c r="F95" s="130">
        <v>37231.541666666664</v>
      </c>
      <c r="G95" s="151">
        <v>-54.61538461538516</v>
      </c>
      <c r="I95" s="130">
        <v>37252</v>
      </c>
      <c r="J95" s="130">
        <v>37252</v>
      </c>
      <c r="K95" s="131">
        <v>730</v>
      </c>
      <c r="M95" s="130">
        <v>37701</v>
      </c>
      <c r="N95" s="130">
        <v>37701</v>
      </c>
      <c r="O95" s="131">
        <v>181.99999999998795</v>
      </c>
      <c r="Q95" s="130">
        <v>37516</v>
      </c>
      <c r="R95" s="130">
        <v>37516</v>
      </c>
      <c r="S95" s="150">
        <v>106.15384615384581</v>
      </c>
    </row>
    <row r="96" spans="1:19" x14ac:dyDescent="0.25">
      <c r="A96" s="130">
        <v>37354</v>
      </c>
      <c r="B96" s="130">
        <v>37354</v>
      </c>
      <c r="C96" s="133">
        <v>1830.0000000000182</v>
      </c>
      <c r="E96" s="130">
        <v>37237.708333333336</v>
      </c>
      <c r="F96" s="130">
        <v>37237.708333333336</v>
      </c>
      <c r="G96" s="152">
        <v>22.307692307692854</v>
      </c>
      <c r="I96" s="130">
        <v>37258</v>
      </c>
      <c r="J96" s="130">
        <v>37258</v>
      </c>
      <c r="K96" s="132">
        <v>-270</v>
      </c>
      <c r="M96" s="130">
        <v>37706</v>
      </c>
      <c r="N96" s="130">
        <v>37706</v>
      </c>
      <c r="O96" s="132">
        <v>-88.000000000022283</v>
      </c>
      <c r="Q96" s="130">
        <v>37522</v>
      </c>
      <c r="R96" s="130">
        <v>37522</v>
      </c>
      <c r="S96" s="150">
        <v>581.53846153845734</v>
      </c>
    </row>
    <row r="97" spans="1:19" x14ac:dyDescent="0.25">
      <c r="A97" s="130">
        <v>37355</v>
      </c>
      <c r="B97" s="130">
        <v>37355</v>
      </c>
      <c r="C97" s="133">
        <v>502.50000000000909</v>
      </c>
      <c r="E97" s="130">
        <v>37238.444444444445</v>
      </c>
      <c r="F97" s="130">
        <v>37238.444444444445</v>
      </c>
      <c r="G97" s="151">
        <v>-77.692307692309114</v>
      </c>
      <c r="I97" s="130">
        <v>37259</v>
      </c>
      <c r="J97" s="130">
        <v>37259</v>
      </c>
      <c r="K97" s="131">
        <v>1120</v>
      </c>
      <c r="M97" s="130">
        <v>37711</v>
      </c>
      <c r="N97" s="130">
        <v>37711</v>
      </c>
      <c r="O97" s="131">
        <v>23.999999999986699</v>
      </c>
      <c r="Q97" s="130">
        <v>37523</v>
      </c>
      <c r="R97" s="130">
        <v>37523</v>
      </c>
      <c r="S97" s="150">
        <v>-296.92307692307361</v>
      </c>
    </row>
    <row r="98" spans="1:19" x14ac:dyDescent="0.25">
      <c r="A98" s="130">
        <v>37357</v>
      </c>
      <c r="B98" s="130">
        <v>37357</v>
      </c>
      <c r="C98" s="134">
        <v>-494.99999999998181</v>
      </c>
      <c r="E98" s="130">
        <v>37238.708333333336</v>
      </c>
      <c r="F98" s="130">
        <v>37238.708333333336</v>
      </c>
      <c r="G98" s="151">
        <v>-393.0769230769219</v>
      </c>
      <c r="I98" s="130">
        <v>37263</v>
      </c>
      <c r="J98" s="130">
        <v>37263</v>
      </c>
      <c r="K98" s="132">
        <v>-550</v>
      </c>
      <c r="M98" s="130">
        <v>37720</v>
      </c>
      <c r="N98" s="130">
        <v>37720</v>
      </c>
      <c r="O98" s="132">
        <v>-208.00000000001262</v>
      </c>
      <c r="Q98" s="130">
        <v>37524</v>
      </c>
      <c r="R98" s="130">
        <v>37524</v>
      </c>
      <c r="S98" s="150">
        <v>181.53846153846257</v>
      </c>
    </row>
    <row r="99" spans="1:19" x14ac:dyDescent="0.25">
      <c r="A99" s="130">
        <v>37362</v>
      </c>
      <c r="B99" s="130">
        <v>37362</v>
      </c>
      <c r="C99" s="133">
        <v>1777.5000000000091</v>
      </c>
      <c r="E99" s="130">
        <v>37238.861111111109</v>
      </c>
      <c r="F99" s="130">
        <v>37238.861111111109</v>
      </c>
      <c r="G99" s="151">
        <v>-146.92307692307548</v>
      </c>
      <c r="I99" s="130">
        <v>37267</v>
      </c>
      <c r="J99" s="130">
        <v>37267</v>
      </c>
      <c r="K99" s="132">
        <v>-1150</v>
      </c>
      <c r="M99" s="130">
        <v>37721</v>
      </c>
      <c r="N99" s="130">
        <v>37721</v>
      </c>
      <c r="O99" s="132">
        <v>-286.00000000001558</v>
      </c>
      <c r="Q99" s="130">
        <v>37526</v>
      </c>
      <c r="R99" s="130">
        <v>37526</v>
      </c>
      <c r="S99" s="150">
        <v>358.46153846154039</v>
      </c>
    </row>
    <row r="100" spans="1:19" x14ac:dyDescent="0.25">
      <c r="A100" s="130">
        <v>37365</v>
      </c>
      <c r="B100" s="130">
        <v>37365</v>
      </c>
      <c r="C100" s="134">
        <v>-592.49999999997272</v>
      </c>
      <c r="E100" s="130">
        <v>37245.791666666664</v>
      </c>
      <c r="F100" s="130">
        <v>37245.791666666664</v>
      </c>
      <c r="G100" s="152">
        <v>299.23076923076928</v>
      </c>
      <c r="I100" s="130">
        <v>37270</v>
      </c>
      <c r="J100" s="130">
        <v>37270</v>
      </c>
      <c r="K100" s="131">
        <v>650</v>
      </c>
      <c r="M100" s="130">
        <v>37722</v>
      </c>
      <c r="N100" s="130">
        <v>37722</v>
      </c>
      <c r="O100" s="131">
        <v>201.99999999998397</v>
      </c>
      <c r="Q100" s="130">
        <v>37529</v>
      </c>
      <c r="R100" s="130">
        <v>37529</v>
      </c>
      <c r="S100" s="150">
        <v>-195.38461538461257</v>
      </c>
    </row>
    <row r="101" spans="1:19" x14ac:dyDescent="0.25">
      <c r="A101" s="130">
        <v>37370</v>
      </c>
      <c r="B101" s="130">
        <v>37370</v>
      </c>
      <c r="C101" s="134">
        <v>-494.99999999998181</v>
      </c>
      <c r="E101" s="130">
        <v>37246.833333333336</v>
      </c>
      <c r="F101" s="130">
        <v>37246.833333333336</v>
      </c>
      <c r="G101" s="152">
        <v>30.000000000001741</v>
      </c>
      <c r="I101" s="130">
        <v>37271</v>
      </c>
      <c r="J101" s="130">
        <v>37271</v>
      </c>
      <c r="K101" s="132">
        <v>-1180</v>
      </c>
      <c r="M101" s="130">
        <v>37733</v>
      </c>
      <c r="N101" s="130">
        <v>37733</v>
      </c>
      <c r="O101" s="131">
        <v>281.99999999999648</v>
      </c>
      <c r="Q101" s="130">
        <v>37530</v>
      </c>
      <c r="R101" s="130">
        <v>37530</v>
      </c>
      <c r="S101" s="150">
        <v>409.23076923076871</v>
      </c>
    </row>
    <row r="102" spans="1:19" x14ac:dyDescent="0.25">
      <c r="A102" s="130">
        <v>37372</v>
      </c>
      <c r="B102" s="130">
        <v>37372</v>
      </c>
      <c r="C102" s="133">
        <v>865.00000000000909</v>
      </c>
      <c r="E102" s="130">
        <v>37258.736111111109</v>
      </c>
      <c r="F102" s="130">
        <v>37258.736111111109</v>
      </c>
      <c r="G102" s="152">
        <v>445.38461538461371</v>
      </c>
      <c r="I102" s="130">
        <v>37272</v>
      </c>
      <c r="J102" s="130">
        <v>37272</v>
      </c>
      <c r="K102" s="132">
        <v>-270</v>
      </c>
      <c r="M102" s="130">
        <v>37740</v>
      </c>
      <c r="N102" s="130">
        <v>37740</v>
      </c>
      <c r="O102" s="131">
        <v>81.999999999993634</v>
      </c>
      <c r="Q102" s="130">
        <v>37531</v>
      </c>
      <c r="R102" s="130">
        <v>37531</v>
      </c>
      <c r="S102" s="150">
        <v>250.76923076923006</v>
      </c>
    </row>
    <row r="103" spans="1:19" x14ac:dyDescent="0.25">
      <c r="A103" s="130">
        <v>37376</v>
      </c>
      <c r="B103" s="130">
        <v>37376</v>
      </c>
      <c r="C103" s="134">
        <v>-507.49999999998181</v>
      </c>
      <c r="E103" s="130">
        <v>37260.402777777781</v>
      </c>
      <c r="F103" s="130">
        <v>37260.402777777781</v>
      </c>
      <c r="G103" s="152">
        <v>106.92307692307703</v>
      </c>
      <c r="I103" s="130">
        <v>37273</v>
      </c>
      <c r="J103" s="130">
        <v>37273</v>
      </c>
      <c r="K103" s="131">
        <v>540</v>
      </c>
      <c r="M103" s="130">
        <v>37771</v>
      </c>
      <c r="N103" s="130">
        <v>37771</v>
      </c>
      <c r="O103" s="131">
        <v>61.999999999983402</v>
      </c>
      <c r="Q103" s="130">
        <v>37532</v>
      </c>
      <c r="R103" s="130">
        <v>37532</v>
      </c>
      <c r="S103" s="150">
        <v>-87.692307692306642</v>
      </c>
    </row>
    <row r="104" spans="1:19" x14ac:dyDescent="0.25">
      <c r="A104" s="130">
        <v>37378</v>
      </c>
      <c r="B104" s="130">
        <v>37378</v>
      </c>
      <c r="C104" s="133">
        <v>665.00000000000909</v>
      </c>
      <c r="E104" s="130">
        <v>37271.861111111109</v>
      </c>
      <c r="F104" s="130">
        <v>37271.861111111109</v>
      </c>
      <c r="G104" s="152">
        <v>99.230769230770861</v>
      </c>
      <c r="I104" s="130">
        <v>37277</v>
      </c>
      <c r="J104" s="130">
        <v>37277</v>
      </c>
      <c r="K104" s="131">
        <v>70</v>
      </c>
      <c r="M104" s="130">
        <v>37778</v>
      </c>
      <c r="N104" s="130">
        <v>37778</v>
      </c>
      <c r="O104" s="131">
        <v>371.99999999998568</v>
      </c>
      <c r="Q104" s="130">
        <v>37538</v>
      </c>
      <c r="R104" s="130">
        <v>37538</v>
      </c>
      <c r="S104" s="150">
        <v>127.69230769230961</v>
      </c>
    </row>
    <row r="105" spans="1:19" x14ac:dyDescent="0.25">
      <c r="A105" s="130">
        <v>37390</v>
      </c>
      <c r="B105" s="130">
        <v>37390</v>
      </c>
      <c r="C105" s="133">
        <v>990.00000000000909</v>
      </c>
      <c r="E105" s="130">
        <v>37273.416666666664</v>
      </c>
      <c r="F105" s="130">
        <v>37273.416666666664</v>
      </c>
      <c r="G105" s="151">
        <v>-85.384615384615273</v>
      </c>
      <c r="I105" s="130">
        <v>37278</v>
      </c>
      <c r="J105" s="130">
        <v>37278</v>
      </c>
      <c r="K105" s="131">
        <v>730</v>
      </c>
      <c r="M105" s="130">
        <v>37788</v>
      </c>
      <c r="N105" s="130">
        <v>37788</v>
      </c>
      <c r="O105" s="131">
        <v>271.99999999999136</v>
      </c>
      <c r="Q105" s="130">
        <v>37539</v>
      </c>
      <c r="R105" s="130">
        <v>37539</v>
      </c>
      <c r="S105" s="150">
        <v>12.307692307689859</v>
      </c>
    </row>
    <row r="106" spans="1:19" x14ac:dyDescent="0.25">
      <c r="A106" s="130">
        <v>37397</v>
      </c>
      <c r="B106" s="130">
        <v>37397</v>
      </c>
      <c r="C106" s="134">
        <v>-494.99999999998181</v>
      </c>
      <c r="E106" s="130">
        <v>37273.722222222219</v>
      </c>
      <c r="F106" s="130">
        <v>37273.722222222219</v>
      </c>
      <c r="G106" s="151">
        <v>-354.61538461538561</v>
      </c>
      <c r="I106" s="130">
        <v>37287</v>
      </c>
      <c r="J106" s="130">
        <v>37287</v>
      </c>
      <c r="K106" s="131">
        <v>440</v>
      </c>
      <c r="M106" s="130">
        <v>37792</v>
      </c>
      <c r="N106" s="130">
        <v>37792</v>
      </c>
      <c r="O106" s="131">
        <v>-96.00000000003206</v>
      </c>
      <c r="Q106" s="130">
        <v>37552</v>
      </c>
      <c r="R106" s="130">
        <v>37552</v>
      </c>
      <c r="S106" s="150">
        <v>310.76923076923231</v>
      </c>
    </row>
    <row r="107" spans="1:19" x14ac:dyDescent="0.25">
      <c r="A107" s="130">
        <v>37399</v>
      </c>
      <c r="B107" s="130">
        <v>37399</v>
      </c>
      <c r="C107" s="133">
        <v>215.00000000000909</v>
      </c>
      <c r="E107" s="130">
        <v>37274.75</v>
      </c>
      <c r="F107" s="130">
        <v>37274.75</v>
      </c>
      <c r="G107" s="152">
        <v>68.461538461538026</v>
      </c>
      <c r="I107" s="130">
        <v>37288</v>
      </c>
      <c r="J107" s="130">
        <v>37288</v>
      </c>
      <c r="K107" s="132">
        <v>-10</v>
      </c>
      <c r="M107" s="130">
        <v>37796</v>
      </c>
      <c r="N107" s="130">
        <v>37796</v>
      </c>
      <c r="O107" s="132">
        <v>-209.99999999999375</v>
      </c>
      <c r="Q107" s="130">
        <v>37554</v>
      </c>
      <c r="R107" s="130">
        <v>37554</v>
      </c>
      <c r="S107" s="150">
        <v>-93.846153846151566</v>
      </c>
    </row>
    <row r="108" spans="1:19" x14ac:dyDescent="0.25">
      <c r="A108" s="130">
        <v>37404</v>
      </c>
      <c r="B108" s="130">
        <v>37404</v>
      </c>
      <c r="C108" s="134">
        <v>-232.49999999998181</v>
      </c>
      <c r="E108" s="130">
        <v>37278.527777777781</v>
      </c>
      <c r="F108" s="130">
        <v>37278.527777777781</v>
      </c>
      <c r="G108" s="151">
        <v>-200.76923076922958</v>
      </c>
      <c r="I108" s="130">
        <v>37291</v>
      </c>
      <c r="J108" s="130">
        <v>37291</v>
      </c>
      <c r="K108" s="131">
        <v>100</v>
      </c>
      <c r="M108" s="130">
        <v>37797</v>
      </c>
      <c r="N108" s="130">
        <v>37797</v>
      </c>
      <c r="O108" s="131">
        <v>61.999999999997613</v>
      </c>
      <c r="Q108" s="130">
        <v>37567</v>
      </c>
      <c r="R108" s="130">
        <v>37567</v>
      </c>
      <c r="S108" s="150">
        <v>-93.846153846151566</v>
      </c>
    </row>
    <row r="109" spans="1:19" x14ac:dyDescent="0.25">
      <c r="A109" s="130">
        <v>37410</v>
      </c>
      <c r="B109" s="130">
        <v>37410</v>
      </c>
      <c r="C109" s="134">
        <v>707.50000000002728</v>
      </c>
      <c r="E109" s="130">
        <v>37278.694444444445</v>
      </c>
      <c r="F109" s="130">
        <v>37278.694444444445</v>
      </c>
      <c r="G109" s="151">
        <v>-323.84615384615273</v>
      </c>
      <c r="I109" s="130">
        <v>37298</v>
      </c>
      <c r="J109" s="130">
        <v>37298</v>
      </c>
      <c r="K109" s="132">
        <v>-570</v>
      </c>
      <c r="M109" s="130">
        <v>37813</v>
      </c>
      <c r="N109" s="130">
        <v>37813</v>
      </c>
      <c r="O109" s="132">
        <v>-164.00000000001569</v>
      </c>
      <c r="Q109" s="130">
        <v>37572</v>
      </c>
      <c r="R109" s="130">
        <v>37572</v>
      </c>
      <c r="S109" s="150">
        <v>-252.30769230769457</v>
      </c>
    </row>
    <row r="110" spans="1:19" x14ac:dyDescent="0.25">
      <c r="A110" s="130">
        <v>37412</v>
      </c>
      <c r="B110" s="130">
        <v>37412</v>
      </c>
      <c r="C110" s="133">
        <v>277.50000000000909</v>
      </c>
      <c r="E110" s="130">
        <v>37278.847222222219</v>
      </c>
      <c r="F110" s="130">
        <v>37278.847222222219</v>
      </c>
      <c r="G110" s="151">
        <v>-139.23076923076934</v>
      </c>
      <c r="I110" s="130">
        <v>37299</v>
      </c>
      <c r="J110" s="130">
        <v>37299</v>
      </c>
      <c r="K110" s="132">
        <v>-130</v>
      </c>
      <c r="M110" s="130">
        <v>37816</v>
      </c>
      <c r="N110" s="130">
        <v>37816</v>
      </c>
      <c r="O110" s="132">
        <v>-108.00000000000409</v>
      </c>
      <c r="Q110" s="130">
        <v>37573</v>
      </c>
      <c r="R110" s="130">
        <v>37573</v>
      </c>
      <c r="S110" s="150">
        <v>-152.30769230769371</v>
      </c>
    </row>
    <row r="111" spans="1:19" x14ac:dyDescent="0.25">
      <c r="A111" s="130">
        <v>37417</v>
      </c>
      <c r="B111" s="130">
        <v>37417</v>
      </c>
      <c r="C111" s="134">
        <v>-507.49999999998181</v>
      </c>
      <c r="E111" s="130">
        <v>37279.430555555555</v>
      </c>
      <c r="F111" s="130">
        <v>37279.430555555555</v>
      </c>
      <c r="G111" s="152">
        <v>268.46153846153919</v>
      </c>
      <c r="I111" s="130">
        <v>37300</v>
      </c>
      <c r="J111" s="130">
        <v>37300</v>
      </c>
      <c r="K111" s="131">
        <v>330</v>
      </c>
      <c r="M111" s="130">
        <v>37826</v>
      </c>
      <c r="N111" s="130">
        <v>37826</v>
      </c>
      <c r="O111" s="131">
        <v>11.999999999986244</v>
      </c>
      <c r="Q111" s="130">
        <v>37578</v>
      </c>
      <c r="R111" s="130">
        <v>37578</v>
      </c>
      <c r="S111" s="150">
        <v>-47.692307692308042</v>
      </c>
    </row>
    <row r="112" spans="1:19" x14ac:dyDescent="0.25">
      <c r="A112" s="130">
        <v>37425</v>
      </c>
      <c r="B112" s="130">
        <v>37425</v>
      </c>
      <c r="C112" s="134">
        <v>-532.49999999998181</v>
      </c>
      <c r="E112" s="130">
        <v>37281.708333333336</v>
      </c>
      <c r="F112" s="130">
        <v>37281.708333333336</v>
      </c>
      <c r="G112" s="151">
        <v>-331.53846153846166</v>
      </c>
      <c r="I112" s="130">
        <v>37302</v>
      </c>
      <c r="J112" s="130">
        <v>37302</v>
      </c>
      <c r="K112" s="132">
        <v>-50</v>
      </c>
      <c r="M112" s="130">
        <v>37833</v>
      </c>
      <c r="N112" s="130">
        <v>37833</v>
      </c>
      <c r="O112" s="131">
        <v>361.99999999999477</v>
      </c>
      <c r="Q112" s="130">
        <v>37579</v>
      </c>
      <c r="R112" s="130">
        <v>37579</v>
      </c>
      <c r="S112" s="150">
        <v>-79.9999999999972</v>
      </c>
    </row>
    <row r="113" spans="1:19" x14ac:dyDescent="0.25">
      <c r="A113" s="130">
        <v>37426</v>
      </c>
      <c r="B113" s="130">
        <v>37426</v>
      </c>
      <c r="C113" s="134">
        <v>-544.99999999998181</v>
      </c>
      <c r="E113" s="130">
        <v>37281.861111111109</v>
      </c>
      <c r="F113" s="130">
        <v>37281.861111111109</v>
      </c>
      <c r="G113" s="152">
        <v>168.46153846153999</v>
      </c>
      <c r="I113" s="130">
        <v>37308</v>
      </c>
      <c r="J113" s="130">
        <v>37308</v>
      </c>
      <c r="K113" s="132">
        <v>-290</v>
      </c>
      <c r="M113" s="130">
        <v>37838</v>
      </c>
      <c r="N113" s="130">
        <v>37838</v>
      </c>
      <c r="O113" s="131">
        <v>161.99999999999193</v>
      </c>
      <c r="Q113" s="130">
        <v>37580</v>
      </c>
      <c r="R113" s="130">
        <v>37580</v>
      </c>
      <c r="S113" s="150">
        <v>136.92307692307483</v>
      </c>
    </row>
    <row r="114" spans="1:19" x14ac:dyDescent="0.25">
      <c r="A114" s="130">
        <v>37431</v>
      </c>
      <c r="B114" s="130">
        <v>37431</v>
      </c>
      <c r="C114" s="133">
        <v>805.00000000001819</v>
      </c>
      <c r="E114" s="130">
        <v>37287.861111111109</v>
      </c>
      <c r="F114" s="130">
        <v>37287.861111111109</v>
      </c>
      <c r="G114" s="152">
        <v>30.000000000001741</v>
      </c>
      <c r="I114" s="130">
        <v>37312</v>
      </c>
      <c r="J114" s="130">
        <v>37312</v>
      </c>
      <c r="K114" s="131">
        <v>360</v>
      </c>
      <c r="M114" s="130">
        <v>37841</v>
      </c>
      <c r="N114" s="130">
        <v>37841</v>
      </c>
      <c r="O114" s="131">
        <v>511.99999999998624</v>
      </c>
      <c r="Q114" s="130">
        <v>37587</v>
      </c>
      <c r="R114" s="130">
        <v>37587</v>
      </c>
      <c r="S114" s="150">
        <v>512.30769230768988</v>
      </c>
    </row>
    <row r="115" spans="1:19" x14ac:dyDescent="0.25">
      <c r="A115" s="130">
        <v>37433</v>
      </c>
      <c r="B115" s="130">
        <v>37433</v>
      </c>
      <c r="C115" s="134">
        <v>-595.00000000000455</v>
      </c>
      <c r="E115" s="130">
        <v>37288.597222222219</v>
      </c>
      <c r="F115" s="130">
        <v>37288.597222222219</v>
      </c>
      <c r="G115" s="151">
        <v>-316.15384615384386</v>
      </c>
      <c r="I115" s="130">
        <v>37329</v>
      </c>
      <c r="J115" s="130">
        <v>37329</v>
      </c>
      <c r="K115" s="132">
        <v>-80</v>
      </c>
      <c r="M115" s="130">
        <v>37853</v>
      </c>
      <c r="N115" s="130">
        <v>37853</v>
      </c>
      <c r="O115" s="131">
        <v>113.99999999999011</v>
      </c>
      <c r="Q115" s="130">
        <v>37593</v>
      </c>
      <c r="R115" s="130">
        <v>37593</v>
      </c>
      <c r="S115" s="150">
        <v>-187.69230769231189</v>
      </c>
    </row>
    <row r="116" spans="1:19" x14ac:dyDescent="0.25">
      <c r="A116" s="130">
        <v>37435</v>
      </c>
      <c r="B116" s="130">
        <v>37435</v>
      </c>
      <c r="C116" s="134">
        <v>-1242.4999999999727</v>
      </c>
      <c r="E116" s="130">
        <v>37288.708333333336</v>
      </c>
      <c r="F116" s="130">
        <v>37288.708333333336</v>
      </c>
      <c r="G116" s="152">
        <v>637.69230769230603</v>
      </c>
      <c r="I116" s="130">
        <v>37330</v>
      </c>
      <c r="J116" s="130">
        <v>37330</v>
      </c>
      <c r="K116" s="132">
        <v>-350</v>
      </c>
      <c r="M116" s="130">
        <v>37860</v>
      </c>
      <c r="N116" s="130">
        <v>37860</v>
      </c>
      <c r="O116" s="131">
        <v>1.9999999999953388</v>
      </c>
      <c r="Q116" s="130">
        <v>37596</v>
      </c>
      <c r="R116" s="130">
        <v>37596</v>
      </c>
      <c r="S116" s="150">
        <v>-18.46153846153916</v>
      </c>
    </row>
    <row r="117" spans="1:19" x14ac:dyDescent="0.25">
      <c r="A117" s="130">
        <v>37442</v>
      </c>
      <c r="B117" s="130">
        <v>37442</v>
      </c>
      <c r="C117" s="133">
        <v>3927.5000000000091</v>
      </c>
      <c r="E117" s="130">
        <v>37293.861111111109</v>
      </c>
      <c r="F117" s="130">
        <v>37293.861111111109</v>
      </c>
      <c r="G117" s="152">
        <v>176.15384615384616</v>
      </c>
      <c r="I117" s="130">
        <v>37336</v>
      </c>
      <c r="J117" s="130">
        <v>37336</v>
      </c>
      <c r="K117" s="132">
        <v>-140</v>
      </c>
      <c r="M117" s="130">
        <v>37862</v>
      </c>
      <c r="N117" s="130">
        <v>37862</v>
      </c>
      <c r="O117" s="132">
        <v>-148.00000000001035</v>
      </c>
      <c r="Q117" s="130">
        <v>37599</v>
      </c>
      <c r="R117" s="130">
        <v>37599</v>
      </c>
      <c r="S117" s="150">
        <v>543.07692307692321</v>
      </c>
    </row>
    <row r="118" spans="1:19" x14ac:dyDescent="0.25">
      <c r="A118" s="130">
        <v>37447</v>
      </c>
      <c r="B118" s="130">
        <v>37447</v>
      </c>
      <c r="C118" s="134">
        <v>-632.49999999998181</v>
      </c>
      <c r="E118" s="130">
        <v>37295.416666666664</v>
      </c>
      <c r="F118" s="130">
        <v>37295.416666666664</v>
      </c>
      <c r="G118" s="151">
        <v>-54.615384615382425</v>
      </c>
      <c r="I118" s="130">
        <v>37337</v>
      </c>
      <c r="J118" s="130">
        <v>37337</v>
      </c>
      <c r="K118" s="132">
        <v>-510</v>
      </c>
      <c r="M118" s="130">
        <v>37865</v>
      </c>
      <c r="N118" s="130">
        <v>37865</v>
      </c>
      <c r="O118" s="132">
        <v>-54.000000000002046</v>
      </c>
      <c r="Q118" s="130">
        <v>37600</v>
      </c>
      <c r="R118" s="130">
        <v>37600</v>
      </c>
      <c r="S118" s="150">
        <v>-116.92307692307551</v>
      </c>
    </row>
    <row r="119" spans="1:19" x14ac:dyDescent="0.25">
      <c r="A119" s="130">
        <v>37449</v>
      </c>
      <c r="B119" s="130">
        <v>37449</v>
      </c>
      <c r="C119" s="134">
        <v>-669.99999999998181</v>
      </c>
      <c r="E119" s="130">
        <v>37295.722222222219</v>
      </c>
      <c r="F119" s="130">
        <v>37295.722222222219</v>
      </c>
      <c r="G119" s="152">
        <v>245.38461538461524</v>
      </c>
      <c r="I119" s="130">
        <v>37343</v>
      </c>
      <c r="J119" s="130">
        <v>37343</v>
      </c>
      <c r="K119" s="131">
        <v>250</v>
      </c>
      <c r="M119" s="130">
        <v>37872</v>
      </c>
      <c r="N119" s="130">
        <v>37872</v>
      </c>
      <c r="O119" s="132">
        <v>-208.00000000001262</v>
      </c>
      <c r="Q119" s="130">
        <v>37602</v>
      </c>
      <c r="R119" s="130">
        <v>37602</v>
      </c>
      <c r="S119" s="150">
        <v>-141.53846153846399</v>
      </c>
    </row>
    <row r="120" spans="1:19" x14ac:dyDescent="0.25">
      <c r="A120" s="130">
        <v>37456</v>
      </c>
      <c r="B120" s="130">
        <v>37456</v>
      </c>
      <c r="C120" s="133">
        <v>2252.4999999999977</v>
      </c>
      <c r="E120" s="130">
        <v>37306.402777777781</v>
      </c>
      <c r="F120" s="130">
        <v>37306.402777777781</v>
      </c>
      <c r="G120" s="151">
        <v>-39.230769230770107</v>
      </c>
      <c r="I120" s="130">
        <v>37348</v>
      </c>
      <c r="J120" s="130">
        <v>37348</v>
      </c>
      <c r="K120" s="131">
        <v>20</v>
      </c>
      <c r="M120" s="130">
        <v>37875</v>
      </c>
      <c r="N120" s="130">
        <v>37875</v>
      </c>
      <c r="O120" s="131">
        <v>21.999999999977149</v>
      </c>
      <c r="Q120" s="130">
        <v>37603</v>
      </c>
      <c r="R120" s="130">
        <v>37603</v>
      </c>
      <c r="S120" s="150">
        <v>19.9999999999993</v>
      </c>
    </row>
    <row r="121" spans="1:19" x14ac:dyDescent="0.25">
      <c r="A121" s="130">
        <v>37463</v>
      </c>
      <c r="B121" s="130">
        <v>37463</v>
      </c>
      <c r="C121" s="134">
        <v>-757.50000000000455</v>
      </c>
      <c r="E121" s="130">
        <v>37306.736111111109</v>
      </c>
      <c r="F121" s="130">
        <v>37306.736111111109</v>
      </c>
      <c r="G121" s="151">
        <v>-393.07692307692457</v>
      </c>
      <c r="I121" s="130">
        <v>37349</v>
      </c>
      <c r="J121" s="130">
        <v>37349</v>
      </c>
      <c r="K121" s="132">
        <v>-90</v>
      </c>
      <c r="M121" s="130">
        <v>37876</v>
      </c>
      <c r="N121" s="130">
        <v>37876</v>
      </c>
      <c r="O121" s="131">
        <v>201.99999999998397</v>
      </c>
      <c r="Q121" s="130">
        <v>37606</v>
      </c>
      <c r="R121" s="130">
        <v>37606</v>
      </c>
      <c r="S121" s="150">
        <v>53.846153846148596</v>
      </c>
    </row>
    <row r="122" spans="1:19" x14ac:dyDescent="0.25">
      <c r="A122" s="130">
        <v>37466</v>
      </c>
      <c r="B122" s="130">
        <v>37466</v>
      </c>
      <c r="C122" s="133">
        <v>139.99999999999773</v>
      </c>
      <c r="E122" s="130">
        <v>37308.763888888891</v>
      </c>
      <c r="F122" s="130">
        <v>37308.763888888891</v>
      </c>
      <c r="G122" s="151">
        <v>-54.61538461538516</v>
      </c>
      <c r="I122" s="130">
        <v>37350</v>
      </c>
      <c r="J122" s="130">
        <v>37350</v>
      </c>
      <c r="K122" s="131">
        <v>170</v>
      </c>
      <c r="M122" s="130">
        <v>37880</v>
      </c>
      <c r="N122" s="130">
        <v>37880</v>
      </c>
      <c r="O122" s="132">
        <v>-108.00000000000409</v>
      </c>
      <c r="Q122" s="130">
        <v>37610</v>
      </c>
      <c r="R122" s="130">
        <v>37610</v>
      </c>
      <c r="S122" s="150">
        <v>-78.46153846153706</v>
      </c>
    </row>
    <row r="123" spans="1:19" x14ac:dyDescent="0.25">
      <c r="A123" s="130">
        <v>37467</v>
      </c>
      <c r="B123" s="130">
        <v>37467</v>
      </c>
      <c r="C123" s="134">
        <v>-320.00000000000455</v>
      </c>
      <c r="E123" s="130">
        <v>37309.402777777781</v>
      </c>
      <c r="F123" s="130">
        <v>37309.402777777781</v>
      </c>
      <c r="G123" s="151">
        <v>-77.692307692306372</v>
      </c>
      <c r="I123" s="130">
        <v>37351</v>
      </c>
      <c r="J123" s="130">
        <v>37351</v>
      </c>
      <c r="K123" s="132">
        <v>-570</v>
      </c>
      <c r="M123" s="130">
        <v>37881</v>
      </c>
      <c r="N123" s="130">
        <v>37881</v>
      </c>
      <c r="O123" s="131">
        <v>33.999999999977604</v>
      </c>
      <c r="Q123" s="130">
        <v>37614</v>
      </c>
      <c r="R123" s="130">
        <v>37614</v>
      </c>
      <c r="S123" s="150">
        <v>-86.153846153846501</v>
      </c>
    </row>
    <row r="124" spans="1:19" x14ac:dyDescent="0.25">
      <c r="A124" s="130">
        <v>37477</v>
      </c>
      <c r="B124" s="130">
        <v>37477</v>
      </c>
      <c r="C124" s="133">
        <v>1702.4999999999977</v>
      </c>
      <c r="E124" s="130">
        <v>37309.513888888891</v>
      </c>
      <c r="F124" s="130">
        <v>37309.513888888891</v>
      </c>
      <c r="G124" s="151">
        <v>-93.07692307692416</v>
      </c>
      <c r="I124" s="130">
        <v>37355</v>
      </c>
      <c r="J124" s="130">
        <v>37355</v>
      </c>
      <c r="K124" s="132">
        <v>-130</v>
      </c>
      <c r="M124" s="130">
        <v>37907</v>
      </c>
      <c r="N124" s="130">
        <v>37907</v>
      </c>
      <c r="O124" s="131">
        <v>201.99999999998397</v>
      </c>
      <c r="Q124" s="130">
        <v>37621</v>
      </c>
      <c r="R124" s="130">
        <v>37621</v>
      </c>
      <c r="S124" s="150">
        <v>-166.15384615384369</v>
      </c>
    </row>
    <row r="125" spans="1:19" x14ac:dyDescent="0.25">
      <c r="A125" s="130">
        <v>37480</v>
      </c>
      <c r="B125" s="130">
        <v>37480</v>
      </c>
      <c r="C125" s="134">
        <v>-110.00000000000227</v>
      </c>
      <c r="E125" s="130">
        <v>37309.694444444445</v>
      </c>
      <c r="F125" s="130">
        <v>37309.694444444445</v>
      </c>
      <c r="G125" s="151">
        <v>-93.07692307692416</v>
      </c>
      <c r="I125" s="130">
        <v>37356</v>
      </c>
      <c r="J125" s="130">
        <v>37356</v>
      </c>
      <c r="K125" s="132">
        <v>-430</v>
      </c>
      <c r="M125" s="130">
        <v>37916</v>
      </c>
      <c r="N125" s="130">
        <v>37916</v>
      </c>
      <c r="O125" s="132">
        <v>-208.00000000001262</v>
      </c>
      <c r="Q125" s="130">
        <v>37623</v>
      </c>
      <c r="R125" s="130">
        <v>37623</v>
      </c>
      <c r="S125" s="150">
        <v>489.23076923076587</v>
      </c>
    </row>
    <row r="126" spans="1:19" x14ac:dyDescent="0.25">
      <c r="A126" s="130">
        <v>37481</v>
      </c>
      <c r="B126" s="130">
        <v>37481</v>
      </c>
      <c r="C126" s="133">
        <v>664.99999999999773</v>
      </c>
      <c r="E126" s="130">
        <v>37312.402777777781</v>
      </c>
      <c r="F126" s="130">
        <v>37312.402777777781</v>
      </c>
      <c r="G126" s="151">
        <v>-16.153846153846153</v>
      </c>
      <c r="I126" s="130">
        <v>37357</v>
      </c>
      <c r="J126" s="130">
        <v>37357</v>
      </c>
      <c r="K126" s="131">
        <v>840</v>
      </c>
      <c r="M126" s="130">
        <v>37928</v>
      </c>
      <c r="N126" s="130">
        <v>37928</v>
      </c>
      <c r="O126" s="131">
        <v>351.99999999998965</v>
      </c>
      <c r="Q126" s="130">
        <v>37628</v>
      </c>
      <c r="R126" s="130">
        <v>37628</v>
      </c>
      <c r="S126" s="150">
        <v>-87.692307692311019</v>
      </c>
    </row>
    <row r="127" spans="1:19" x14ac:dyDescent="0.25">
      <c r="A127" s="130">
        <v>37483</v>
      </c>
      <c r="B127" s="130">
        <v>37483</v>
      </c>
      <c r="C127" s="134">
        <v>-1067.5000000000068</v>
      </c>
      <c r="E127" s="130">
        <v>37313.736111111109</v>
      </c>
      <c r="F127" s="130">
        <v>37313.736111111109</v>
      </c>
      <c r="G127" s="152">
        <v>406.92307692307475</v>
      </c>
      <c r="I127" s="130">
        <v>37358</v>
      </c>
      <c r="J127" s="130">
        <v>37358</v>
      </c>
      <c r="K127" s="132">
        <v>-300</v>
      </c>
      <c r="M127" s="130">
        <v>37959</v>
      </c>
      <c r="N127" s="130">
        <v>37959</v>
      </c>
      <c r="O127" s="132">
        <v>-88.000000000008072</v>
      </c>
      <c r="Q127" s="130">
        <v>37630</v>
      </c>
      <c r="R127" s="130">
        <v>37630</v>
      </c>
      <c r="S127" s="150">
        <v>35.384615384613809</v>
      </c>
    </row>
    <row r="128" spans="1:19" x14ac:dyDescent="0.25">
      <c r="A128" s="130">
        <v>37484</v>
      </c>
      <c r="B128" s="130">
        <v>37484</v>
      </c>
      <c r="C128" s="133">
        <v>677.49999999999773</v>
      </c>
      <c r="E128" s="130">
        <v>37329.611111111109</v>
      </c>
      <c r="F128" s="130">
        <v>37329.611111111109</v>
      </c>
      <c r="G128" s="151">
        <v>-93.07692307692416</v>
      </c>
      <c r="I128" s="130">
        <v>37361</v>
      </c>
      <c r="J128" s="130">
        <v>37361</v>
      </c>
      <c r="K128" s="132">
        <v>-120</v>
      </c>
      <c r="M128" s="130">
        <v>37960</v>
      </c>
      <c r="N128" s="130">
        <v>37960</v>
      </c>
      <c r="O128" s="131">
        <v>551.9999999999925</v>
      </c>
      <c r="Q128" s="130">
        <v>37631</v>
      </c>
      <c r="R128" s="130">
        <v>37631</v>
      </c>
      <c r="S128" s="150">
        <v>-141.53846153845961</v>
      </c>
    </row>
    <row r="129" spans="1:19" x14ac:dyDescent="0.25">
      <c r="A129" s="130">
        <v>37496</v>
      </c>
      <c r="B129" s="130">
        <v>37496</v>
      </c>
      <c r="C129" s="133">
        <v>2302.4999999999977</v>
      </c>
      <c r="E129" s="130">
        <v>37329.736111111109</v>
      </c>
      <c r="F129" s="130">
        <v>37329.736111111109</v>
      </c>
      <c r="G129" s="152">
        <v>353.07692307692338</v>
      </c>
      <c r="I129" s="130">
        <v>37372</v>
      </c>
      <c r="J129" s="130">
        <v>37372</v>
      </c>
      <c r="K129" s="132">
        <v>-700</v>
      </c>
      <c r="M129" s="130">
        <v>37965</v>
      </c>
      <c r="N129" s="130">
        <v>37965</v>
      </c>
      <c r="O129" s="132">
        <v>-188.0000000000166</v>
      </c>
      <c r="Q129" s="130">
        <v>37634</v>
      </c>
      <c r="R129" s="130">
        <v>37634</v>
      </c>
      <c r="S129" s="150">
        <v>-70.769230769231996</v>
      </c>
    </row>
    <row r="130" spans="1:19" x14ac:dyDescent="0.25">
      <c r="A130" s="130">
        <v>37498</v>
      </c>
      <c r="B130" s="130">
        <v>37498</v>
      </c>
      <c r="C130" s="134">
        <v>-745.00000000000455</v>
      </c>
      <c r="E130" s="130">
        <v>37336.791666666664</v>
      </c>
      <c r="F130" s="130">
        <v>37336.791666666664</v>
      </c>
      <c r="G130" s="151">
        <v>-39.230769230767379</v>
      </c>
      <c r="I130" s="130">
        <v>37376</v>
      </c>
      <c r="J130" s="130">
        <v>37376</v>
      </c>
      <c r="K130" s="132">
        <v>-820</v>
      </c>
      <c r="M130" s="130">
        <v>37985</v>
      </c>
      <c r="N130" s="130">
        <v>37985</v>
      </c>
      <c r="O130" s="131">
        <v>16.000000000005343</v>
      </c>
      <c r="Q130" s="130">
        <v>37635</v>
      </c>
      <c r="R130" s="130">
        <v>37635</v>
      </c>
      <c r="S130" s="150">
        <v>-156.9230769230785</v>
      </c>
    </row>
    <row r="131" spans="1:19" x14ac:dyDescent="0.25">
      <c r="A131" s="130">
        <v>37501</v>
      </c>
      <c r="B131" s="130">
        <v>37501</v>
      </c>
      <c r="C131" s="134">
        <v>-395.00000000000455</v>
      </c>
      <c r="E131" s="130">
        <v>37336.833333333336</v>
      </c>
      <c r="F131" s="130">
        <v>37336.833333333336</v>
      </c>
      <c r="G131" s="152">
        <v>468.46153846153766</v>
      </c>
      <c r="I131" s="130">
        <v>37378</v>
      </c>
      <c r="J131" s="130">
        <v>37378</v>
      </c>
      <c r="K131" s="132">
        <v>-590</v>
      </c>
      <c r="M131" s="130">
        <v>38022</v>
      </c>
      <c r="N131" s="130">
        <v>38022</v>
      </c>
      <c r="O131" s="132">
        <v>-68.000000000012051</v>
      </c>
      <c r="Q131" s="130">
        <v>37636</v>
      </c>
      <c r="R131" s="130">
        <v>37636</v>
      </c>
      <c r="S131" s="150">
        <v>-80.000000000001577</v>
      </c>
    </row>
    <row r="132" spans="1:19" x14ac:dyDescent="0.25">
      <c r="A132" s="130">
        <v>37504</v>
      </c>
      <c r="B132" s="130">
        <v>37504</v>
      </c>
      <c r="C132" s="133">
        <v>429.99999999999545</v>
      </c>
      <c r="E132" s="130">
        <v>37341.75</v>
      </c>
      <c r="F132" s="130">
        <v>37341.75</v>
      </c>
      <c r="G132" s="151">
        <v>-154.61538461538439</v>
      </c>
      <c r="I132" s="130">
        <v>37379</v>
      </c>
      <c r="J132" s="130">
        <v>37379</v>
      </c>
      <c r="K132" s="131">
        <v>250</v>
      </c>
      <c r="M132" s="130">
        <v>38023</v>
      </c>
      <c r="N132" s="130">
        <v>38023</v>
      </c>
      <c r="O132" s="131">
        <v>215.99999999999397</v>
      </c>
      <c r="Q132" s="130">
        <v>37637</v>
      </c>
      <c r="R132" s="130">
        <v>37637</v>
      </c>
      <c r="S132" s="150">
        <v>-196.92307692308145</v>
      </c>
    </row>
    <row r="133" spans="1:19" x14ac:dyDescent="0.25">
      <c r="A133" s="130">
        <v>37508</v>
      </c>
      <c r="B133" s="130">
        <v>37508</v>
      </c>
      <c r="C133" s="134">
        <v>-732.50000000000455</v>
      </c>
      <c r="E133" s="130">
        <v>37341.861111111109</v>
      </c>
      <c r="F133" s="130">
        <v>37341.861111111109</v>
      </c>
      <c r="G133" s="152">
        <v>99.230769230768132</v>
      </c>
      <c r="I133" s="130">
        <v>37382</v>
      </c>
      <c r="J133" s="130">
        <v>37382</v>
      </c>
      <c r="K133" s="131">
        <v>820</v>
      </c>
      <c r="M133" s="130">
        <v>38043</v>
      </c>
      <c r="N133" s="130">
        <v>38043</v>
      </c>
      <c r="O133" s="132">
        <v>-138.00000000001944</v>
      </c>
      <c r="Q133" s="130">
        <v>37644</v>
      </c>
      <c r="R133" s="130">
        <v>37644</v>
      </c>
      <c r="S133" s="150">
        <v>-141.53846153846399</v>
      </c>
    </row>
    <row r="134" spans="1:19" x14ac:dyDescent="0.25">
      <c r="A134" s="130">
        <v>37510</v>
      </c>
      <c r="B134" s="130">
        <v>37510</v>
      </c>
      <c r="C134" s="133">
        <v>129.99999999999545</v>
      </c>
      <c r="E134" s="130">
        <v>37354.541666666664</v>
      </c>
      <c r="F134" s="130">
        <v>37354.541666666664</v>
      </c>
      <c r="G134" s="151">
        <v>-239.23076923076857</v>
      </c>
      <c r="I134" s="130">
        <v>37384</v>
      </c>
      <c r="J134" s="130">
        <v>37384</v>
      </c>
      <c r="K134" s="131">
        <v>910</v>
      </c>
      <c r="M134" s="130">
        <v>38050</v>
      </c>
      <c r="N134" s="130">
        <v>38050</v>
      </c>
      <c r="O134" s="131">
        <v>241.99999999999022</v>
      </c>
      <c r="Q134" s="130">
        <v>37645</v>
      </c>
      <c r="R134" s="130">
        <v>37645</v>
      </c>
      <c r="S134" s="150">
        <v>427.69230769230785</v>
      </c>
    </row>
    <row r="135" spans="1:19" x14ac:dyDescent="0.25">
      <c r="A135" s="130">
        <v>37518</v>
      </c>
      <c r="B135" s="130">
        <v>37518</v>
      </c>
      <c r="C135" s="134">
        <v>-135.00000000000227</v>
      </c>
      <c r="E135" s="130">
        <v>37354.805555555555</v>
      </c>
      <c r="F135" s="130">
        <v>37354.805555555555</v>
      </c>
      <c r="G135" s="151">
        <v>-54.61538461538516</v>
      </c>
      <c r="I135" s="130">
        <v>37389</v>
      </c>
      <c r="J135" s="130">
        <v>37389</v>
      </c>
      <c r="K135" s="131">
        <v>160</v>
      </c>
      <c r="M135" s="130">
        <v>38069</v>
      </c>
      <c r="N135" s="130">
        <v>38069</v>
      </c>
      <c r="O135" s="132">
        <v>-28.000000000020009</v>
      </c>
      <c r="Q135" s="130">
        <v>37649</v>
      </c>
      <c r="R135" s="130">
        <v>37649</v>
      </c>
      <c r="S135" s="150">
        <v>-144.61538461538427</v>
      </c>
    </row>
    <row r="136" spans="1:19" x14ac:dyDescent="0.25">
      <c r="A136" s="130">
        <v>37519</v>
      </c>
      <c r="B136" s="130">
        <v>37519</v>
      </c>
      <c r="C136" s="134">
        <v>-720.00000000000455</v>
      </c>
      <c r="E136" s="130">
        <v>37362.541666666664</v>
      </c>
      <c r="F136" s="130">
        <v>37362.541666666664</v>
      </c>
      <c r="G136" s="151">
        <v>-239.23076923076857</v>
      </c>
      <c r="I136" s="130">
        <v>37392</v>
      </c>
      <c r="J136" s="130">
        <v>37392</v>
      </c>
      <c r="K136" s="131">
        <v>170</v>
      </c>
      <c r="M136" s="130">
        <v>38078</v>
      </c>
      <c r="N136" s="130">
        <v>38078</v>
      </c>
      <c r="O136" s="132">
        <v>-158.00000000000125</v>
      </c>
      <c r="Q136" s="130">
        <v>37650</v>
      </c>
      <c r="R136" s="130">
        <v>37650</v>
      </c>
      <c r="S136" s="150">
        <v>72.307692307692136</v>
      </c>
    </row>
    <row r="137" spans="1:19" x14ac:dyDescent="0.25">
      <c r="A137" s="130">
        <v>37522</v>
      </c>
      <c r="B137" s="130">
        <v>37522</v>
      </c>
      <c r="C137" s="133">
        <v>129.99999999999545</v>
      </c>
      <c r="E137" s="130">
        <v>37365.694444444445</v>
      </c>
      <c r="F137" s="130">
        <v>37365.694444444445</v>
      </c>
      <c r="G137" s="151">
        <v>-154.61538461538439</v>
      </c>
      <c r="I137" s="130">
        <v>37400</v>
      </c>
      <c r="J137" s="130">
        <v>37400</v>
      </c>
      <c r="K137" s="132">
        <v>-360</v>
      </c>
      <c r="M137" s="130">
        <v>38085</v>
      </c>
      <c r="N137" s="130">
        <v>38085</v>
      </c>
      <c r="O137" s="132">
        <v>-158.00000000001546</v>
      </c>
      <c r="Q137" s="130">
        <v>37651</v>
      </c>
      <c r="R137" s="130">
        <v>37651</v>
      </c>
      <c r="S137" s="150">
        <v>127.69230769230523</v>
      </c>
    </row>
    <row r="138" spans="1:19" x14ac:dyDescent="0.25">
      <c r="A138" s="130">
        <v>37523</v>
      </c>
      <c r="B138" s="130">
        <v>37523</v>
      </c>
      <c r="C138" s="133">
        <v>1242.4999999999955</v>
      </c>
      <c r="E138" s="130">
        <v>37368.708333333336</v>
      </c>
      <c r="F138" s="130">
        <v>37368.708333333336</v>
      </c>
      <c r="G138" s="151">
        <v>-246.92307692307747</v>
      </c>
      <c r="I138" s="130">
        <v>37403</v>
      </c>
      <c r="J138" s="130">
        <v>37403</v>
      </c>
      <c r="K138" s="132">
        <v>-120</v>
      </c>
      <c r="M138" s="130">
        <v>38104</v>
      </c>
      <c r="N138" s="130">
        <v>38104</v>
      </c>
      <c r="O138" s="132">
        <v>-78.000000000002956</v>
      </c>
      <c r="Q138" s="130">
        <v>37652</v>
      </c>
      <c r="R138" s="130">
        <v>37652</v>
      </c>
      <c r="S138" s="150">
        <v>-87.692307692306642</v>
      </c>
    </row>
    <row r="139" spans="1:19" x14ac:dyDescent="0.25">
      <c r="A139" s="130">
        <v>37540</v>
      </c>
      <c r="B139" s="130">
        <v>37540</v>
      </c>
      <c r="C139" s="133">
        <v>1852.4999999999977</v>
      </c>
      <c r="E139" s="130">
        <v>37370.402777777781</v>
      </c>
      <c r="F139" s="130">
        <v>37370.402777777781</v>
      </c>
      <c r="G139" s="151">
        <v>-85.384615384615273</v>
      </c>
      <c r="I139" s="130">
        <v>37404</v>
      </c>
      <c r="J139" s="130">
        <v>37404</v>
      </c>
      <c r="K139" s="131">
        <v>550</v>
      </c>
      <c r="M139" s="130">
        <v>38112</v>
      </c>
      <c r="N139" s="130">
        <v>38112</v>
      </c>
      <c r="O139" s="132">
        <v>-28.000000000005798</v>
      </c>
      <c r="Q139" s="130">
        <v>37657</v>
      </c>
      <c r="R139" s="130">
        <v>37657</v>
      </c>
      <c r="S139" s="150">
        <v>-170.76923076923285</v>
      </c>
    </row>
    <row r="140" spans="1:19" x14ac:dyDescent="0.25">
      <c r="A140" s="130">
        <v>37554</v>
      </c>
      <c r="B140" s="130">
        <v>37554</v>
      </c>
      <c r="C140" s="134">
        <v>-770.00000000000455</v>
      </c>
      <c r="E140" s="130">
        <v>37370.833333333336</v>
      </c>
      <c r="F140" s="130">
        <v>37370.833333333336</v>
      </c>
      <c r="G140" s="152">
        <v>83.846153846153072</v>
      </c>
      <c r="I140" s="130">
        <v>37405</v>
      </c>
      <c r="J140" s="130">
        <v>37405</v>
      </c>
      <c r="K140" s="132">
        <v>-770</v>
      </c>
      <c r="M140" s="130">
        <v>38114</v>
      </c>
      <c r="N140" s="130">
        <v>38114</v>
      </c>
      <c r="O140" s="131">
        <v>201.99999999999818</v>
      </c>
      <c r="Q140" s="130">
        <v>37662</v>
      </c>
      <c r="R140" s="130">
        <v>37662</v>
      </c>
      <c r="S140" s="150">
        <v>-207.69230769231555</v>
      </c>
    </row>
    <row r="141" spans="1:19" x14ac:dyDescent="0.25">
      <c r="A141" s="130">
        <v>37559</v>
      </c>
      <c r="B141" s="130">
        <v>37559</v>
      </c>
      <c r="C141" s="134">
        <v>919.99999999999318</v>
      </c>
      <c r="E141" s="130">
        <v>37371.555555555555</v>
      </c>
      <c r="F141" s="130">
        <v>37371.555555555555</v>
      </c>
      <c r="G141" s="152">
        <v>206.92307692307625</v>
      </c>
      <c r="I141" s="130">
        <v>37406</v>
      </c>
      <c r="J141" s="130">
        <v>37406</v>
      </c>
      <c r="K141" s="131">
        <v>300</v>
      </c>
      <c r="M141" s="130">
        <v>38119</v>
      </c>
      <c r="N141" s="130">
        <v>38119</v>
      </c>
      <c r="O141" s="131">
        <v>81.999999999993634</v>
      </c>
      <c r="Q141" s="130">
        <v>37663</v>
      </c>
      <c r="R141" s="130">
        <v>37663</v>
      </c>
      <c r="S141" s="150">
        <v>-121.53846153846031</v>
      </c>
    </row>
    <row r="142" spans="1:19" x14ac:dyDescent="0.25">
      <c r="A142" s="130">
        <v>37561</v>
      </c>
      <c r="B142" s="130">
        <v>37561</v>
      </c>
      <c r="C142" s="133">
        <v>854.99999999999545</v>
      </c>
      <c r="E142" s="130">
        <v>37377.833333333336</v>
      </c>
      <c r="F142" s="130">
        <v>37377.833333333336</v>
      </c>
      <c r="G142" s="151">
        <v>-193.07692307692341</v>
      </c>
      <c r="I142" s="130">
        <v>37407</v>
      </c>
      <c r="J142" s="130">
        <v>37407</v>
      </c>
      <c r="K142" s="132">
        <v>-80</v>
      </c>
      <c r="M142" s="130">
        <v>38135</v>
      </c>
      <c r="N142" s="130">
        <v>38135</v>
      </c>
      <c r="O142" s="132">
        <v>-134.00000000000034</v>
      </c>
      <c r="Q142" s="130">
        <v>37664</v>
      </c>
      <c r="R142" s="130">
        <v>37664</v>
      </c>
      <c r="S142" s="150">
        <v>181.53846153846257</v>
      </c>
    </row>
    <row r="143" spans="1:19" x14ac:dyDescent="0.25">
      <c r="A143" s="130">
        <v>37573</v>
      </c>
      <c r="B143" s="130">
        <v>37573</v>
      </c>
      <c r="C143" s="134">
        <v>-132.50000000000455</v>
      </c>
      <c r="E143" s="130">
        <v>37382.402777777781</v>
      </c>
      <c r="F143" s="130">
        <v>37382.402777777781</v>
      </c>
      <c r="G143" s="152">
        <v>99.230769230770861</v>
      </c>
      <c r="I143" s="130">
        <v>37413</v>
      </c>
      <c r="J143" s="130">
        <v>37413</v>
      </c>
      <c r="K143" s="131">
        <v>540</v>
      </c>
      <c r="M143" s="130">
        <v>38142</v>
      </c>
      <c r="N143" s="130">
        <v>38142</v>
      </c>
      <c r="O143" s="132">
        <v>-88.000000000008072</v>
      </c>
      <c r="Q143" s="130">
        <v>37666</v>
      </c>
      <c r="R143" s="130">
        <v>37666</v>
      </c>
      <c r="S143" s="150">
        <v>-132.3076923076944</v>
      </c>
    </row>
    <row r="144" spans="1:19" x14ac:dyDescent="0.25">
      <c r="A144" s="130">
        <v>37574</v>
      </c>
      <c r="B144" s="130">
        <v>37574</v>
      </c>
      <c r="C144" s="134">
        <v>-367.50000000000682</v>
      </c>
      <c r="E144" s="130">
        <v>37383.402777777781</v>
      </c>
      <c r="F144" s="130">
        <v>37383.402777777781</v>
      </c>
      <c r="G144" s="151">
        <v>-131.53846153846044</v>
      </c>
      <c r="I144" s="130">
        <v>37419</v>
      </c>
      <c r="J144" s="130">
        <v>37419</v>
      </c>
      <c r="K144" s="132">
        <v>-840</v>
      </c>
      <c r="M144" s="130">
        <v>38155</v>
      </c>
      <c r="N144" s="130">
        <v>38155</v>
      </c>
      <c r="O144" s="132">
        <v>-162.00000000002035</v>
      </c>
      <c r="Q144" s="130">
        <v>37672</v>
      </c>
      <c r="R144" s="130">
        <v>37672</v>
      </c>
      <c r="S144" s="150">
        <v>-55.384615384617483</v>
      </c>
    </row>
    <row r="145" spans="1:19" x14ac:dyDescent="0.25">
      <c r="A145" s="130">
        <v>37580</v>
      </c>
      <c r="B145" s="130">
        <v>37580</v>
      </c>
      <c r="C145" s="133">
        <v>1264.9999999999977</v>
      </c>
      <c r="E145" s="130">
        <v>37383.708333333336</v>
      </c>
      <c r="F145" s="130">
        <v>37383.708333333336</v>
      </c>
      <c r="G145" s="151">
        <v>-316.15384615384659</v>
      </c>
      <c r="I145" s="130">
        <v>37420</v>
      </c>
      <c r="J145" s="130">
        <v>37420</v>
      </c>
      <c r="K145" s="131">
        <v>1110</v>
      </c>
      <c r="M145" s="130">
        <v>38156</v>
      </c>
      <c r="N145" s="130">
        <v>38156</v>
      </c>
      <c r="O145" s="131">
        <v>21.99999999999136</v>
      </c>
      <c r="Q145" s="130">
        <v>37673</v>
      </c>
      <c r="R145" s="130">
        <v>37673</v>
      </c>
      <c r="S145" s="150">
        <v>-127.69230769231399</v>
      </c>
    </row>
    <row r="146" spans="1:19" x14ac:dyDescent="0.25">
      <c r="A146" s="130">
        <v>37587</v>
      </c>
      <c r="B146" s="130">
        <v>37587</v>
      </c>
      <c r="C146" s="133">
        <v>2614.9999999999977</v>
      </c>
      <c r="E146" s="130">
        <v>37383.736111111109</v>
      </c>
      <c r="F146" s="130">
        <v>37383.736111111109</v>
      </c>
      <c r="G146" s="152">
        <v>168.46153846153999</v>
      </c>
      <c r="I146" s="130">
        <v>37425</v>
      </c>
      <c r="J146" s="130">
        <v>37425</v>
      </c>
      <c r="K146" s="131">
        <v>190</v>
      </c>
      <c r="M146" s="130">
        <v>38159</v>
      </c>
      <c r="N146" s="130">
        <v>38159</v>
      </c>
      <c r="O146" s="131">
        <v>171.99999999999704</v>
      </c>
      <c r="Q146" s="130">
        <v>37676</v>
      </c>
      <c r="R146" s="130">
        <v>37676</v>
      </c>
      <c r="S146" s="150">
        <v>258.46153846153948</v>
      </c>
    </row>
    <row r="147" spans="1:19" x14ac:dyDescent="0.25">
      <c r="A147" s="130">
        <v>37594</v>
      </c>
      <c r="B147" s="130">
        <v>37594</v>
      </c>
      <c r="C147" s="134">
        <v>-462.50000000001137</v>
      </c>
      <c r="E147" s="130">
        <v>37389.736111111109</v>
      </c>
      <c r="F147" s="130">
        <v>37389.736111111109</v>
      </c>
      <c r="G147" s="152">
        <v>699.23076923076894</v>
      </c>
      <c r="I147" s="130">
        <v>37426</v>
      </c>
      <c r="J147" s="130">
        <v>37426</v>
      </c>
      <c r="K147" s="132">
        <v>-100</v>
      </c>
      <c r="M147" s="130">
        <v>38161</v>
      </c>
      <c r="N147" s="130">
        <v>38161</v>
      </c>
      <c r="O147" s="132">
        <v>-38.000000000010914</v>
      </c>
      <c r="Q147" s="130">
        <v>37677</v>
      </c>
      <c r="R147" s="130">
        <v>37677</v>
      </c>
      <c r="S147" s="150">
        <v>98.461538461540727</v>
      </c>
    </row>
    <row r="148" spans="1:19" x14ac:dyDescent="0.25">
      <c r="A148" s="130">
        <v>37595</v>
      </c>
      <c r="B148" s="130">
        <v>37595</v>
      </c>
      <c r="C148" s="133">
        <v>1989.9999999999977</v>
      </c>
      <c r="E148" s="130">
        <v>37392.513888888891</v>
      </c>
      <c r="F148" s="130">
        <v>37392.513888888891</v>
      </c>
      <c r="G148" s="151">
        <v>-46.923076923076273</v>
      </c>
      <c r="I148" s="130">
        <v>37427</v>
      </c>
      <c r="J148" s="130">
        <v>37427</v>
      </c>
      <c r="K148" s="131">
        <v>1110</v>
      </c>
      <c r="M148" s="130">
        <v>38168</v>
      </c>
      <c r="N148" s="130">
        <v>38168</v>
      </c>
      <c r="O148" s="131">
        <v>371.99999999998568</v>
      </c>
      <c r="Q148" s="130">
        <v>37678</v>
      </c>
      <c r="R148" s="130">
        <v>37678</v>
      </c>
      <c r="S148" s="150">
        <v>-378.46153846153533</v>
      </c>
    </row>
    <row r="149" spans="1:19" x14ac:dyDescent="0.25">
      <c r="A149" s="130">
        <v>37607</v>
      </c>
      <c r="B149" s="130">
        <v>37607</v>
      </c>
      <c r="C149" s="134">
        <v>-730.00000000000682</v>
      </c>
      <c r="E149" s="130">
        <v>37396.5</v>
      </c>
      <c r="F149" s="130">
        <v>37396.5</v>
      </c>
      <c r="G149" s="151">
        <v>-231.5384615384597</v>
      </c>
      <c r="I149" s="130">
        <v>37428</v>
      </c>
      <c r="J149" s="130">
        <v>37428</v>
      </c>
      <c r="K149" s="131">
        <v>980</v>
      </c>
      <c r="M149" s="130">
        <v>38190</v>
      </c>
      <c r="N149" s="130">
        <v>38190</v>
      </c>
      <c r="O149" s="131">
        <v>6.0000000000002274</v>
      </c>
      <c r="Q149" s="130">
        <v>37679</v>
      </c>
      <c r="R149" s="130">
        <v>37679</v>
      </c>
      <c r="S149" s="150">
        <v>-81.53846153846608</v>
      </c>
    </row>
    <row r="150" spans="1:19" x14ac:dyDescent="0.25">
      <c r="A150" s="130">
        <v>37617</v>
      </c>
      <c r="B150" s="130">
        <v>37617</v>
      </c>
      <c r="C150" s="133">
        <v>3039.9999999999977</v>
      </c>
      <c r="E150" s="130">
        <v>37396.722222222219</v>
      </c>
      <c r="F150" s="130">
        <v>37396.722222222219</v>
      </c>
      <c r="G150" s="152">
        <v>60.769230769229125</v>
      </c>
      <c r="I150" s="130">
        <v>37433</v>
      </c>
      <c r="J150" s="130">
        <v>37433</v>
      </c>
      <c r="K150" s="132">
        <v>-1080</v>
      </c>
      <c r="M150" s="130">
        <v>38194</v>
      </c>
      <c r="N150" s="130">
        <v>38194</v>
      </c>
      <c r="O150" s="131">
        <v>71.999999999988518</v>
      </c>
      <c r="Q150" s="130">
        <v>37687</v>
      </c>
      <c r="R150" s="130">
        <v>37687</v>
      </c>
      <c r="S150" s="150">
        <v>-400.00000000000347</v>
      </c>
    </row>
    <row r="151" spans="1:19" x14ac:dyDescent="0.25">
      <c r="A151" s="130">
        <v>37623</v>
      </c>
      <c r="B151" s="130">
        <v>37623</v>
      </c>
      <c r="C151" s="133">
        <v>389.99999999999773</v>
      </c>
      <c r="E151" s="130">
        <v>37405.888888888891</v>
      </c>
      <c r="F151" s="130">
        <v>37405.888888888891</v>
      </c>
      <c r="G151" s="151">
        <v>-54.61538461538516</v>
      </c>
      <c r="I151" s="130">
        <v>37434</v>
      </c>
      <c r="J151" s="130">
        <v>37434</v>
      </c>
      <c r="K151" s="132">
        <v>-470</v>
      </c>
      <c r="M151" s="130">
        <v>38195</v>
      </c>
      <c r="N151" s="130">
        <v>38195</v>
      </c>
      <c r="O151" s="132">
        <v>-58.000000000006935</v>
      </c>
      <c r="Q151" s="130">
        <v>37690</v>
      </c>
      <c r="R151" s="130">
        <v>37690</v>
      </c>
      <c r="S151" s="150">
        <v>244.61538461538512</v>
      </c>
    </row>
    <row r="152" spans="1:19" x14ac:dyDescent="0.25">
      <c r="A152" s="130">
        <v>37627</v>
      </c>
      <c r="B152" s="130">
        <v>37627</v>
      </c>
      <c r="C152" s="133">
        <v>1527.4999999999977</v>
      </c>
      <c r="E152" s="130">
        <v>37406.444444444445</v>
      </c>
      <c r="F152" s="130">
        <v>37406.444444444445</v>
      </c>
      <c r="G152" s="152">
        <v>22.307692307692854</v>
      </c>
      <c r="I152" s="130">
        <v>37435</v>
      </c>
      <c r="J152" s="130">
        <v>37435</v>
      </c>
      <c r="K152" s="132">
        <v>-430</v>
      </c>
      <c r="M152" s="130">
        <v>38197</v>
      </c>
      <c r="N152" s="130">
        <v>38197</v>
      </c>
      <c r="O152" s="131">
        <v>21.999999999977149</v>
      </c>
      <c r="Q152" s="130">
        <v>37691</v>
      </c>
      <c r="R152" s="130">
        <v>37691</v>
      </c>
      <c r="S152" s="150">
        <v>118.46153846154003</v>
      </c>
    </row>
    <row r="153" spans="1:19" x14ac:dyDescent="0.25">
      <c r="A153" s="130">
        <v>37629</v>
      </c>
      <c r="B153" s="130">
        <v>37629</v>
      </c>
      <c r="C153" s="134">
        <v>-595.00000000000455</v>
      </c>
      <c r="E153" s="130">
        <v>37407.486111111109</v>
      </c>
      <c r="F153" s="130">
        <v>37407.486111111109</v>
      </c>
      <c r="G153" s="151">
        <v>-31.538461538461213</v>
      </c>
      <c r="I153" s="130">
        <v>37439</v>
      </c>
      <c r="J153" s="130">
        <v>37439</v>
      </c>
      <c r="K153" s="132">
        <v>110</v>
      </c>
      <c r="M153" s="130">
        <v>38233</v>
      </c>
      <c r="N153" s="130">
        <v>38233</v>
      </c>
      <c r="O153" s="131">
        <v>351.99999999998965</v>
      </c>
      <c r="Q153" s="130">
        <v>37693</v>
      </c>
      <c r="R153" s="130">
        <v>37693</v>
      </c>
      <c r="S153" s="150">
        <v>410.76923076922884</v>
      </c>
    </row>
    <row r="154" spans="1:19" x14ac:dyDescent="0.25">
      <c r="A154" s="130">
        <v>37631</v>
      </c>
      <c r="B154" s="130">
        <v>37631</v>
      </c>
      <c r="C154" s="134">
        <v>-1785.0000000000136</v>
      </c>
      <c r="E154" s="130">
        <v>37407.527777777781</v>
      </c>
      <c r="F154" s="130">
        <v>37407.527777777781</v>
      </c>
      <c r="G154" s="151">
        <v>-62.307692307691319</v>
      </c>
      <c r="I154" s="130">
        <v>37441</v>
      </c>
      <c r="J154" s="130">
        <v>37441</v>
      </c>
      <c r="K154" s="132">
        <v>-200</v>
      </c>
      <c r="M154" s="130">
        <v>38245</v>
      </c>
      <c r="N154" s="130">
        <v>38245</v>
      </c>
      <c r="O154" s="132">
        <v>-18.000000000014893</v>
      </c>
      <c r="Q154" s="130">
        <v>37704</v>
      </c>
      <c r="R154" s="130">
        <v>37704</v>
      </c>
      <c r="S154" s="150">
        <v>196.9230769230771</v>
      </c>
    </row>
    <row r="155" spans="1:19" x14ac:dyDescent="0.25">
      <c r="A155" s="130">
        <v>37634</v>
      </c>
      <c r="B155" s="130">
        <v>37634</v>
      </c>
      <c r="C155" s="134">
        <v>-607.50000000000455</v>
      </c>
      <c r="E155" s="130">
        <v>37407.777777777781</v>
      </c>
      <c r="F155" s="130">
        <v>37407.777777777781</v>
      </c>
      <c r="G155" s="151">
        <v>-323.84615384615273</v>
      </c>
      <c r="I155" s="130">
        <v>37442</v>
      </c>
      <c r="J155" s="130">
        <v>37442</v>
      </c>
      <c r="K155" s="131">
        <v>3030</v>
      </c>
      <c r="M155" s="130">
        <v>38265</v>
      </c>
      <c r="N155" s="130">
        <v>38265</v>
      </c>
      <c r="O155" s="131">
        <v>111.99999999999477</v>
      </c>
      <c r="Q155" s="130">
        <v>37705</v>
      </c>
      <c r="R155" s="130">
        <v>37705</v>
      </c>
      <c r="S155" s="150">
        <v>-64.615384615387057</v>
      </c>
    </row>
    <row r="156" spans="1:19" x14ac:dyDescent="0.25">
      <c r="A156" s="130">
        <v>37637</v>
      </c>
      <c r="B156" s="130">
        <v>37637</v>
      </c>
      <c r="C156" s="134">
        <v>-1167.5000000000068</v>
      </c>
      <c r="E156" s="130">
        <v>37410.5</v>
      </c>
      <c r="F156" s="130">
        <v>37410.5</v>
      </c>
      <c r="G156" s="151">
        <v>-162.30769230769329</v>
      </c>
      <c r="I156" s="130">
        <v>37447</v>
      </c>
      <c r="J156" s="130">
        <v>37447</v>
      </c>
      <c r="K156" s="132">
        <v>-330</v>
      </c>
      <c r="M156" s="130">
        <v>38267</v>
      </c>
      <c r="N156" s="130">
        <v>38267</v>
      </c>
      <c r="O156" s="131">
        <v>11.999999999986244</v>
      </c>
      <c r="Q156" s="130">
        <v>37706</v>
      </c>
      <c r="R156" s="130">
        <v>37706</v>
      </c>
      <c r="S156" s="150">
        <v>-80.000000000001577</v>
      </c>
    </row>
    <row r="157" spans="1:19" x14ac:dyDescent="0.25">
      <c r="A157" s="130">
        <v>37642</v>
      </c>
      <c r="B157" s="130">
        <v>37642</v>
      </c>
      <c r="C157" s="134">
        <v>-570.00000000000455</v>
      </c>
      <c r="E157" s="130">
        <v>37410.833333333336</v>
      </c>
      <c r="F157" s="130">
        <v>37410.833333333336</v>
      </c>
      <c r="G157" s="151">
        <v>-162.30769230769329</v>
      </c>
      <c r="I157" s="130">
        <v>37449</v>
      </c>
      <c r="J157" s="130">
        <v>37449</v>
      </c>
      <c r="K157" s="131">
        <v>150</v>
      </c>
      <c r="M157" s="130">
        <v>38294</v>
      </c>
      <c r="N157" s="130">
        <v>38294</v>
      </c>
      <c r="O157" s="131">
        <v>241.99999999999022</v>
      </c>
      <c r="Q157" s="130">
        <v>37707</v>
      </c>
      <c r="R157" s="130">
        <v>37707</v>
      </c>
      <c r="S157" s="150">
        <v>4.6153846153847899</v>
      </c>
    </row>
    <row r="158" spans="1:19" x14ac:dyDescent="0.25">
      <c r="A158" s="130">
        <v>37643</v>
      </c>
      <c r="B158" s="130">
        <v>37643</v>
      </c>
      <c r="C158" s="133">
        <v>1042.4999999999955</v>
      </c>
      <c r="E158" s="130">
        <v>37411.402777777781</v>
      </c>
      <c r="F158" s="130">
        <v>37411.402777777781</v>
      </c>
      <c r="G158" s="152">
        <v>22.307692307692854</v>
      </c>
      <c r="I158" s="130">
        <v>37452</v>
      </c>
      <c r="J158" s="130">
        <v>37452</v>
      </c>
      <c r="K158" s="132">
        <v>-190</v>
      </c>
      <c r="M158" s="130">
        <v>38296</v>
      </c>
      <c r="N158" s="130">
        <v>38296</v>
      </c>
      <c r="O158" s="131">
        <v>322.00000000000273</v>
      </c>
      <c r="Q158" s="130">
        <v>37708</v>
      </c>
      <c r="R158" s="130">
        <v>37708</v>
      </c>
      <c r="S158" s="150">
        <v>-92.307692307700179</v>
      </c>
    </row>
    <row r="159" spans="1:19" x14ac:dyDescent="0.25">
      <c r="A159" s="130">
        <v>37644</v>
      </c>
      <c r="B159" s="130">
        <v>37644</v>
      </c>
      <c r="C159" s="134">
        <v>-497.50000000000227</v>
      </c>
      <c r="E159" s="130">
        <v>37411.791666666664</v>
      </c>
      <c r="F159" s="130">
        <v>37411.791666666664</v>
      </c>
      <c r="G159" s="151">
        <v>-23.846153846152315</v>
      </c>
      <c r="I159" s="130">
        <v>37454</v>
      </c>
      <c r="J159" s="130">
        <v>37454</v>
      </c>
      <c r="K159" s="131">
        <v>330</v>
      </c>
      <c r="M159" s="130">
        <v>38299</v>
      </c>
      <c r="N159" s="130">
        <v>38299</v>
      </c>
      <c r="O159" s="131">
        <v>-6.0000000000144382</v>
      </c>
      <c r="Q159" s="130">
        <v>37711</v>
      </c>
      <c r="R159" s="130">
        <v>37711</v>
      </c>
      <c r="S159" s="150">
        <v>-147.6923076923089</v>
      </c>
    </row>
    <row r="160" spans="1:19" x14ac:dyDescent="0.25">
      <c r="A160" s="130">
        <v>37645</v>
      </c>
      <c r="B160" s="130">
        <v>37645</v>
      </c>
      <c r="C160" s="134">
        <v>-142.50000000000682</v>
      </c>
      <c r="E160" s="130">
        <v>37412.402777777781</v>
      </c>
      <c r="F160" s="130">
        <v>37412.402777777781</v>
      </c>
      <c r="G160" s="151">
        <v>-77.692307692306372</v>
      </c>
      <c r="I160" s="130">
        <v>37456</v>
      </c>
      <c r="J160" s="130">
        <v>37456</v>
      </c>
      <c r="K160" s="131">
        <v>2110</v>
      </c>
      <c r="M160" s="130">
        <v>38324</v>
      </c>
      <c r="N160" s="130">
        <v>38324</v>
      </c>
      <c r="O160" s="131">
        <v>581.99999999999363</v>
      </c>
      <c r="Q160" s="130">
        <v>37712</v>
      </c>
      <c r="R160" s="130">
        <v>37712</v>
      </c>
      <c r="S160" s="150">
        <v>-9.2307692307695799</v>
      </c>
    </row>
    <row r="161" spans="1:19" x14ac:dyDescent="0.25">
      <c r="A161" s="130">
        <v>37648</v>
      </c>
      <c r="B161" s="130">
        <v>37648</v>
      </c>
      <c r="C161" s="134">
        <v>-595.00000000000455</v>
      </c>
      <c r="E161" s="130">
        <v>37413.416666666664</v>
      </c>
      <c r="F161" s="130">
        <v>37413.416666666664</v>
      </c>
      <c r="G161" s="151">
        <v>-100.76923076923033</v>
      </c>
      <c r="I161" s="130">
        <v>37462</v>
      </c>
      <c r="J161" s="130">
        <v>37462</v>
      </c>
      <c r="K161" s="132">
        <v>-600</v>
      </c>
      <c r="M161" s="130">
        <v>38348</v>
      </c>
      <c r="N161" s="130">
        <v>38348</v>
      </c>
      <c r="O161" s="131">
        <v>131.99999999999079</v>
      </c>
      <c r="Q161" s="130">
        <v>37718</v>
      </c>
      <c r="R161" s="130">
        <v>37718</v>
      </c>
      <c r="S161" s="150">
        <v>-139.99999999999946</v>
      </c>
    </row>
    <row r="162" spans="1:19" x14ac:dyDescent="0.25">
      <c r="A162" s="130">
        <v>37649</v>
      </c>
      <c r="B162" s="130">
        <v>37649</v>
      </c>
      <c r="C162" s="134">
        <v>-597.50000000000227</v>
      </c>
      <c r="E162" s="130">
        <v>37413.736111111109</v>
      </c>
      <c r="F162" s="130">
        <v>37413.736111111109</v>
      </c>
      <c r="G162" s="151">
        <v>-23.846153846152315</v>
      </c>
      <c r="I162" s="130">
        <v>37463</v>
      </c>
      <c r="J162" s="130">
        <v>37463</v>
      </c>
      <c r="K162" s="132">
        <v>-450</v>
      </c>
      <c r="M162" s="130">
        <v>38355</v>
      </c>
      <c r="N162" s="130">
        <v>38355</v>
      </c>
      <c r="O162" s="131">
        <v>51.999999999992497</v>
      </c>
      <c r="Q162" s="130">
        <v>37719</v>
      </c>
      <c r="R162" s="130">
        <v>37719</v>
      </c>
      <c r="S162" s="150">
        <v>-63.076923076922547</v>
      </c>
    </row>
    <row r="163" spans="1:19" x14ac:dyDescent="0.25">
      <c r="A163" s="130">
        <v>37650</v>
      </c>
      <c r="B163" s="130">
        <v>37650</v>
      </c>
      <c r="C163" s="134">
        <v>-132.50000000000455</v>
      </c>
      <c r="E163" s="130">
        <v>37414.430555555555</v>
      </c>
      <c r="F163" s="130">
        <v>37414.430555555555</v>
      </c>
      <c r="G163" s="151">
        <v>-31.538461538461213</v>
      </c>
      <c r="I163" s="130">
        <v>37474</v>
      </c>
      <c r="J163" s="130">
        <v>37474</v>
      </c>
      <c r="K163" s="131">
        <v>440</v>
      </c>
      <c r="M163" s="130">
        <v>38356</v>
      </c>
      <c r="N163" s="130">
        <v>38356</v>
      </c>
      <c r="O163" s="132">
        <v>-28.000000000005798</v>
      </c>
      <c r="Q163" s="130">
        <v>37720</v>
      </c>
      <c r="R163" s="130">
        <v>37720</v>
      </c>
      <c r="S163" s="150">
        <v>-103.07692307692115</v>
      </c>
    </row>
    <row r="164" spans="1:19" x14ac:dyDescent="0.25">
      <c r="A164" s="130">
        <v>37651</v>
      </c>
      <c r="B164" s="130">
        <v>37651</v>
      </c>
      <c r="C164" s="134">
        <v>-542.50000000000682</v>
      </c>
      <c r="E164" s="130">
        <v>37414.611111111109</v>
      </c>
      <c r="F164" s="130">
        <v>37414.611111111109</v>
      </c>
      <c r="G164" s="151">
        <v>-100.76923076923033</v>
      </c>
      <c r="I164" s="130">
        <v>37475</v>
      </c>
      <c r="J164" s="130">
        <v>37475</v>
      </c>
      <c r="K164" s="132">
        <v>-240</v>
      </c>
      <c r="M164" s="130">
        <v>38358</v>
      </c>
      <c r="N164" s="130">
        <v>38358</v>
      </c>
      <c r="O164" s="131">
        <v>322.00000000000273</v>
      </c>
      <c r="Q164" s="130">
        <v>37722</v>
      </c>
      <c r="R164" s="130">
        <v>37722</v>
      </c>
      <c r="S164" s="150">
        <v>-150.76923076923356</v>
      </c>
    </row>
    <row r="165" spans="1:19" x14ac:dyDescent="0.25">
      <c r="A165" s="130">
        <v>37656</v>
      </c>
      <c r="B165" s="130">
        <v>37656</v>
      </c>
      <c r="C165" s="133">
        <v>2039.9999999999977</v>
      </c>
      <c r="E165" s="130">
        <v>37414.777777777781</v>
      </c>
      <c r="F165" s="130">
        <v>37414.777777777781</v>
      </c>
      <c r="G165" s="151">
        <v>-93.07692307692416</v>
      </c>
      <c r="I165" s="130">
        <v>37476</v>
      </c>
      <c r="J165" s="130">
        <v>37476</v>
      </c>
      <c r="K165" s="131">
        <v>1130</v>
      </c>
      <c r="M165" s="130">
        <v>38380</v>
      </c>
      <c r="N165" s="130">
        <v>38380</v>
      </c>
      <c r="O165" s="131">
        <v>381.99999999999079</v>
      </c>
      <c r="Q165" s="130">
        <v>37725</v>
      </c>
      <c r="R165" s="130">
        <v>37725</v>
      </c>
      <c r="S165" s="150">
        <v>329.2307692307715</v>
      </c>
    </row>
    <row r="166" spans="1:19" x14ac:dyDescent="0.25">
      <c r="A166" s="130">
        <v>37658</v>
      </c>
      <c r="B166" s="130">
        <v>37658</v>
      </c>
      <c r="C166" s="134">
        <v>-10.000000000002274</v>
      </c>
      <c r="E166" s="130">
        <v>37417.402777777781</v>
      </c>
      <c r="F166" s="130">
        <v>37417.402777777781</v>
      </c>
      <c r="G166" s="151">
        <v>-8.4615384615372609</v>
      </c>
      <c r="I166" s="130">
        <v>37480</v>
      </c>
      <c r="J166" s="130">
        <v>37480</v>
      </c>
      <c r="K166" s="131">
        <v>720</v>
      </c>
      <c r="M166" s="130">
        <v>38425</v>
      </c>
      <c r="N166" s="130">
        <v>38425</v>
      </c>
      <c r="O166" s="132">
        <v>-128.00000000001432</v>
      </c>
      <c r="Q166" s="130">
        <v>37728</v>
      </c>
      <c r="R166" s="130">
        <v>37728</v>
      </c>
      <c r="S166" s="150">
        <v>373.84615384615489</v>
      </c>
    </row>
    <row r="167" spans="1:19" x14ac:dyDescent="0.25">
      <c r="A167" s="130">
        <v>37664</v>
      </c>
      <c r="B167" s="130">
        <v>37664</v>
      </c>
      <c r="C167" s="133">
        <v>429.99999999999545</v>
      </c>
      <c r="E167" s="130">
        <v>37417.694444444445</v>
      </c>
      <c r="F167" s="130">
        <v>37417.694444444445</v>
      </c>
      <c r="G167" s="151">
        <v>-100.76923076923033</v>
      </c>
      <c r="I167" s="130">
        <v>37481</v>
      </c>
      <c r="J167" s="130">
        <v>37481</v>
      </c>
      <c r="K167" s="132">
        <v>-600</v>
      </c>
      <c r="M167" s="130">
        <v>38427</v>
      </c>
      <c r="N167" s="130">
        <v>38427</v>
      </c>
      <c r="O167" s="132">
        <v>-144.00000000000546</v>
      </c>
      <c r="Q167" s="130">
        <v>37739</v>
      </c>
      <c r="R167" s="130">
        <v>37739</v>
      </c>
      <c r="S167" s="150">
        <v>281.5384615384591</v>
      </c>
    </row>
    <row r="168" spans="1:19" x14ac:dyDescent="0.25">
      <c r="A168" s="130">
        <v>37666</v>
      </c>
      <c r="B168" s="130">
        <v>37666</v>
      </c>
      <c r="C168" s="134">
        <v>-420.00000000000455</v>
      </c>
      <c r="E168" s="130">
        <v>37417.861111111109</v>
      </c>
      <c r="F168" s="130">
        <v>37417.861111111109</v>
      </c>
      <c r="G168" s="152">
        <v>45.384615384616801</v>
      </c>
      <c r="I168" s="130">
        <v>37482</v>
      </c>
      <c r="J168" s="130">
        <v>37482</v>
      </c>
      <c r="K168" s="131">
        <v>580</v>
      </c>
      <c r="M168" s="130">
        <v>38441</v>
      </c>
      <c r="N168" s="130">
        <v>38441</v>
      </c>
      <c r="O168" s="131">
        <v>41.999999999987381</v>
      </c>
      <c r="Q168" s="130">
        <v>37743</v>
      </c>
      <c r="R168" s="130">
        <v>37743</v>
      </c>
      <c r="S168" s="150">
        <v>350.76923076923094</v>
      </c>
    </row>
    <row r="169" spans="1:19" x14ac:dyDescent="0.25">
      <c r="A169" s="130">
        <v>37676</v>
      </c>
      <c r="B169" s="130">
        <v>37676</v>
      </c>
      <c r="C169" s="133">
        <v>339.99999999999773</v>
      </c>
      <c r="E169" s="130">
        <v>37419.569444444445</v>
      </c>
      <c r="F169" s="130">
        <v>37419.569444444445</v>
      </c>
      <c r="G169" s="152">
        <v>230.0000000000002</v>
      </c>
      <c r="I169" s="130">
        <v>37484</v>
      </c>
      <c r="J169" s="130">
        <v>37484</v>
      </c>
      <c r="K169" s="132">
        <v>-720</v>
      </c>
      <c r="M169" s="130">
        <v>38468</v>
      </c>
      <c r="N169" s="130">
        <v>38468</v>
      </c>
      <c r="O169" s="132">
        <v>-18.000000000014893</v>
      </c>
      <c r="Q169" s="130">
        <v>37750</v>
      </c>
      <c r="R169" s="130">
        <v>37750</v>
      </c>
      <c r="S169" s="150">
        <v>235.38461538461556</v>
      </c>
    </row>
    <row r="170" spans="1:19" x14ac:dyDescent="0.25">
      <c r="A170" s="130">
        <v>37678</v>
      </c>
      <c r="B170" s="130">
        <v>37678</v>
      </c>
      <c r="C170" s="134">
        <v>-545.00000000000455</v>
      </c>
      <c r="E170" s="130">
        <v>37425.75</v>
      </c>
      <c r="F170" s="130">
        <v>37425.75</v>
      </c>
      <c r="G170" s="152">
        <v>214.61538461538242</v>
      </c>
      <c r="I170" s="130">
        <v>37496</v>
      </c>
      <c r="J170" s="130">
        <v>37496</v>
      </c>
      <c r="K170" s="131">
        <v>1250</v>
      </c>
      <c r="M170" s="130">
        <v>38478</v>
      </c>
      <c r="N170" s="130">
        <v>38478</v>
      </c>
      <c r="O170" s="131">
        <v>141.99999999999591</v>
      </c>
      <c r="Q170" s="130">
        <v>37763</v>
      </c>
      <c r="R170" s="130">
        <v>37763</v>
      </c>
      <c r="S170" s="150">
        <v>296.92307692307799</v>
      </c>
    </row>
    <row r="171" spans="1:19" x14ac:dyDescent="0.25">
      <c r="A171" s="130">
        <v>37683</v>
      </c>
      <c r="B171" s="130">
        <v>37683</v>
      </c>
      <c r="C171" s="134">
        <v>-877.50000000000909</v>
      </c>
      <c r="E171" s="130">
        <v>37426.736111111109</v>
      </c>
      <c r="F171" s="130">
        <v>37426.736111111109</v>
      </c>
      <c r="G171" s="151">
        <v>-93.076923076921432</v>
      </c>
      <c r="I171" s="130">
        <v>37501</v>
      </c>
      <c r="J171" s="130">
        <v>37501</v>
      </c>
      <c r="K171" s="132">
        <v>-420</v>
      </c>
      <c r="M171" s="130">
        <v>38523</v>
      </c>
      <c r="N171" s="130">
        <v>38523</v>
      </c>
      <c r="O171" s="132">
        <v>-158.00000000000125</v>
      </c>
      <c r="Q171" s="130">
        <v>37782</v>
      </c>
      <c r="R171" s="130">
        <v>37782</v>
      </c>
      <c r="S171" s="150">
        <v>-92.307692307691426</v>
      </c>
    </row>
    <row r="172" spans="1:19" x14ac:dyDescent="0.25">
      <c r="A172" s="130">
        <v>37692</v>
      </c>
      <c r="B172" s="130">
        <v>37692</v>
      </c>
      <c r="C172" s="133">
        <v>1702.4999999999977</v>
      </c>
      <c r="E172" s="130">
        <v>37427.555555555555</v>
      </c>
      <c r="F172" s="130">
        <v>37427.555555555555</v>
      </c>
      <c r="G172" s="151">
        <v>-123.84615384615428</v>
      </c>
      <c r="I172" s="130">
        <v>37504</v>
      </c>
      <c r="J172" s="130">
        <v>37504</v>
      </c>
      <c r="K172" s="131">
        <v>600</v>
      </c>
      <c r="M172" s="130">
        <v>38524</v>
      </c>
      <c r="N172" s="130">
        <v>38524</v>
      </c>
      <c r="O172" s="131">
        <v>281.99999999999648</v>
      </c>
      <c r="Q172" s="130">
        <v>37783</v>
      </c>
      <c r="R172" s="130">
        <v>37783</v>
      </c>
      <c r="S172" s="150">
        <v>304.61538461537867</v>
      </c>
    </row>
    <row r="173" spans="1:19" x14ac:dyDescent="0.25">
      <c r="A173" s="130">
        <v>37694</v>
      </c>
      <c r="B173" s="130">
        <v>37694</v>
      </c>
      <c r="C173" s="134">
        <v>-520.00000000000455</v>
      </c>
      <c r="E173" s="130">
        <v>37427.847222222219</v>
      </c>
      <c r="F173" s="130">
        <v>37427.847222222219</v>
      </c>
      <c r="G173" s="152">
        <v>22.307692307692854</v>
      </c>
      <c r="I173" s="130">
        <v>37505</v>
      </c>
      <c r="J173" s="130">
        <v>37505</v>
      </c>
      <c r="K173" s="131">
        <v>400</v>
      </c>
      <c r="M173" s="130">
        <v>38534</v>
      </c>
      <c r="N173" s="130">
        <v>38534</v>
      </c>
      <c r="O173" s="132">
        <v>-38.000000000010914</v>
      </c>
      <c r="Q173" s="130">
        <v>37788</v>
      </c>
      <c r="R173" s="130">
        <v>37788</v>
      </c>
      <c r="S173" s="150">
        <v>352.30769230769107</v>
      </c>
    </row>
    <row r="174" spans="1:19" x14ac:dyDescent="0.25">
      <c r="A174" s="130">
        <v>37697</v>
      </c>
      <c r="B174" s="130">
        <v>37697</v>
      </c>
      <c r="C174" s="133">
        <v>552.49999999999773</v>
      </c>
      <c r="E174" s="130">
        <v>37428.736111111109</v>
      </c>
      <c r="F174" s="130">
        <v>37428.736111111109</v>
      </c>
      <c r="G174" s="151">
        <v>-154.61538461538439</v>
      </c>
      <c r="I174" s="130">
        <v>37509</v>
      </c>
      <c r="J174" s="130">
        <v>37509</v>
      </c>
      <c r="K174" s="131">
        <v>650</v>
      </c>
      <c r="M174" s="130">
        <v>38540</v>
      </c>
      <c r="N174" s="130">
        <v>38540</v>
      </c>
      <c r="O174" s="131">
        <v>351.99999999998965</v>
      </c>
      <c r="Q174" s="130">
        <v>37790</v>
      </c>
      <c r="R174" s="130">
        <v>37790</v>
      </c>
      <c r="S174" s="150">
        <v>-141.53846153845961</v>
      </c>
    </row>
    <row r="175" spans="1:19" x14ac:dyDescent="0.25">
      <c r="A175" s="130">
        <v>37704</v>
      </c>
      <c r="B175" s="130">
        <v>37704</v>
      </c>
      <c r="C175" s="134">
        <v>-570.00000000000455</v>
      </c>
      <c r="E175" s="130">
        <v>37433.736111111109</v>
      </c>
      <c r="F175" s="130">
        <v>37433.736111111109</v>
      </c>
      <c r="G175" s="152">
        <v>391.5384615384624</v>
      </c>
      <c r="I175" s="130">
        <v>37516</v>
      </c>
      <c r="J175" s="130">
        <v>37516</v>
      </c>
      <c r="K175" s="132">
        <v>170</v>
      </c>
      <c r="M175" s="130">
        <v>38554</v>
      </c>
      <c r="N175" s="130">
        <v>38554</v>
      </c>
      <c r="O175" s="132">
        <v>-168.00000000000637</v>
      </c>
      <c r="Q175" s="130">
        <v>37797</v>
      </c>
      <c r="R175" s="130">
        <v>37797</v>
      </c>
      <c r="S175" s="150">
        <v>19.9999999999993</v>
      </c>
    </row>
    <row r="176" spans="1:19" x14ac:dyDescent="0.25">
      <c r="A176" s="130">
        <v>37707</v>
      </c>
      <c r="B176" s="130">
        <v>37707</v>
      </c>
      <c r="C176" s="133">
        <v>552.49999999999773</v>
      </c>
      <c r="E176" s="130">
        <v>37447.402777777781</v>
      </c>
      <c r="F176" s="130">
        <v>37447.402777777781</v>
      </c>
      <c r="G176" s="152">
        <v>199.23076923077011</v>
      </c>
      <c r="I176" s="130">
        <v>37519</v>
      </c>
      <c r="J176" s="130">
        <v>37519</v>
      </c>
      <c r="K176" s="131">
        <v>410</v>
      </c>
      <c r="M176" s="130">
        <v>38555</v>
      </c>
      <c r="N176" s="130">
        <v>38555</v>
      </c>
      <c r="O176" s="132">
        <v>-28.000000000005798</v>
      </c>
      <c r="Q176" s="130">
        <v>37798</v>
      </c>
      <c r="R176" s="130">
        <v>37798</v>
      </c>
      <c r="S176" s="150">
        <v>512.30769230768988</v>
      </c>
    </row>
    <row r="177" spans="1:19" x14ac:dyDescent="0.25">
      <c r="A177" s="130">
        <v>37708</v>
      </c>
      <c r="B177" s="130">
        <v>37708</v>
      </c>
      <c r="C177" s="134">
        <v>-570.00000000000455</v>
      </c>
      <c r="E177" s="130">
        <v>37452.833333333336</v>
      </c>
      <c r="F177" s="130">
        <v>37452.833333333336</v>
      </c>
      <c r="G177" s="152">
        <v>6.9230769230750635</v>
      </c>
      <c r="I177" s="130">
        <v>37522</v>
      </c>
      <c r="J177" s="130">
        <v>37522</v>
      </c>
      <c r="K177" s="131">
        <v>1110</v>
      </c>
      <c r="M177" s="130">
        <v>38558</v>
      </c>
      <c r="N177" s="130">
        <v>38558</v>
      </c>
      <c r="O177" s="132">
        <v>-98.000000000013188</v>
      </c>
      <c r="Q177" s="130">
        <v>37802</v>
      </c>
      <c r="R177" s="130">
        <v>37802</v>
      </c>
      <c r="S177" s="150">
        <v>-230.76923076923512</v>
      </c>
    </row>
    <row r="178" spans="1:19" x14ac:dyDescent="0.25">
      <c r="A178" s="130">
        <v>37711</v>
      </c>
      <c r="B178" s="130">
        <v>37711</v>
      </c>
      <c r="C178" s="133">
        <v>642.49999999999545</v>
      </c>
      <c r="E178" s="130">
        <v>37453.722222222219</v>
      </c>
      <c r="F178" s="130">
        <v>37453.722222222219</v>
      </c>
      <c r="G178" s="152">
        <v>268.46153846153919</v>
      </c>
      <c r="I178" s="130">
        <v>37525</v>
      </c>
      <c r="J178" s="130">
        <v>37525</v>
      </c>
      <c r="K178" s="131">
        <v>490</v>
      </c>
      <c r="M178" s="130">
        <v>38561</v>
      </c>
      <c r="N178" s="130">
        <v>38561</v>
      </c>
      <c r="O178" s="131">
        <v>11.999999999986244</v>
      </c>
      <c r="Q178" s="130">
        <v>37803</v>
      </c>
      <c r="R178" s="130">
        <v>37803</v>
      </c>
      <c r="S178" s="150">
        <v>96.923076923076223</v>
      </c>
    </row>
    <row r="179" spans="1:19" x14ac:dyDescent="0.25">
      <c r="A179" s="130">
        <v>37713</v>
      </c>
      <c r="B179" s="130">
        <v>37713</v>
      </c>
      <c r="C179" s="133">
        <v>1427.4999999999977</v>
      </c>
      <c r="E179" s="130">
        <v>37456.819444444445</v>
      </c>
      <c r="F179" s="130">
        <v>37456.819444444445</v>
      </c>
      <c r="G179" s="152">
        <v>137.69230769230714</v>
      </c>
      <c r="I179" s="130">
        <v>37529</v>
      </c>
      <c r="J179" s="130">
        <v>37529</v>
      </c>
      <c r="K179" s="131">
        <v>520</v>
      </c>
      <c r="M179" s="130">
        <v>38562</v>
      </c>
      <c r="N179" s="130">
        <v>38562</v>
      </c>
      <c r="O179" s="131">
        <v>51.999999999978286</v>
      </c>
      <c r="Q179" s="130">
        <v>37813</v>
      </c>
      <c r="R179" s="130">
        <v>37813</v>
      </c>
      <c r="S179" s="150">
        <v>-10.769230769234092</v>
      </c>
    </row>
    <row r="180" spans="1:19" x14ac:dyDescent="0.25">
      <c r="A180" s="130">
        <v>37750</v>
      </c>
      <c r="B180" s="130">
        <v>37750</v>
      </c>
      <c r="C180" s="133">
        <v>102.49999999999773</v>
      </c>
      <c r="E180" s="130">
        <v>37459.416666666664</v>
      </c>
      <c r="F180" s="130">
        <v>37459.416666666664</v>
      </c>
      <c r="G180" s="151">
        <v>-46.923076923079002</v>
      </c>
      <c r="I180" s="130">
        <v>37530</v>
      </c>
      <c r="J180" s="130">
        <v>37530</v>
      </c>
      <c r="K180" s="131">
        <v>160</v>
      </c>
      <c r="M180" s="130">
        <v>38568</v>
      </c>
      <c r="N180" s="130">
        <v>38568</v>
      </c>
      <c r="O180" s="132">
        <v>-68.000000000012051</v>
      </c>
      <c r="Q180" s="130">
        <v>37823</v>
      </c>
      <c r="R180" s="130">
        <v>37823</v>
      </c>
      <c r="S180" s="150">
        <v>259.99999999999966</v>
      </c>
    </row>
    <row r="181" spans="1:19" x14ac:dyDescent="0.25">
      <c r="A181" s="130">
        <v>37753</v>
      </c>
      <c r="B181" s="130">
        <v>37753</v>
      </c>
      <c r="C181" s="134">
        <v>-380.00000000000682</v>
      </c>
      <c r="E181" s="130">
        <v>37461.861111111109</v>
      </c>
      <c r="F181" s="130">
        <v>37461.861111111109</v>
      </c>
      <c r="G181" s="151">
        <v>-23.846153846155048</v>
      </c>
      <c r="I181" s="130">
        <v>37531</v>
      </c>
      <c r="J181" s="130">
        <v>37531</v>
      </c>
      <c r="K181" s="132">
        <v>-370</v>
      </c>
      <c r="M181" s="130">
        <v>38569</v>
      </c>
      <c r="N181" s="130">
        <v>38569</v>
      </c>
      <c r="O181" s="131">
        <v>251.99999999998113</v>
      </c>
      <c r="Q181" s="130">
        <v>37824</v>
      </c>
      <c r="R181" s="130">
        <v>37824</v>
      </c>
      <c r="S181" s="150">
        <v>-39.9999999999986</v>
      </c>
    </row>
    <row r="182" spans="1:19" x14ac:dyDescent="0.25">
      <c r="A182" s="130">
        <v>37754</v>
      </c>
      <c r="B182" s="130">
        <v>37754</v>
      </c>
      <c r="C182" s="134">
        <v>-1015.0000000000091</v>
      </c>
      <c r="E182" s="130">
        <v>37462.5</v>
      </c>
      <c r="F182" s="130">
        <v>37462.5</v>
      </c>
      <c r="G182" s="151">
        <v>-131.53846153846044</v>
      </c>
      <c r="I182" s="130">
        <v>37533</v>
      </c>
      <c r="J182" s="130">
        <v>37533</v>
      </c>
      <c r="K182" s="132">
        <v>-70</v>
      </c>
      <c r="M182" s="130">
        <v>38576</v>
      </c>
      <c r="N182" s="130">
        <v>38576</v>
      </c>
      <c r="O182" s="131">
        <v>111.99999999999477</v>
      </c>
      <c r="Q182" s="130">
        <v>37825</v>
      </c>
      <c r="R182" s="130">
        <v>37825</v>
      </c>
      <c r="S182" s="150">
        <v>24.615384615384091</v>
      </c>
    </row>
    <row r="183" spans="1:19" x14ac:dyDescent="0.25">
      <c r="A183" s="130">
        <v>37755</v>
      </c>
      <c r="B183" s="130">
        <v>37755</v>
      </c>
      <c r="C183" s="134">
        <v>-1002.5000000000091</v>
      </c>
      <c r="E183" s="130">
        <v>37462.694444444445</v>
      </c>
      <c r="F183" s="130">
        <v>37462.694444444445</v>
      </c>
      <c r="G183" s="152">
        <v>37.692307692307907</v>
      </c>
      <c r="I183" s="130">
        <v>37537</v>
      </c>
      <c r="J183" s="130">
        <v>37537</v>
      </c>
      <c r="K183" s="132">
        <v>-350</v>
      </c>
      <c r="M183" s="130">
        <v>38604</v>
      </c>
      <c r="N183" s="130">
        <v>38604</v>
      </c>
      <c r="O183" s="131">
        <v>141.99999999999591</v>
      </c>
      <c r="Q183" s="130">
        <v>37827</v>
      </c>
      <c r="R183" s="130">
        <v>37827</v>
      </c>
      <c r="S183" s="150">
        <v>3.0769230769202784</v>
      </c>
    </row>
    <row r="184" spans="1:19" x14ac:dyDescent="0.25">
      <c r="A184" s="130">
        <v>37756</v>
      </c>
      <c r="B184" s="130">
        <v>37756</v>
      </c>
      <c r="C184" s="133">
        <v>1314.9999999999977</v>
      </c>
      <c r="E184" s="130">
        <v>37466.777777777781</v>
      </c>
      <c r="F184" s="130">
        <v>37466.777777777781</v>
      </c>
      <c r="G184" s="151">
        <v>-54.61538461538516</v>
      </c>
      <c r="I184" s="130">
        <v>37553</v>
      </c>
      <c r="J184" s="130">
        <v>37553</v>
      </c>
      <c r="K184" s="132">
        <v>-300</v>
      </c>
      <c r="M184" s="130">
        <v>38607</v>
      </c>
      <c r="N184" s="130">
        <v>38607</v>
      </c>
      <c r="O184" s="131">
        <v>435.99999999999284</v>
      </c>
      <c r="Q184" s="130">
        <v>37831</v>
      </c>
      <c r="R184" s="130">
        <v>37831</v>
      </c>
      <c r="S184" s="150">
        <v>-172.307692307693</v>
      </c>
    </row>
    <row r="185" spans="1:19" x14ac:dyDescent="0.25">
      <c r="A185" s="130">
        <v>37764</v>
      </c>
      <c r="B185" s="130">
        <v>37764</v>
      </c>
      <c r="C185" s="134">
        <v>-482.50000000000455</v>
      </c>
      <c r="E185" s="130">
        <v>37466.847222222219</v>
      </c>
      <c r="F185" s="130">
        <v>37466.847222222219</v>
      </c>
      <c r="G185" s="151">
        <v>-177.6923076923056</v>
      </c>
      <c r="I185" s="130">
        <v>37554</v>
      </c>
      <c r="J185" s="130">
        <v>37554</v>
      </c>
      <c r="K185" s="132">
        <v>-290</v>
      </c>
      <c r="M185" s="130">
        <v>38615</v>
      </c>
      <c r="N185" s="130">
        <v>38615</v>
      </c>
      <c r="O185" s="132">
        <v>-106.00000000002296</v>
      </c>
      <c r="Q185" s="130">
        <v>37832</v>
      </c>
      <c r="R185" s="130">
        <v>37832</v>
      </c>
      <c r="S185" s="150">
        <v>-80.000000000001577</v>
      </c>
    </row>
    <row r="186" spans="1:19" x14ac:dyDescent="0.25">
      <c r="A186" s="130">
        <v>37768</v>
      </c>
      <c r="B186" s="130">
        <v>37768</v>
      </c>
      <c r="C186" s="134">
        <v>-167.50000000000682</v>
      </c>
      <c r="E186" s="130">
        <v>37467.402777777781</v>
      </c>
      <c r="F186" s="130">
        <v>37467.402777777781</v>
      </c>
      <c r="G186" s="152">
        <v>576.15384615384846</v>
      </c>
      <c r="I186" s="130">
        <v>37572</v>
      </c>
      <c r="J186" s="130">
        <v>37572</v>
      </c>
      <c r="K186" s="132">
        <v>-1420</v>
      </c>
      <c r="M186" s="130">
        <v>38624</v>
      </c>
      <c r="N186" s="130">
        <v>38624</v>
      </c>
      <c r="O186" s="131">
        <v>231.99999999998511</v>
      </c>
      <c r="Q186" s="130">
        <v>37840</v>
      </c>
      <c r="R186" s="130">
        <v>37840</v>
      </c>
      <c r="S186" s="150">
        <v>-147.6923076923089</v>
      </c>
    </row>
    <row r="187" spans="1:19" x14ac:dyDescent="0.25">
      <c r="A187" s="130">
        <v>37769</v>
      </c>
      <c r="B187" s="130">
        <v>37769</v>
      </c>
      <c r="C187" s="134">
        <v>-107.50000000000455</v>
      </c>
      <c r="E187" s="130">
        <v>37468.861111111109</v>
      </c>
      <c r="F187" s="130">
        <v>37468.861111111109</v>
      </c>
      <c r="G187" s="152">
        <v>60.769230769229125</v>
      </c>
      <c r="I187" s="130">
        <v>37573</v>
      </c>
      <c r="J187" s="130">
        <v>37573</v>
      </c>
      <c r="K187" s="132">
        <v>-440</v>
      </c>
      <c r="M187" s="130">
        <v>38628</v>
      </c>
      <c r="N187" s="130">
        <v>38628</v>
      </c>
      <c r="O187" s="131">
        <v>131.99999999999079</v>
      </c>
      <c r="Q187" s="130">
        <v>37844</v>
      </c>
      <c r="R187" s="130">
        <v>37844</v>
      </c>
      <c r="S187" s="150">
        <v>-26.153846153844228</v>
      </c>
    </row>
    <row r="188" spans="1:19" x14ac:dyDescent="0.25">
      <c r="A188" s="130">
        <v>37797</v>
      </c>
      <c r="B188" s="130">
        <v>37797</v>
      </c>
      <c r="C188" s="134">
        <v>-420.00000000000455</v>
      </c>
      <c r="E188" s="130">
        <v>37469.555555555555</v>
      </c>
      <c r="F188" s="130">
        <v>37469.555555555555</v>
      </c>
      <c r="G188" s="151">
        <v>-70.000000000000213</v>
      </c>
      <c r="I188" s="130">
        <v>37574</v>
      </c>
      <c r="J188" s="130">
        <v>37574</v>
      </c>
      <c r="K188" s="131">
        <v>1030</v>
      </c>
      <c r="M188" s="130">
        <v>38631</v>
      </c>
      <c r="N188" s="130">
        <v>38631</v>
      </c>
      <c r="O188" s="132">
        <v>-286.00000000002979</v>
      </c>
      <c r="Q188" s="130">
        <v>37859</v>
      </c>
      <c r="R188" s="130">
        <v>37859</v>
      </c>
      <c r="S188" s="150">
        <v>229.23076923077062</v>
      </c>
    </row>
    <row r="189" spans="1:19" x14ac:dyDescent="0.25">
      <c r="A189" s="130">
        <v>37799</v>
      </c>
      <c r="B189" s="130">
        <v>37799</v>
      </c>
      <c r="C189" s="133">
        <v>339.99999999999773</v>
      </c>
      <c r="E189" s="130">
        <v>37469.583333333336</v>
      </c>
      <c r="F189" s="130">
        <v>37469.583333333336</v>
      </c>
      <c r="G189" s="151">
        <v>-62.307692307694055</v>
      </c>
      <c r="I189" s="130">
        <v>37579</v>
      </c>
      <c r="J189" s="130">
        <v>37579</v>
      </c>
      <c r="K189" s="131">
        <v>50</v>
      </c>
      <c r="M189" s="130">
        <v>38636</v>
      </c>
      <c r="N189" s="130">
        <v>38636</v>
      </c>
      <c r="O189" s="132">
        <v>-58.000000000006935</v>
      </c>
      <c r="Q189" s="130">
        <v>37875</v>
      </c>
      <c r="R189" s="130">
        <v>37875</v>
      </c>
      <c r="S189" s="150">
        <v>-79.9999999999972</v>
      </c>
    </row>
    <row r="190" spans="1:19" x14ac:dyDescent="0.25">
      <c r="A190" s="130">
        <v>37804</v>
      </c>
      <c r="B190" s="130">
        <v>37804</v>
      </c>
      <c r="C190" s="133">
        <v>454.99999999999545</v>
      </c>
      <c r="E190" s="130">
        <v>37470.861111111109</v>
      </c>
      <c r="F190" s="130">
        <v>37470.861111111109</v>
      </c>
      <c r="G190" s="152">
        <v>45.384615384614065</v>
      </c>
      <c r="I190" s="130">
        <v>37595</v>
      </c>
      <c r="J190" s="130">
        <v>37595</v>
      </c>
      <c r="K190" s="132">
        <v>1500</v>
      </c>
      <c r="M190" s="130">
        <v>38643</v>
      </c>
      <c r="N190" s="130">
        <v>38643</v>
      </c>
      <c r="O190" s="132">
        <v>-97.999999999998977</v>
      </c>
      <c r="Q190" s="130">
        <v>37876</v>
      </c>
      <c r="R190" s="130">
        <v>37876</v>
      </c>
      <c r="S190" s="150">
        <v>55.384615384617483</v>
      </c>
    </row>
    <row r="191" spans="1:19" x14ac:dyDescent="0.25">
      <c r="A191" s="130">
        <v>37805</v>
      </c>
      <c r="B191" s="130">
        <v>37805</v>
      </c>
      <c r="C191" s="134">
        <v>-432.50000000000455</v>
      </c>
      <c r="E191" s="130">
        <v>37473.541666666664</v>
      </c>
      <c r="F191" s="130">
        <v>37473.541666666664</v>
      </c>
      <c r="G191" s="151">
        <v>-46.923076923076273</v>
      </c>
      <c r="I191" s="130">
        <v>37602</v>
      </c>
      <c r="J191" s="130">
        <v>37602</v>
      </c>
      <c r="K191" s="131">
        <v>130</v>
      </c>
      <c r="M191" s="130">
        <v>38645</v>
      </c>
      <c r="N191" s="130">
        <v>38645</v>
      </c>
      <c r="O191" s="131">
        <v>61.999999999983402</v>
      </c>
      <c r="Q191" s="130">
        <v>37880</v>
      </c>
      <c r="R191" s="130">
        <v>37880</v>
      </c>
      <c r="S191" s="150">
        <v>173.84615384615313</v>
      </c>
    </row>
    <row r="192" spans="1:19" x14ac:dyDescent="0.25">
      <c r="A192" s="130">
        <v>37806</v>
      </c>
      <c r="B192" s="130">
        <v>37806</v>
      </c>
      <c r="C192" s="134">
        <v>-245.00000000000455</v>
      </c>
      <c r="E192" s="130">
        <v>37474.569444444445</v>
      </c>
      <c r="F192" s="130">
        <v>37474.569444444445</v>
      </c>
      <c r="G192" s="152">
        <v>376.15384615384733</v>
      </c>
      <c r="I192" s="130">
        <v>37606</v>
      </c>
      <c r="J192" s="130">
        <v>37606</v>
      </c>
      <c r="K192" s="131">
        <v>350</v>
      </c>
      <c r="M192" s="130">
        <v>38657</v>
      </c>
      <c r="N192" s="130">
        <v>38657</v>
      </c>
      <c r="O192" s="131">
        <v>1.9999999999953388</v>
      </c>
      <c r="Q192" s="130">
        <v>37887</v>
      </c>
      <c r="R192" s="130">
        <v>37887</v>
      </c>
      <c r="S192" s="150">
        <v>227.69230769231049</v>
      </c>
    </row>
    <row r="193" spans="1:19" x14ac:dyDescent="0.25">
      <c r="A193" s="130">
        <v>37823</v>
      </c>
      <c r="B193" s="130">
        <v>37823</v>
      </c>
      <c r="C193" s="133">
        <v>877.49999999999773</v>
      </c>
      <c r="E193" s="130">
        <v>37475.763888888891</v>
      </c>
      <c r="F193" s="130">
        <v>37475.763888888891</v>
      </c>
      <c r="G193" s="152">
        <v>176.15384615384616</v>
      </c>
      <c r="I193" s="130">
        <v>37607</v>
      </c>
      <c r="J193" s="130">
        <v>37607</v>
      </c>
      <c r="K193" s="132">
        <v>-120</v>
      </c>
      <c r="M193" s="130">
        <v>38658</v>
      </c>
      <c r="N193" s="130">
        <v>38658</v>
      </c>
      <c r="O193" s="131">
        <v>381.99999999999079</v>
      </c>
      <c r="Q193" s="130">
        <v>37894</v>
      </c>
      <c r="R193" s="130">
        <v>37894</v>
      </c>
      <c r="S193" s="150">
        <v>-398.46153846154334</v>
      </c>
    </row>
    <row r="194" spans="1:19" x14ac:dyDescent="0.25">
      <c r="A194" s="130">
        <v>37824</v>
      </c>
      <c r="B194" s="130">
        <v>37824</v>
      </c>
      <c r="C194" s="134">
        <v>-397.50000000000227</v>
      </c>
      <c r="E194" s="130">
        <v>37476.75</v>
      </c>
      <c r="F194" s="130">
        <v>37476.75</v>
      </c>
      <c r="G194" s="151">
        <v>-193.07692307692341</v>
      </c>
      <c r="I194" s="130">
        <v>37608</v>
      </c>
      <c r="J194" s="130">
        <v>37608</v>
      </c>
      <c r="K194" s="132">
        <v>-540</v>
      </c>
      <c r="M194" s="130">
        <v>38659</v>
      </c>
      <c r="N194" s="130">
        <v>38659</v>
      </c>
      <c r="O194" s="131">
        <v>1.9999999999953388</v>
      </c>
      <c r="Q194" s="130">
        <v>37895</v>
      </c>
      <c r="R194" s="130">
        <v>37895</v>
      </c>
      <c r="S194" s="150">
        <v>504.61538461538038</v>
      </c>
    </row>
    <row r="195" spans="1:19" x14ac:dyDescent="0.25">
      <c r="A195" s="130">
        <v>37825</v>
      </c>
      <c r="B195" s="130">
        <v>37825</v>
      </c>
      <c r="C195" s="134">
        <v>-815.00000000000909</v>
      </c>
      <c r="E195" s="130">
        <v>37477.555555555555</v>
      </c>
      <c r="F195" s="130">
        <v>37477.555555555555</v>
      </c>
      <c r="G195" s="151">
        <v>-46.923076923076273</v>
      </c>
      <c r="I195" s="130">
        <v>37610</v>
      </c>
      <c r="J195" s="130">
        <v>37610</v>
      </c>
      <c r="K195" s="132">
        <v>-810</v>
      </c>
      <c r="M195" s="130">
        <v>38660</v>
      </c>
      <c r="N195" s="130">
        <v>38660</v>
      </c>
      <c r="O195" s="132">
        <v>-104.00000000001342</v>
      </c>
      <c r="Q195" s="130">
        <v>37910</v>
      </c>
      <c r="R195" s="130">
        <v>37910</v>
      </c>
      <c r="S195" s="150">
        <v>-186.15384615384301</v>
      </c>
    </row>
    <row r="196" spans="1:19" x14ac:dyDescent="0.25">
      <c r="A196" s="130">
        <v>37826</v>
      </c>
      <c r="B196" s="130">
        <v>37826</v>
      </c>
      <c r="C196" s="133">
        <v>739.99999999999773</v>
      </c>
      <c r="E196" s="130">
        <v>37477.708333333336</v>
      </c>
      <c r="F196" s="130">
        <v>37477.708333333336</v>
      </c>
      <c r="G196" s="152">
        <v>22.307692307692854</v>
      </c>
      <c r="I196" s="130">
        <v>37613</v>
      </c>
      <c r="J196" s="130">
        <v>37613</v>
      </c>
      <c r="K196" s="132">
        <v>-630</v>
      </c>
      <c r="M196" s="130">
        <v>38664</v>
      </c>
      <c r="N196" s="130">
        <v>38664</v>
      </c>
      <c r="O196" s="132">
        <v>-158.00000000000125</v>
      </c>
      <c r="Q196" s="130">
        <v>37915</v>
      </c>
      <c r="R196" s="130">
        <v>37915</v>
      </c>
      <c r="S196" s="150">
        <v>-10.76923076922972</v>
      </c>
    </row>
    <row r="197" spans="1:19" x14ac:dyDescent="0.25">
      <c r="A197" s="130">
        <v>37831</v>
      </c>
      <c r="B197" s="130">
        <v>37831</v>
      </c>
      <c r="C197" s="134">
        <v>-395.00000000000455</v>
      </c>
      <c r="E197" s="130">
        <v>37480.694444444445</v>
      </c>
      <c r="F197" s="130">
        <v>37480.694444444445</v>
      </c>
      <c r="G197" s="151">
        <v>-154.61538461538439</v>
      </c>
      <c r="I197" s="130">
        <v>37617</v>
      </c>
      <c r="J197" s="130">
        <v>37617</v>
      </c>
      <c r="K197" s="131">
        <v>1680</v>
      </c>
      <c r="M197" s="130">
        <v>38665</v>
      </c>
      <c r="N197" s="130">
        <v>38665</v>
      </c>
      <c r="O197" s="131">
        <v>251.99999999998113</v>
      </c>
      <c r="Q197" s="130">
        <v>37916</v>
      </c>
      <c r="R197" s="130">
        <v>37916</v>
      </c>
      <c r="S197" s="150">
        <v>396.92307692307446</v>
      </c>
    </row>
    <row r="198" spans="1:19" x14ac:dyDescent="0.25">
      <c r="A198" s="130">
        <v>37833</v>
      </c>
      <c r="B198" s="130">
        <v>37833</v>
      </c>
      <c r="C198" s="134">
        <v>-395.00000000000455</v>
      </c>
      <c r="E198" s="130">
        <v>37488.694444444445</v>
      </c>
      <c r="F198" s="130">
        <v>37488.694444444445</v>
      </c>
      <c r="G198" s="151">
        <v>-77.692307692306372</v>
      </c>
      <c r="I198" s="130">
        <v>37623</v>
      </c>
      <c r="J198" s="130">
        <v>37623</v>
      </c>
      <c r="K198" s="131">
        <v>1330</v>
      </c>
      <c r="M198" s="130">
        <v>38672</v>
      </c>
      <c r="N198" s="130">
        <v>38672</v>
      </c>
      <c r="O198" s="132">
        <v>-18.000000000014893</v>
      </c>
      <c r="Q198" s="130">
        <v>37917</v>
      </c>
      <c r="R198" s="130">
        <v>37917</v>
      </c>
      <c r="S198" s="150">
        <v>4.6153846153847899</v>
      </c>
    </row>
    <row r="199" spans="1:19" x14ac:dyDescent="0.25">
      <c r="A199" s="130">
        <v>37839</v>
      </c>
      <c r="B199" s="130">
        <v>37839</v>
      </c>
      <c r="C199" s="133">
        <v>929.99999999999545</v>
      </c>
      <c r="E199" s="130">
        <v>37488.805555555555</v>
      </c>
      <c r="F199" s="130">
        <v>37488.805555555555</v>
      </c>
      <c r="G199" s="151">
        <v>-46.923076923076273</v>
      </c>
      <c r="I199" s="130">
        <v>37630</v>
      </c>
      <c r="J199" s="130">
        <v>37630</v>
      </c>
      <c r="K199" s="131">
        <v>1160</v>
      </c>
      <c r="M199" s="130">
        <v>38680</v>
      </c>
      <c r="N199" s="130">
        <v>38680</v>
      </c>
      <c r="O199" s="131">
        <v>411.99999999999193</v>
      </c>
      <c r="Q199" s="130">
        <v>37921</v>
      </c>
      <c r="R199" s="130">
        <v>37921</v>
      </c>
      <c r="S199" s="150">
        <v>119.99999999999579</v>
      </c>
    </row>
    <row r="200" spans="1:19" x14ac:dyDescent="0.25">
      <c r="A200" s="130">
        <v>37845</v>
      </c>
      <c r="B200" s="130">
        <v>37845</v>
      </c>
      <c r="C200" s="134">
        <v>-95.000000000004547</v>
      </c>
      <c r="E200" s="130">
        <v>37488.847222222219</v>
      </c>
      <c r="F200" s="130">
        <v>37488.847222222219</v>
      </c>
      <c r="G200" s="151">
        <v>-185.38461538461723</v>
      </c>
      <c r="I200" s="130">
        <v>37642</v>
      </c>
      <c r="J200" s="130">
        <v>37642</v>
      </c>
      <c r="K200" s="132">
        <v>-470</v>
      </c>
      <c r="M200" s="130">
        <v>38688</v>
      </c>
      <c r="N200" s="130">
        <v>38688</v>
      </c>
      <c r="O200" s="132">
        <v>-88.000000000008072</v>
      </c>
      <c r="Q200" s="130">
        <v>37928</v>
      </c>
      <c r="R200" s="130">
        <v>37928</v>
      </c>
      <c r="S200" s="150">
        <v>350.76923076923532</v>
      </c>
    </row>
    <row r="201" spans="1:19" x14ac:dyDescent="0.25">
      <c r="A201" s="130">
        <v>37860</v>
      </c>
      <c r="B201" s="130">
        <v>37860</v>
      </c>
      <c r="C201" s="134">
        <v>-155.00000000000682</v>
      </c>
      <c r="E201" s="130">
        <v>37489.708333333336</v>
      </c>
      <c r="F201" s="130">
        <v>37489.708333333336</v>
      </c>
      <c r="G201" s="152">
        <v>329.99999999999943</v>
      </c>
      <c r="I201" s="130">
        <v>37644</v>
      </c>
      <c r="J201" s="130">
        <v>37644</v>
      </c>
      <c r="K201" s="132">
        <v>-730</v>
      </c>
      <c r="M201" s="130">
        <v>38699</v>
      </c>
      <c r="N201" s="130">
        <v>38699</v>
      </c>
      <c r="O201" s="132">
        <v>-38.000000000010914</v>
      </c>
      <c r="Q201" s="130">
        <v>37930</v>
      </c>
      <c r="R201" s="130">
        <v>37930</v>
      </c>
      <c r="S201" s="150">
        <v>56.923076923068876</v>
      </c>
    </row>
    <row r="202" spans="1:19" x14ac:dyDescent="0.25">
      <c r="A202" s="130">
        <v>37861</v>
      </c>
      <c r="B202" s="130">
        <v>37861</v>
      </c>
      <c r="C202" s="134">
        <v>-370.00000000000455</v>
      </c>
      <c r="E202" s="130">
        <v>37494.694444444445</v>
      </c>
      <c r="F202" s="130">
        <v>37494.694444444445</v>
      </c>
      <c r="G202" s="152">
        <v>329.99999999999943</v>
      </c>
      <c r="I202" s="130">
        <v>37645</v>
      </c>
      <c r="J202" s="130">
        <v>37645</v>
      </c>
      <c r="K202" s="131">
        <v>140</v>
      </c>
      <c r="M202" s="130">
        <v>38708</v>
      </c>
      <c r="N202" s="130">
        <v>38708</v>
      </c>
      <c r="O202" s="131">
        <v>281.99999999998226</v>
      </c>
      <c r="Q202" s="130">
        <v>37937</v>
      </c>
      <c r="R202" s="130">
        <v>37937</v>
      </c>
      <c r="S202" s="150">
        <v>496.92307692307969</v>
      </c>
    </row>
    <row r="203" spans="1:19" x14ac:dyDescent="0.25">
      <c r="A203" s="130">
        <v>37866</v>
      </c>
      <c r="B203" s="130">
        <v>37866</v>
      </c>
      <c r="C203" s="134">
        <v>-357.50000000000455</v>
      </c>
      <c r="E203" s="130">
        <v>37497.847222222219</v>
      </c>
      <c r="F203" s="130">
        <v>37497.847222222219</v>
      </c>
      <c r="G203" s="152">
        <v>99.230769230770861</v>
      </c>
      <c r="I203" s="130">
        <v>37655</v>
      </c>
      <c r="J203" s="130">
        <v>37655</v>
      </c>
      <c r="K203" s="132">
        <v>-240</v>
      </c>
      <c r="M203" s="130">
        <v>38720</v>
      </c>
      <c r="N203" s="130">
        <v>38720</v>
      </c>
      <c r="O203" s="131">
        <v>301.9999999999925</v>
      </c>
      <c r="Q203" s="130">
        <v>37939</v>
      </c>
      <c r="R203" s="130">
        <v>37939</v>
      </c>
      <c r="S203" s="150">
        <v>458.46153846154124</v>
      </c>
    </row>
    <row r="204" spans="1:19" x14ac:dyDescent="0.25">
      <c r="A204" s="130">
        <v>37876</v>
      </c>
      <c r="B204" s="130">
        <v>37876</v>
      </c>
      <c r="C204" s="134">
        <v>469.99999999999318</v>
      </c>
      <c r="E204" s="130">
        <v>37502.402777777781</v>
      </c>
      <c r="F204" s="130">
        <v>37502.402777777781</v>
      </c>
      <c r="G204" s="152">
        <v>614.61538461538476</v>
      </c>
      <c r="I204" s="130">
        <v>37656</v>
      </c>
      <c r="J204" s="130">
        <v>37656</v>
      </c>
      <c r="K204" s="131">
        <v>710</v>
      </c>
      <c r="M204" s="130">
        <v>38730</v>
      </c>
      <c r="N204" s="130">
        <v>38730</v>
      </c>
      <c r="O204" s="132">
        <v>-48.00000000001603</v>
      </c>
      <c r="Q204" s="130">
        <v>37943</v>
      </c>
      <c r="R204" s="130">
        <v>37943</v>
      </c>
      <c r="S204" s="150">
        <v>232.30769230769965</v>
      </c>
    </row>
    <row r="205" spans="1:19" x14ac:dyDescent="0.25">
      <c r="A205" s="130">
        <v>37879</v>
      </c>
      <c r="B205" s="130">
        <v>37879</v>
      </c>
      <c r="C205" s="134">
        <v>-282.50000000000455</v>
      </c>
      <c r="E205" s="130">
        <v>37503.75</v>
      </c>
      <c r="F205" s="130">
        <v>37503.75</v>
      </c>
      <c r="G205" s="151">
        <v>-77.692307692306372</v>
      </c>
      <c r="I205" s="130">
        <v>37658</v>
      </c>
      <c r="J205" s="130">
        <v>37658</v>
      </c>
      <c r="K205" s="132">
        <v>-770</v>
      </c>
      <c r="M205" s="130">
        <v>38737</v>
      </c>
      <c r="N205" s="130">
        <v>38737</v>
      </c>
      <c r="O205" s="131">
        <v>46.00000000000648</v>
      </c>
      <c r="Q205" s="130">
        <v>37944</v>
      </c>
      <c r="R205" s="130">
        <v>37944</v>
      </c>
      <c r="S205" s="150">
        <v>-201.53846153846189</v>
      </c>
    </row>
    <row r="206" spans="1:19" x14ac:dyDescent="0.25">
      <c r="A206" s="130">
        <v>37880</v>
      </c>
      <c r="B206" s="130">
        <v>37880</v>
      </c>
      <c r="C206" s="134">
        <v>-205.00000000000682</v>
      </c>
      <c r="E206" s="130">
        <v>37504.402777777781</v>
      </c>
      <c r="F206" s="130">
        <v>37504.402777777781</v>
      </c>
      <c r="G206" s="151">
        <v>-139.23076923076934</v>
      </c>
      <c r="I206" s="130">
        <v>37659</v>
      </c>
      <c r="J206" s="130">
        <v>37659</v>
      </c>
      <c r="K206" s="131">
        <v>450</v>
      </c>
      <c r="M206" s="130">
        <v>38740</v>
      </c>
      <c r="N206" s="130">
        <v>38740</v>
      </c>
      <c r="O206" s="131">
        <v>111.99999999999477</v>
      </c>
      <c r="Q206" s="130">
        <v>37945</v>
      </c>
      <c r="R206" s="130">
        <v>37945</v>
      </c>
      <c r="S206" s="150">
        <v>178.46153846154229</v>
      </c>
    </row>
    <row r="207" spans="1:19" x14ac:dyDescent="0.25">
      <c r="A207" s="130">
        <v>37888</v>
      </c>
      <c r="B207" s="130">
        <v>37888</v>
      </c>
      <c r="C207" s="133">
        <v>2489.9999999999977</v>
      </c>
      <c r="E207" s="130">
        <v>37512.736111111109</v>
      </c>
      <c r="F207" s="130">
        <v>37512.736111111109</v>
      </c>
      <c r="G207" s="152">
        <v>299.23076923076928</v>
      </c>
      <c r="I207" s="130">
        <v>37663</v>
      </c>
      <c r="J207" s="130">
        <v>37663</v>
      </c>
      <c r="K207" s="131">
        <v>420</v>
      </c>
      <c r="M207" s="130">
        <v>38741</v>
      </c>
      <c r="N207" s="130">
        <v>38741</v>
      </c>
      <c r="O207" s="132">
        <v>-108.0000000000183</v>
      </c>
      <c r="Q207" s="130">
        <v>37946</v>
      </c>
      <c r="R207" s="130">
        <v>37946</v>
      </c>
      <c r="S207" s="150">
        <v>-312.30769230769687</v>
      </c>
    </row>
    <row r="208" spans="1:19" x14ac:dyDescent="0.25">
      <c r="A208" s="130">
        <v>37890</v>
      </c>
      <c r="B208" s="130">
        <v>37890</v>
      </c>
      <c r="C208" s="134">
        <v>-370.00000000000455</v>
      </c>
      <c r="E208" s="130">
        <v>37517.402777777781</v>
      </c>
      <c r="F208" s="130">
        <v>37517.402777777781</v>
      </c>
      <c r="G208" s="152">
        <v>22.307692307692854</v>
      </c>
      <c r="I208" s="130">
        <v>37664</v>
      </c>
      <c r="J208" s="130">
        <v>37664</v>
      </c>
      <c r="K208" s="132">
        <v>-350</v>
      </c>
      <c r="M208" s="130">
        <v>38749</v>
      </c>
      <c r="N208" s="130">
        <v>38749</v>
      </c>
      <c r="O208" s="131">
        <v>285.99999999998715</v>
      </c>
      <c r="Q208" s="130">
        <v>37964</v>
      </c>
      <c r="R208" s="130">
        <v>37964</v>
      </c>
      <c r="S208" s="150">
        <v>-38.46153846153846</v>
      </c>
    </row>
    <row r="209" spans="1:19" x14ac:dyDescent="0.25">
      <c r="A209" s="130">
        <v>37893</v>
      </c>
      <c r="B209" s="130">
        <v>37893</v>
      </c>
      <c r="C209" s="133">
        <v>114.99999999999773</v>
      </c>
      <c r="E209" s="130">
        <v>37518.5</v>
      </c>
      <c r="F209" s="130">
        <v>37518.5</v>
      </c>
      <c r="G209" s="151">
        <v>-131.53846153846317</v>
      </c>
      <c r="I209" s="130">
        <v>37665</v>
      </c>
      <c r="J209" s="130">
        <v>37665</v>
      </c>
      <c r="K209" s="132">
        <v>-350</v>
      </c>
      <c r="M209" s="130">
        <v>38757</v>
      </c>
      <c r="N209" s="130">
        <v>38757</v>
      </c>
      <c r="O209" s="131">
        <v>31.999999999982265</v>
      </c>
      <c r="Q209" s="130">
        <v>37966</v>
      </c>
      <c r="R209" s="130">
        <v>37966</v>
      </c>
      <c r="S209" s="150">
        <v>519.99999999999932</v>
      </c>
    </row>
    <row r="210" spans="1:19" x14ac:dyDescent="0.25">
      <c r="A210" s="130">
        <v>37896</v>
      </c>
      <c r="B210" s="130">
        <v>37896</v>
      </c>
      <c r="C210" s="134">
        <v>-765.00000000000909</v>
      </c>
      <c r="E210" s="130">
        <v>37518.708333333336</v>
      </c>
      <c r="F210" s="130">
        <v>37518.708333333336</v>
      </c>
      <c r="G210" s="151">
        <v>-154.61538461538439</v>
      </c>
      <c r="I210" s="130">
        <v>37666</v>
      </c>
      <c r="J210" s="130">
        <v>37666</v>
      </c>
      <c r="K210" s="132">
        <v>900</v>
      </c>
      <c r="M210" s="130">
        <v>38758</v>
      </c>
      <c r="N210" s="130">
        <v>38758</v>
      </c>
      <c r="O210" s="132">
        <v>-138.00000000000523</v>
      </c>
      <c r="Q210" s="130">
        <v>37972</v>
      </c>
      <c r="R210" s="130">
        <v>37972</v>
      </c>
      <c r="S210" s="150">
        <v>-126.15384615384509</v>
      </c>
    </row>
    <row r="211" spans="1:19" x14ac:dyDescent="0.25">
      <c r="A211" s="130">
        <v>37897</v>
      </c>
      <c r="B211" s="130">
        <v>37897</v>
      </c>
      <c r="C211" s="134">
        <v>-382.50000000000455</v>
      </c>
      <c r="E211" s="130">
        <v>37526.694444444445</v>
      </c>
      <c r="F211" s="130">
        <v>37526.694444444445</v>
      </c>
      <c r="G211" s="151">
        <v>-300.76923076923157</v>
      </c>
      <c r="I211" s="130">
        <v>37680</v>
      </c>
      <c r="J211" s="130">
        <v>37680</v>
      </c>
      <c r="K211" s="131">
        <v>1030</v>
      </c>
      <c r="M211" s="130">
        <v>38765</v>
      </c>
      <c r="N211" s="130">
        <v>38765</v>
      </c>
      <c r="O211" s="131">
        <v>291.99999999998738</v>
      </c>
      <c r="Q211" s="130">
        <v>37974</v>
      </c>
      <c r="R211" s="130">
        <v>37974</v>
      </c>
      <c r="S211" s="150">
        <v>-172.307692307693</v>
      </c>
    </row>
    <row r="212" spans="1:19" x14ac:dyDescent="0.25">
      <c r="A212" s="130">
        <v>37902</v>
      </c>
      <c r="B212" s="130">
        <v>37902</v>
      </c>
      <c r="C212" s="133">
        <v>242.49999999999545</v>
      </c>
      <c r="E212" s="130">
        <v>37526.833333333336</v>
      </c>
      <c r="F212" s="130">
        <v>37526.833333333336</v>
      </c>
      <c r="G212" s="152">
        <v>14.615384615383959</v>
      </c>
      <c r="I212" s="130">
        <v>37686</v>
      </c>
      <c r="J212" s="130">
        <v>37686</v>
      </c>
      <c r="K212" s="131">
        <v>470</v>
      </c>
      <c r="M212" s="130">
        <v>38778</v>
      </c>
      <c r="N212" s="130">
        <v>38778</v>
      </c>
      <c r="O212" s="131">
        <v>441.99999999999307</v>
      </c>
      <c r="Q212" s="130">
        <v>37988</v>
      </c>
      <c r="R212" s="130">
        <v>37988</v>
      </c>
      <c r="S212" s="150">
        <v>-26.153846153848601</v>
      </c>
    </row>
    <row r="213" spans="1:19" x14ac:dyDescent="0.25">
      <c r="A213" s="130">
        <v>37921</v>
      </c>
      <c r="B213" s="130">
        <v>37921</v>
      </c>
      <c r="C213" s="134">
        <v>-32.500000000004547</v>
      </c>
      <c r="E213" s="130">
        <v>37530.527777777781</v>
      </c>
      <c r="F213" s="130">
        <v>37530.527777777781</v>
      </c>
      <c r="G213" s="152">
        <v>199.23076923077011</v>
      </c>
      <c r="I213" s="130">
        <v>37692</v>
      </c>
      <c r="J213" s="130">
        <v>37692</v>
      </c>
      <c r="K213" s="131">
        <v>840</v>
      </c>
      <c r="M213" s="130">
        <v>38782</v>
      </c>
      <c r="N213" s="130">
        <v>38782</v>
      </c>
      <c r="O213" s="132">
        <v>-138.00000000000523</v>
      </c>
      <c r="Q213" s="130">
        <v>37995</v>
      </c>
      <c r="R213" s="130">
        <v>37995</v>
      </c>
      <c r="S213" s="150">
        <v>-187.69230769231189</v>
      </c>
    </row>
    <row r="214" spans="1:19" x14ac:dyDescent="0.25">
      <c r="A214" s="130">
        <v>37937</v>
      </c>
      <c r="B214" s="130">
        <v>37937</v>
      </c>
      <c r="C214" s="134">
        <v>-370.00000000000455</v>
      </c>
      <c r="E214" s="130">
        <v>37531.694444444445</v>
      </c>
      <c r="F214" s="130">
        <v>37531.694444444445</v>
      </c>
      <c r="G214" s="151">
        <v>-23.846153846155048</v>
      </c>
      <c r="I214" s="130">
        <v>37704</v>
      </c>
      <c r="J214" s="130">
        <v>37704</v>
      </c>
      <c r="K214" s="131">
        <v>1200</v>
      </c>
      <c r="M214" s="130">
        <v>38786</v>
      </c>
      <c r="N214" s="130">
        <v>38786</v>
      </c>
      <c r="O214" s="131">
        <v>51.999999999992497</v>
      </c>
      <c r="Q214" s="130">
        <v>37998</v>
      </c>
      <c r="R214" s="130">
        <v>37998</v>
      </c>
      <c r="S214" s="150">
        <v>-250.76923076922131</v>
      </c>
    </row>
    <row r="215" spans="1:19" x14ac:dyDescent="0.25">
      <c r="A215" s="130">
        <v>37938</v>
      </c>
      <c r="B215" s="130">
        <v>37938</v>
      </c>
      <c r="C215" s="134">
        <v>-370.00000000000455</v>
      </c>
      <c r="E215" s="130">
        <v>37538.694444444445</v>
      </c>
      <c r="F215" s="130">
        <v>37538.694444444445</v>
      </c>
      <c r="G215" s="151">
        <v>-223.84615384615353</v>
      </c>
      <c r="I215" s="130">
        <v>37705</v>
      </c>
      <c r="J215" s="130">
        <v>37705</v>
      </c>
      <c r="K215" s="131">
        <v>740</v>
      </c>
      <c r="M215" s="130">
        <v>38789</v>
      </c>
      <c r="N215" s="130">
        <v>38789</v>
      </c>
      <c r="O215" s="132">
        <v>-8.0000000000097771</v>
      </c>
      <c r="Q215" s="130">
        <v>37999</v>
      </c>
      <c r="R215" s="130">
        <v>37999</v>
      </c>
      <c r="S215" s="150">
        <v>-193.84615384615245</v>
      </c>
    </row>
    <row r="216" spans="1:19" x14ac:dyDescent="0.25">
      <c r="A216" s="130">
        <v>37943</v>
      </c>
      <c r="B216" s="130">
        <v>37943</v>
      </c>
      <c r="C216" s="134">
        <v>-370.00000000000455</v>
      </c>
      <c r="E216" s="130">
        <v>37538.75</v>
      </c>
      <c r="F216" s="130">
        <v>37538.75</v>
      </c>
      <c r="G216" s="152">
        <v>30.000000000001741</v>
      </c>
      <c r="I216" s="130">
        <v>37711</v>
      </c>
      <c r="J216" s="130">
        <v>37711</v>
      </c>
      <c r="K216" s="131">
        <v>570</v>
      </c>
      <c r="M216" s="130">
        <v>38792</v>
      </c>
      <c r="N216" s="130">
        <v>38792</v>
      </c>
      <c r="O216" s="132">
        <v>-58.000000000021146</v>
      </c>
      <c r="Q216" s="130">
        <v>38001</v>
      </c>
      <c r="R216" s="130">
        <v>38001</v>
      </c>
      <c r="S216" s="150">
        <v>152.30769230769371</v>
      </c>
    </row>
    <row r="217" spans="1:19" x14ac:dyDescent="0.25">
      <c r="A217" s="130">
        <v>37946</v>
      </c>
      <c r="B217" s="130">
        <v>37946</v>
      </c>
      <c r="C217" s="134">
        <v>-370.00000000000455</v>
      </c>
      <c r="E217" s="130">
        <v>37540.694444444445</v>
      </c>
      <c r="F217" s="130">
        <v>37540.694444444445</v>
      </c>
      <c r="G217" s="151">
        <v>-123.84615384615428</v>
      </c>
      <c r="I217" s="130">
        <v>37713</v>
      </c>
      <c r="J217" s="130">
        <v>37713</v>
      </c>
      <c r="K217" s="131">
        <v>1190</v>
      </c>
      <c r="M217" s="130">
        <v>38793</v>
      </c>
      <c r="N217" s="130">
        <v>38793</v>
      </c>
      <c r="O217" s="131">
        <v>101.99999999998965</v>
      </c>
      <c r="Q217" s="130">
        <v>38009</v>
      </c>
      <c r="R217" s="130">
        <v>38009</v>
      </c>
      <c r="S217" s="150">
        <v>-133.84615384615455</v>
      </c>
    </row>
    <row r="218" spans="1:19" x14ac:dyDescent="0.25">
      <c r="A218" s="130">
        <v>37949</v>
      </c>
      <c r="B218" s="130">
        <v>37949</v>
      </c>
      <c r="C218" s="133">
        <v>1464.9999999999977</v>
      </c>
      <c r="E218" s="130">
        <v>37540.736111111109</v>
      </c>
      <c r="F218" s="130">
        <v>37540.736111111109</v>
      </c>
      <c r="G218" s="151">
        <v>-108.46153846153922</v>
      </c>
      <c r="I218" s="130">
        <v>37728</v>
      </c>
      <c r="J218" s="130">
        <v>37728</v>
      </c>
      <c r="K218" s="132">
        <v>-50</v>
      </c>
      <c r="M218" s="130">
        <v>38799</v>
      </c>
      <c r="N218" s="130">
        <v>38799</v>
      </c>
      <c r="O218" s="131">
        <v>271.99999999999136</v>
      </c>
      <c r="Q218" s="130">
        <v>38012</v>
      </c>
      <c r="R218" s="130">
        <v>38012</v>
      </c>
      <c r="S218" s="150">
        <v>-24.615384615388461</v>
      </c>
    </row>
    <row r="219" spans="1:19" x14ac:dyDescent="0.25">
      <c r="A219" s="130">
        <v>37953</v>
      </c>
      <c r="B219" s="130">
        <v>37953</v>
      </c>
      <c r="C219" s="134">
        <v>-82.500000000004547</v>
      </c>
      <c r="E219" s="130">
        <v>37540.777777777781</v>
      </c>
      <c r="F219" s="130">
        <v>37540.777777777781</v>
      </c>
      <c r="G219" s="152">
        <v>83.846153846153072</v>
      </c>
      <c r="I219" s="130">
        <v>37734</v>
      </c>
      <c r="J219" s="130">
        <v>37734</v>
      </c>
      <c r="K219" s="132">
        <v>-150</v>
      </c>
      <c r="M219" s="130">
        <v>38810</v>
      </c>
      <c r="N219" s="130">
        <v>38810</v>
      </c>
      <c r="O219" s="131">
        <v>181.99999999998795</v>
      </c>
      <c r="Q219" s="130">
        <v>38014</v>
      </c>
      <c r="R219" s="130">
        <v>38014</v>
      </c>
      <c r="S219" s="150">
        <v>-318.46153846152868</v>
      </c>
    </row>
    <row r="220" spans="1:19" x14ac:dyDescent="0.25">
      <c r="A220" s="130">
        <v>37973</v>
      </c>
      <c r="B220" s="130">
        <v>37973</v>
      </c>
      <c r="C220" s="133">
        <v>902.49999999999773</v>
      </c>
      <c r="E220" s="130">
        <v>37543.694444444445</v>
      </c>
      <c r="F220" s="130">
        <v>37543.694444444445</v>
      </c>
      <c r="G220" s="152">
        <v>499.23076923077053</v>
      </c>
      <c r="I220" s="130">
        <v>37739</v>
      </c>
      <c r="J220" s="130">
        <v>37739</v>
      </c>
      <c r="K220" s="132">
        <v>40</v>
      </c>
      <c r="M220" s="130">
        <v>38814</v>
      </c>
      <c r="N220" s="130">
        <v>38814</v>
      </c>
      <c r="O220" s="132">
        <v>-138.00000000000523</v>
      </c>
      <c r="Q220" s="130">
        <v>38016</v>
      </c>
      <c r="R220" s="130">
        <v>38016</v>
      </c>
      <c r="S220" s="150">
        <v>-103.07692307691677</v>
      </c>
    </row>
    <row r="221" spans="1:19" x14ac:dyDescent="0.25">
      <c r="A221" s="130">
        <v>38006</v>
      </c>
      <c r="B221" s="130">
        <v>38006</v>
      </c>
      <c r="C221" s="133">
        <v>127.50000000000909</v>
      </c>
      <c r="E221" s="130">
        <v>37545.402777777781</v>
      </c>
      <c r="F221" s="130">
        <v>37545.402777777781</v>
      </c>
      <c r="G221" s="151">
        <v>-85.384615384615273</v>
      </c>
      <c r="I221" s="130">
        <v>37746</v>
      </c>
      <c r="J221" s="130">
        <v>37746</v>
      </c>
      <c r="K221" s="132">
        <v>-240</v>
      </c>
      <c r="M221" s="130">
        <v>38819</v>
      </c>
      <c r="N221" s="130">
        <v>38819</v>
      </c>
      <c r="O221" s="131">
        <v>21.99999999999136</v>
      </c>
      <c r="Q221" s="130">
        <v>38019</v>
      </c>
      <c r="R221" s="130">
        <v>38019</v>
      </c>
      <c r="S221" s="150">
        <v>-629.23076923077406</v>
      </c>
    </row>
    <row r="222" spans="1:19" x14ac:dyDescent="0.25">
      <c r="A222" s="130">
        <v>38015</v>
      </c>
      <c r="B222" s="130">
        <v>38015</v>
      </c>
      <c r="C222" s="133">
        <v>317.50000000001819</v>
      </c>
      <c r="E222" s="130">
        <v>37545.777777777781</v>
      </c>
      <c r="F222" s="130">
        <v>37545.777777777781</v>
      </c>
      <c r="G222" s="152">
        <v>176.15384615384616</v>
      </c>
      <c r="I222" s="130">
        <v>37747</v>
      </c>
      <c r="J222" s="130">
        <v>37747</v>
      </c>
      <c r="K222" s="132">
        <v>-320</v>
      </c>
      <c r="M222" s="130">
        <v>38828</v>
      </c>
      <c r="N222" s="130">
        <v>38828</v>
      </c>
      <c r="O222" s="131">
        <v>21.99999999999136</v>
      </c>
      <c r="Q222" s="130">
        <v>38020</v>
      </c>
      <c r="R222" s="130">
        <v>38020</v>
      </c>
      <c r="S222" s="150">
        <v>-367.69230769231433</v>
      </c>
    </row>
    <row r="223" spans="1:19" x14ac:dyDescent="0.25">
      <c r="A223" s="130">
        <v>38016</v>
      </c>
      <c r="B223" s="130">
        <v>38016</v>
      </c>
      <c r="C223" s="134">
        <v>-307.49999999998181</v>
      </c>
      <c r="E223" s="130">
        <v>37546.847222222219</v>
      </c>
      <c r="F223" s="130">
        <v>37546.847222222219</v>
      </c>
      <c r="G223" s="151">
        <v>-16.153846153846153</v>
      </c>
      <c r="I223" s="130">
        <v>37748</v>
      </c>
      <c r="J223" s="130">
        <v>37748</v>
      </c>
      <c r="K223" s="131">
        <v>810</v>
      </c>
      <c r="M223" s="130">
        <v>38845</v>
      </c>
      <c r="N223" s="130">
        <v>38845</v>
      </c>
      <c r="O223" s="131">
        <v>61.999999999983402</v>
      </c>
      <c r="Q223" s="130">
        <v>38023</v>
      </c>
      <c r="R223" s="130">
        <v>38023</v>
      </c>
      <c r="S223" s="150">
        <v>843.07692307692582</v>
      </c>
    </row>
    <row r="224" spans="1:19" x14ac:dyDescent="0.25">
      <c r="A224" s="130">
        <v>38019</v>
      </c>
      <c r="B224" s="130">
        <v>38019</v>
      </c>
      <c r="C224" s="134">
        <v>-304.99999999999545</v>
      </c>
      <c r="E224" s="130">
        <v>37547.444444444445</v>
      </c>
      <c r="F224" s="130">
        <v>37547.444444444445</v>
      </c>
      <c r="G224" s="151">
        <v>-8.4615384615372609</v>
      </c>
      <c r="I224" s="130">
        <v>37753</v>
      </c>
      <c r="J224" s="130">
        <v>37753</v>
      </c>
      <c r="K224" s="132">
        <v>-270</v>
      </c>
      <c r="M224" s="130">
        <v>38853</v>
      </c>
      <c r="N224" s="130">
        <v>38853</v>
      </c>
      <c r="O224" s="131">
        <v>241.99999999999022</v>
      </c>
      <c r="Q224" s="130">
        <v>38034</v>
      </c>
      <c r="R224" s="130">
        <v>38034</v>
      </c>
      <c r="S224" s="150">
        <v>221.53846153846118</v>
      </c>
    </row>
    <row r="225" spans="1:19" x14ac:dyDescent="0.25">
      <c r="A225" s="130">
        <v>38022</v>
      </c>
      <c r="B225" s="130">
        <v>38022</v>
      </c>
      <c r="C225" s="134">
        <v>-307.50000000000455</v>
      </c>
      <c r="E225" s="130">
        <v>37547.527777777781</v>
      </c>
      <c r="F225" s="130">
        <v>37547.527777777781</v>
      </c>
      <c r="G225" s="151">
        <v>-31.538461538461213</v>
      </c>
      <c r="I225" s="130">
        <v>37754</v>
      </c>
      <c r="J225" s="130">
        <v>37754</v>
      </c>
      <c r="K225" s="132">
        <v>-380</v>
      </c>
      <c r="M225" s="130">
        <v>38855</v>
      </c>
      <c r="N225" s="130">
        <v>38855</v>
      </c>
      <c r="O225" s="131">
        <v>191.99999999999307</v>
      </c>
      <c r="Q225" s="130">
        <v>38035</v>
      </c>
      <c r="R225" s="130">
        <v>38035</v>
      </c>
      <c r="S225" s="150">
        <v>-10.76923076922972</v>
      </c>
    </row>
    <row r="226" spans="1:19" x14ac:dyDescent="0.25">
      <c r="A226" s="130">
        <v>38026</v>
      </c>
      <c r="B226" s="130">
        <v>38026</v>
      </c>
      <c r="C226" s="133">
        <v>104.99999999999545</v>
      </c>
      <c r="E226" s="130">
        <v>37547.694444444445</v>
      </c>
      <c r="F226" s="130">
        <v>37547.694444444445</v>
      </c>
      <c r="G226" s="151">
        <v>-46.923076923076273</v>
      </c>
      <c r="I226" s="130">
        <v>37755</v>
      </c>
      <c r="J226" s="130">
        <v>37755</v>
      </c>
      <c r="K226" s="132">
        <v>-260</v>
      </c>
      <c r="M226" s="130">
        <v>38870</v>
      </c>
      <c r="N226" s="130">
        <v>38870</v>
      </c>
      <c r="O226" s="131">
        <v>291.99999999998738</v>
      </c>
      <c r="Q226" s="130">
        <v>38036</v>
      </c>
      <c r="R226" s="130">
        <v>38036</v>
      </c>
      <c r="S226" s="150">
        <v>-203.07692307693077</v>
      </c>
    </row>
    <row r="227" spans="1:19" x14ac:dyDescent="0.25">
      <c r="A227" s="130">
        <v>38034</v>
      </c>
      <c r="B227" s="130">
        <v>38034</v>
      </c>
      <c r="C227" s="134">
        <v>-217.49999999997272</v>
      </c>
      <c r="E227" s="130">
        <v>37547.763888888891</v>
      </c>
      <c r="F227" s="130">
        <v>37547.763888888891</v>
      </c>
      <c r="G227" s="151">
        <v>-8.4615384615372609</v>
      </c>
      <c r="I227" s="130">
        <v>37756</v>
      </c>
      <c r="J227" s="130">
        <v>37756</v>
      </c>
      <c r="K227" s="132">
        <v>-600</v>
      </c>
      <c r="M227" s="130">
        <v>38873</v>
      </c>
      <c r="N227" s="130">
        <v>38873</v>
      </c>
      <c r="O227" s="131">
        <v>101.99999999998965</v>
      </c>
      <c r="Q227" s="130">
        <v>38041</v>
      </c>
      <c r="R227" s="130">
        <v>38041</v>
      </c>
      <c r="S227" s="150">
        <v>-226.15384615385034</v>
      </c>
    </row>
    <row r="228" spans="1:19" x14ac:dyDescent="0.25">
      <c r="A228" s="130">
        <v>38035</v>
      </c>
      <c r="B228" s="130">
        <v>38035</v>
      </c>
      <c r="C228" s="134">
        <v>-282.49999999998181</v>
      </c>
      <c r="E228" s="130">
        <v>37547.861111111109</v>
      </c>
      <c r="F228" s="130">
        <v>37547.861111111109</v>
      </c>
      <c r="G228" s="151">
        <v>-16.153846153846153</v>
      </c>
      <c r="I228" s="130">
        <v>37760</v>
      </c>
      <c r="J228" s="130">
        <v>37760</v>
      </c>
      <c r="K228" s="131">
        <v>1430</v>
      </c>
      <c r="M228" s="130">
        <v>38884</v>
      </c>
      <c r="N228" s="130">
        <v>38884</v>
      </c>
      <c r="O228" s="131">
        <v>141.9999999999817</v>
      </c>
      <c r="Q228" s="130">
        <v>38042</v>
      </c>
      <c r="R228" s="130">
        <v>38042</v>
      </c>
      <c r="S228" s="150">
        <v>273.84615384615836</v>
      </c>
    </row>
    <row r="229" spans="1:19" x14ac:dyDescent="0.25">
      <c r="A229" s="130">
        <v>38040</v>
      </c>
      <c r="B229" s="130">
        <v>38040</v>
      </c>
      <c r="C229" s="134">
        <v>-564.99999999997499</v>
      </c>
      <c r="E229" s="130">
        <v>37552.736111111109</v>
      </c>
      <c r="F229" s="130">
        <v>37552.736111111109</v>
      </c>
      <c r="G229" s="151">
        <v>-146.92307692307824</v>
      </c>
      <c r="I229" s="130">
        <v>37768</v>
      </c>
      <c r="J229" s="130">
        <v>37768</v>
      </c>
      <c r="K229" s="131">
        <v>400</v>
      </c>
      <c r="M229" s="130">
        <v>38888</v>
      </c>
      <c r="N229" s="130">
        <v>38888</v>
      </c>
      <c r="O229" s="132">
        <v>-138.00000000001944</v>
      </c>
      <c r="Q229" s="130">
        <v>38049</v>
      </c>
      <c r="R229" s="130">
        <v>38049</v>
      </c>
      <c r="S229" s="150">
        <v>98.461538461536364</v>
      </c>
    </row>
    <row r="230" spans="1:19" x14ac:dyDescent="0.25">
      <c r="A230" s="130">
        <v>38043</v>
      </c>
      <c r="B230" s="130">
        <v>38043</v>
      </c>
      <c r="C230" s="134">
        <v>-295.00000000000455</v>
      </c>
      <c r="E230" s="130">
        <v>37553.847222222219</v>
      </c>
      <c r="F230" s="130">
        <v>37553.847222222219</v>
      </c>
      <c r="G230" s="151">
        <v>-70.000000000000213</v>
      </c>
      <c r="I230" s="130">
        <v>37792</v>
      </c>
      <c r="J230" s="130">
        <v>37792</v>
      </c>
      <c r="K230" s="132">
        <v>-380</v>
      </c>
      <c r="M230" s="130">
        <v>38891</v>
      </c>
      <c r="N230" s="130">
        <v>38891</v>
      </c>
      <c r="O230" s="131">
        <v>1.999999999981128</v>
      </c>
      <c r="Q230" s="130">
        <v>38050</v>
      </c>
      <c r="R230" s="130">
        <v>38050</v>
      </c>
      <c r="S230" s="150">
        <v>-118.46153846154441</v>
      </c>
    </row>
    <row r="231" spans="1:19" x14ac:dyDescent="0.25">
      <c r="A231" s="130">
        <v>38047</v>
      </c>
      <c r="B231" s="130">
        <v>38047</v>
      </c>
      <c r="C231" s="133">
        <v>214.99999999999773</v>
      </c>
      <c r="E231" s="130">
        <v>37554.513888888891</v>
      </c>
      <c r="F231" s="130">
        <v>37554.513888888891</v>
      </c>
      <c r="G231" s="151">
        <v>-70.000000000000213</v>
      </c>
      <c r="I231" s="130">
        <v>37795</v>
      </c>
      <c r="J231" s="130">
        <v>37795</v>
      </c>
      <c r="K231" s="131">
        <v>720</v>
      </c>
      <c r="M231" s="130">
        <v>38894</v>
      </c>
      <c r="N231" s="130">
        <v>38894</v>
      </c>
      <c r="O231" s="132">
        <v>-106.00000000000875</v>
      </c>
      <c r="Q231" s="130">
        <v>38061</v>
      </c>
      <c r="R231" s="130">
        <v>38061</v>
      </c>
      <c r="S231" s="150">
        <v>604.61538461538566</v>
      </c>
    </row>
    <row r="232" spans="1:19" x14ac:dyDescent="0.25">
      <c r="A232" s="130">
        <v>38051</v>
      </c>
      <c r="B232" s="130">
        <v>38051</v>
      </c>
      <c r="C232" s="134">
        <v>-282.49999999998181</v>
      </c>
      <c r="E232" s="130">
        <v>37554.708333333336</v>
      </c>
      <c r="F232" s="130">
        <v>37554.708333333336</v>
      </c>
      <c r="G232" s="152">
        <v>699.23076923076894</v>
      </c>
      <c r="I232" s="130">
        <v>37798</v>
      </c>
      <c r="J232" s="130">
        <v>37798</v>
      </c>
      <c r="K232" s="131">
        <v>-350</v>
      </c>
      <c r="M232" s="130">
        <v>38895</v>
      </c>
      <c r="N232" s="130">
        <v>38895</v>
      </c>
      <c r="O232" s="132">
        <v>-68.000000000012051</v>
      </c>
      <c r="Q232" s="130">
        <v>38062</v>
      </c>
      <c r="R232" s="130">
        <v>38062</v>
      </c>
      <c r="S232" s="150">
        <v>66.153846153847198</v>
      </c>
    </row>
    <row r="233" spans="1:19" x14ac:dyDescent="0.25">
      <c r="A233" s="130">
        <v>38058</v>
      </c>
      <c r="B233" s="130">
        <v>38058</v>
      </c>
      <c r="C233" s="134">
        <v>-310.00000000000227</v>
      </c>
      <c r="E233" s="130">
        <v>37558.694444444445</v>
      </c>
      <c r="F233" s="130">
        <v>37558.694444444445</v>
      </c>
      <c r="G233" s="151">
        <v>-185.38461538461451</v>
      </c>
      <c r="I233" s="130">
        <v>37799</v>
      </c>
      <c r="J233" s="130">
        <v>37799</v>
      </c>
      <c r="K233" s="132">
        <v>-420</v>
      </c>
      <c r="M233" s="130">
        <v>38896</v>
      </c>
      <c r="N233" s="130">
        <v>38896</v>
      </c>
      <c r="O233" s="132">
        <v>-138.00000000000523</v>
      </c>
      <c r="Q233" s="130">
        <v>38063</v>
      </c>
      <c r="R233" s="130">
        <v>38063</v>
      </c>
      <c r="S233" s="150">
        <v>304.61538461537867</v>
      </c>
    </row>
    <row r="234" spans="1:19" x14ac:dyDescent="0.25">
      <c r="A234" s="130">
        <v>38061</v>
      </c>
      <c r="B234" s="130">
        <v>38061</v>
      </c>
      <c r="C234" s="134">
        <v>-640.00000000000909</v>
      </c>
      <c r="E234" s="130">
        <v>37558.777777777781</v>
      </c>
      <c r="F234" s="130">
        <v>37558.777777777781</v>
      </c>
      <c r="G234" s="151">
        <v>-116.15384615384538</v>
      </c>
      <c r="I234" s="130">
        <v>37802</v>
      </c>
      <c r="J234" s="130">
        <v>37802</v>
      </c>
      <c r="K234" s="132">
        <v>620</v>
      </c>
      <c r="M234" s="130">
        <v>38898</v>
      </c>
      <c r="N234" s="130">
        <v>38898</v>
      </c>
      <c r="O234" s="132">
        <v>-38.000000000010914</v>
      </c>
      <c r="Q234" s="130">
        <v>38064</v>
      </c>
      <c r="R234" s="130">
        <v>38064</v>
      </c>
      <c r="S234" s="150">
        <v>-555.38461538461752</v>
      </c>
    </row>
    <row r="235" spans="1:19" x14ac:dyDescent="0.25">
      <c r="A235" s="130">
        <v>38062</v>
      </c>
      <c r="B235" s="130">
        <v>38062</v>
      </c>
      <c r="C235" s="134">
        <v>-320.00000000000455</v>
      </c>
      <c r="E235" s="130">
        <v>37558.861111111109</v>
      </c>
      <c r="F235" s="130">
        <v>37558.861111111109</v>
      </c>
      <c r="G235" s="152">
        <v>176.15384615384616</v>
      </c>
      <c r="I235" s="130">
        <v>37805</v>
      </c>
      <c r="J235" s="130">
        <v>37805</v>
      </c>
      <c r="K235" s="132">
        <v>-480</v>
      </c>
      <c r="M235" s="130">
        <v>38909</v>
      </c>
      <c r="N235" s="130">
        <v>38909</v>
      </c>
      <c r="O235" s="132">
        <v>-58.000000000006935</v>
      </c>
      <c r="Q235" s="130">
        <v>38065</v>
      </c>
      <c r="R235" s="130">
        <v>38065</v>
      </c>
      <c r="S235" s="150">
        <v>-278.46153846154755</v>
      </c>
    </row>
    <row r="236" spans="1:19" x14ac:dyDescent="0.25">
      <c r="A236" s="130">
        <v>38064</v>
      </c>
      <c r="B236" s="130">
        <v>38064</v>
      </c>
      <c r="C236" s="133">
        <v>754.99999999999545</v>
      </c>
      <c r="E236" s="130">
        <v>37559.5</v>
      </c>
      <c r="F236" s="130">
        <v>37559.5</v>
      </c>
      <c r="G236" s="151">
        <v>-54.61538461538516</v>
      </c>
      <c r="I236" s="130">
        <v>37806</v>
      </c>
      <c r="J236" s="130">
        <v>37806</v>
      </c>
      <c r="K236" s="132">
        <v>-220</v>
      </c>
      <c r="M236" s="130">
        <v>38933</v>
      </c>
      <c r="N236" s="130">
        <v>38933</v>
      </c>
      <c r="O236" s="131">
        <v>555.99999999999739</v>
      </c>
      <c r="Q236" s="130">
        <v>38069</v>
      </c>
      <c r="R236" s="130">
        <v>38069</v>
      </c>
      <c r="S236" s="150">
        <v>-33.846153846158046</v>
      </c>
    </row>
    <row r="237" spans="1:19" x14ac:dyDescent="0.25">
      <c r="A237" s="130">
        <v>38070</v>
      </c>
      <c r="B237" s="130">
        <v>38070</v>
      </c>
      <c r="C237" s="134">
        <v>-345.00000000000455</v>
      </c>
      <c r="E237" s="130">
        <v>37559.722222222219</v>
      </c>
      <c r="F237" s="130">
        <v>37559.722222222219</v>
      </c>
      <c r="G237" s="151">
        <v>-139.23076923076934</v>
      </c>
      <c r="I237" s="130">
        <v>37809</v>
      </c>
      <c r="J237" s="130">
        <v>37809</v>
      </c>
      <c r="K237" s="131">
        <v>700</v>
      </c>
      <c r="M237" s="130">
        <v>38945</v>
      </c>
      <c r="N237" s="130">
        <v>38945</v>
      </c>
      <c r="O237" s="131">
        <v>211.99999999998909</v>
      </c>
      <c r="Q237" s="130">
        <v>38070</v>
      </c>
      <c r="R237" s="130">
        <v>38070</v>
      </c>
      <c r="S237" s="150">
        <v>12.307692307689859</v>
      </c>
    </row>
    <row r="238" spans="1:19" x14ac:dyDescent="0.25">
      <c r="A238" s="130">
        <v>38075</v>
      </c>
      <c r="B238" s="130">
        <v>38075</v>
      </c>
      <c r="C238" s="133">
        <v>1139.9999999999977</v>
      </c>
      <c r="E238" s="130">
        <v>37560.625</v>
      </c>
      <c r="F238" s="130">
        <v>37560.625</v>
      </c>
      <c r="G238" s="151">
        <v>-185.38461538461723</v>
      </c>
      <c r="I238" s="130">
        <v>37813</v>
      </c>
      <c r="J238" s="130">
        <v>37813</v>
      </c>
      <c r="K238" s="131">
        <v>780</v>
      </c>
      <c r="M238" s="130">
        <v>38960</v>
      </c>
      <c r="N238" s="130">
        <v>38960</v>
      </c>
      <c r="O238" s="132">
        <v>-118.00000000000921</v>
      </c>
      <c r="Q238" s="130">
        <v>38071</v>
      </c>
      <c r="R238" s="130">
        <v>38071</v>
      </c>
      <c r="S238" s="150">
        <v>712.30769230769158</v>
      </c>
    </row>
    <row r="239" spans="1:19" x14ac:dyDescent="0.25">
      <c r="A239" s="130">
        <v>38092</v>
      </c>
      <c r="B239" s="130">
        <v>38092</v>
      </c>
      <c r="C239" s="134">
        <v>-320.00000000000455</v>
      </c>
      <c r="E239" s="130">
        <v>37560.791666666664</v>
      </c>
      <c r="F239" s="130">
        <v>37560.791666666664</v>
      </c>
      <c r="G239" s="151">
        <v>-23.846153846152315</v>
      </c>
      <c r="I239" s="130">
        <v>37823</v>
      </c>
      <c r="J239" s="130">
        <v>37823</v>
      </c>
      <c r="K239" s="132">
        <v>-470</v>
      </c>
      <c r="M239" s="130">
        <v>38975</v>
      </c>
      <c r="N239" s="130">
        <v>38975</v>
      </c>
      <c r="O239" s="132">
        <v>-38.000000000010914</v>
      </c>
      <c r="Q239" s="130">
        <v>38084</v>
      </c>
      <c r="R239" s="130">
        <v>38084</v>
      </c>
      <c r="S239" s="150">
        <v>227.69230769231049</v>
      </c>
    </row>
    <row r="240" spans="1:19" x14ac:dyDescent="0.25">
      <c r="A240" s="130">
        <v>38098</v>
      </c>
      <c r="B240" s="130">
        <v>38098</v>
      </c>
      <c r="C240" s="134">
        <v>-320.00000000000455</v>
      </c>
      <c r="E240" s="130">
        <v>37564.402777777781</v>
      </c>
      <c r="F240" s="130">
        <v>37564.402777777781</v>
      </c>
      <c r="G240" s="151">
        <v>-77.692307692309114</v>
      </c>
      <c r="I240" s="130">
        <v>37825</v>
      </c>
      <c r="J240" s="130">
        <v>37825</v>
      </c>
      <c r="K240" s="132">
        <v>-920</v>
      </c>
      <c r="M240" s="130">
        <v>38979</v>
      </c>
      <c r="N240" s="130">
        <v>38979</v>
      </c>
      <c r="O240" s="131">
        <v>51.999999999992497</v>
      </c>
      <c r="Q240" s="130">
        <v>38089</v>
      </c>
      <c r="R240" s="130">
        <v>38089</v>
      </c>
      <c r="S240" s="150">
        <v>-41.538461538458741</v>
      </c>
    </row>
    <row r="241" spans="1:19" x14ac:dyDescent="0.25">
      <c r="A241" s="130">
        <v>38107</v>
      </c>
      <c r="B241" s="130">
        <v>38107</v>
      </c>
      <c r="C241" s="133">
        <v>89.999999999997726</v>
      </c>
      <c r="E241" s="130">
        <v>37564.583333333336</v>
      </c>
      <c r="F241" s="130">
        <v>37564.583333333336</v>
      </c>
      <c r="G241" s="151">
        <v>-108.46153846153922</v>
      </c>
      <c r="I241" s="130">
        <v>37826</v>
      </c>
      <c r="J241" s="130">
        <v>37826</v>
      </c>
      <c r="K241" s="131">
        <v>950</v>
      </c>
      <c r="M241" s="130">
        <v>38981</v>
      </c>
      <c r="N241" s="130">
        <v>38981</v>
      </c>
      <c r="O241" s="131">
        <v>403.99999999996794</v>
      </c>
      <c r="Q241" s="130">
        <v>38093</v>
      </c>
      <c r="R241" s="130">
        <v>38093</v>
      </c>
      <c r="S241" s="150">
        <v>-310.76923076922799</v>
      </c>
    </row>
    <row r="242" spans="1:19" x14ac:dyDescent="0.25">
      <c r="A242" s="130">
        <v>38119</v>
      </c>
      <c r="B242" s="130">
        <v>38119</v>
      </c>
      <c r="C242" s="133">
        <v>1277.4999999999977</v>
      </c>
      <c r="E242" s="130">
        <v>37564.736111111109</v>
      </c>
      <c r="F242" s="130">
        <v>37564.736111111109</v>
      </c>
      <c r="G242" s="151">
        <v>-146.92307692307548</v>
      </c>
      <c r="I242" s="130">
        <v>37830</v>
      </c>
      <c r="J242" s="130">
        <v>37830</v>
      </c>
      <c r="K242" s="132">
        <v>-150</v>
      </c>
      <c r="M242" s="130">
        <v>38992</v>
      </c>
      <c r="N242" s="130">
        <v>38992</v>
      </c>
      <c r="O242" s="131">
        <v>401.99999999998681</v>
      </c>
      <c r="Q242" s="130">
        <v>38096</v>
      </c>
      <c r="R242" s="130">
        <v>38096</v>
      </c>
      <c r="S242" s="150">
        <v>-46.153846153847901</v>
      </c>
    </row>
    <row r="243" spans="1:19" x14ac:dyDescent="0.25">
      <c r="A243" s="130">
        <v>38124</v>
      </c>
      <c r="B243" s="130">
        <v>38124</v>
      </c>
      <c r="C243" s="134">
        <v>-345.00000000000455</v>
      </c>
      <c r="E243" s="130">
        <v>37564.805555555555</v>
      </c>
      <c r="F243" s="130">
        <v>37564.805555555555</v>
      </c>
      <c r="G243" s="151">
        <v>-223.84615384615353</v>
      </c>
      <c r="I243" s="130">
        <v>37832</v>
      </c>
      <c r="J243" s="130">
        <v>37832</v>
      </c>
      <c r="K243" s="132">
        <v>-100</v>
      </c>
      <c r="M243" s="130">
        <v>38993</v>
      </c>
      <c r="N243" s="130">
        <v>38993</v>
      </c>
      <c r="O243" s="131">
        <v>311.99999999999761</v>
      </c>
      <c r="Q243" s="130">
        <v>38097</v>
      </c>
      <c r="R243" s="130">
        <v>38097</v>
      </c>
      <c r="S243" s="150">
        <v>750.76923076923003</v>
      </c>
    </row>
    <row r="244" spans="1:19" x14ac:dyDescent="0.25">
      <c r="A244" s="130">
        <v>38126</v>
      </c>
      <c r="B244" s="130">
        <v>38126</v>
      </c>
      <c r="C244" s="134">
        <v>-97.500000000002274</v>
      </c>
      <c r="E244" s="130">
        <v>37565.541666666664</v>
      </c>
      <c r="F244" s="130">
        <v>37565.541666666664</v>
      </c>
      <c r="G244" s="152">
        <v>514.61538461538555</v>
      </c>
      <c r="I244" s="130">
        <v>37833</v>
      </c>
      <c r="J244" s="130">
        <v>37833</v>
      </c>
      <c r="K244" s="131">
        <v>740</v>
      </c>
      <c r="M244" s="130">
        <v>38994</v>
      </c>
      <c r="N244" s="130">
        <v>38994</v>
      </c>
      <c r="O244" s="131">
        <v>131.99999999999079</v>
      </c>
      <c r="Q244" s="130">
        <v>38098</v>
      </c>
      <c r="R244" s="130">
        <v>38098</v>
      </c>
      <c r="S244" s="150">
        <v>35.38461538460944</v>
      </c>
    </row>
    <row r="245" spans="1:19" x14ac:dyDescent="0.25">
      <c r="A245" s="130">
        <v>38127</v>
      </c>
      <c r="B245" s="130">
        <v>38127</v>
      </c>
      <c r="C245" s="134">
        <v>-332.50000000000455</v>
      </c>
      <c r="E245" s="130">
        <v>37567.638888888891</v>
      </c>
      <c r="F245" s="130">
        <v>37567.638888888891</v>
      </c>
      <c r="G245" s="151">
        <v>-285.3846153846165</v>
      </c>
      <c r="I245" s="130">
        <v>37838</v>
      </c>
      <c r="J245" s="130">
        <v>37838</v>
      </c>
      <c r="K245" s="132">
        <v>-200</v>
      </c>
      <c r="M245" s="130">
        <v>38995</v>
      </c>
      <c r="N245" s="130">
        <v>38995</v>
      </c>
      <c r="O245" s="132">
        <v>-78.000000000002956</v>
      </c>
      <c r="Q245" s="130">
        <v>38103</v>
      </c>
      <c r="R245" s="130">
        <v>38103</v>
      </c>
      <c r="S245" s="150">
        <v>73.846153846156639</v>
      </c>
    </row>
    <row r="246" spans="1:19" x14ac:dyDescent="0.25">
      <c r="A246" s="130">
        <v>38128</v>
      </c>
      <c r="B246" s="130">
        <v>38128</v>
      </c>
      <c r="C246" s="134">
        <v>-332.50000000000455</v>
      </c>
      <c r="E246" s="130">
        <v>37567.777777777781</v>
      </c>
      <c r="F246" s="130">
        <v>37567.777777777781</v>
      </c>
      <c r="G246" s="152">
        <v>399.23076923077133</v>
      </c>
      <c r="I246" s="130">
        <v>37841</v>
      </c>
      <c r="J246" s="130">
        <v>37841</v>
      </c>
      <c r="K246" s="132">
        <v>-30</v>
      </c>
      <c r="M246" s="130">
        <v>38996</v>
      </c>
      <c r="N246" s="130">
        <v>38996</v>
      </c>
      <c r="O246" s="131">
        <v>321.99999999998852</v>
      </c>
      <c r="Q246" s="130">
        <v>38111</v>
      </c>
      <c r="R246" s="130">
        <v>38111</v>
      </c>
      <c r="S246" s="150">
        <v>4.6153846153891624</v>
      </c>
    </row>
    <row r="247" spans="1:19" x14ac:dyDescent="0.25">
      <c r="A247" s="130">
        <v>38131</v>
      </c>
      <c r="B247" s="130">
        <v>38131</v>
      </c>
      <c r="C247" s="133">
        <v>379.99999999999545</v>
      </c>
      <c r="E247" s="130">
        <v>37571.402777777781</v>
      </c>
      <c r="F247" s="130">
        <v>37571.402777777781</v>
      </c>
      <c r="G247" s="152">
        <v>37.692307692307907</v>
      </c>
      <c r="I247" s="130">
        <v>37844</v>
      </c>
      <c r="J247" s="130">
        <v>37844</v>
      </c>
      <c r="K247" s="132">
        <v>-50</v>
      </c>
      <c r="M247" s="130">
        <v>39003</v>
      </c>
      <c r="N247" s="130">
        <v>39003</v>
      </c>
      <c r="O247" s="131">
        <v>1.999999999981128</v>
      </c>
      <c r="Q247" s="130">
        <v>38113</v>
      </c>
      <c r="R247" s="130">
        <v>38113</v>
      </c>
      <c r="S247" s="150">
        <v>373.84615384615489</v>
      </c>
    </row>
    <row r="248" spans="1:19" x14ac:dyDescent="0.25">
      <c r="A248" s="130">
        <v>38132</v>
      </c>
      <c r="B248" s="130">
        <v>38132</v>
      </c>
      <c r="C248" s="133">
        <v>202.49999999999773</v>
      </c>
      <c r="E248" s="130">
        <v>37571.763888888891</v>
      </c>
      <c r="F248" s="130">
        <v>37571.763888888891</v>
      </c>
      <c r="G248" s="151">
        <v>-62.307692307694055</v>
      </c>
      <c r="I248" s="130">
        <v>37846</v>
      </c>
      <c r="J248" s="130">
        <v>37846</v>
      </c>
      <c r="K248" s="131">
        <v>110</v>
      </c>
      <c r="M248" s="130">
        <v>39008</v>
      </c>
      <c r="N248" s="130">
        <v>39008</v>
      </c>
      <c r="O248" s="132">
        <v>-118.00000000002342</v>
      </c>
      <c r="Q248" s="130">
        <v>38114</v>
      </c>
      <c r="R248" s="130">
        <v>38114</v>
      </c>
      <c r="S248" s="150">
        <v>-583.07692307692616</v>
      </c>
    </row>
    <row r="249" spans="1:19" x14ac:dyDescent="0.25">
      <c r="A249" s="130">
        <v>38139</v>
      </c>
      <c r="B249" s="130">
        <v>38139</v>
      </c>
      <c r="C249" s="133">
        <v>317.49999999999545</v>
      </c>
      <c r="E249" s="130">
        <v>37572.5</v>
      </c>
      <c r="F249" s="130">
        <v>37572.5</v>
      </c>
      <c r="G249" s="151">
        <v>-131.53846153846044</v>
      </c>
      <c r="I249" s="130">
        <v>37858</v>
      </c>
      <c r="J249" s="130">
        <v>37858</v>
      </c>
      <c r="K249" s="132">
        <v>-180</v>
      </c>
      <c r="M249" s="130">
        <v>39015</v>
      </c>
      <c r="N249" s="130">
        <v>39015</v>
      </c>
      <c r="O249" s="132">
        <v>-118.00000000000921</v>
      </c>
      <c r="Q249" s="130">
        <v>38119</v>
      </c>
      <c r="R249" s="130">
        <v>38119</v>
      </c>
      <c r="S249" s="150">
        <v>510.76923076922969</v>
      </c>
    </row>
    <row r="250" spans="1:19" x14ac:dyDescent="0.25">
      <c r="A250" s="130">
        <v>38140</v>
      </c>
      <c r="B250" s="130">
        <v>38140</v>
      </c>
      <c r="C250" s="133">
        <v>129.99999999999545</v>
      </c>
      <c r="E250" s="130">
        <v>37572.569444444445</v>
      </c>
      <c r="F250" s="130">
        <v>37572.569444444445</v>
      </c>
      <c r="G250" s="151">
        <v>-31.538461538461213</v>
      </c>
      <c r="I250" s="130">
        <v>37859</v>
      </c>
      <c r="J250" s="130">
        <v>37859</v>
      </c>
      <c r="K250" s="132">
        <v>-200</v>
      </c>
      <c r="M250" s="130">
        <v>39017</v>
      </c>
      <c r="N250" s="130">
        <v>39017</v>
      </c>
      <c r="O250" s="131">
        <v>12.000000000000455</v>
      </c>
      <c r="Q250" s="130">
        <v>38121</v>
      </c>
      <c r="R250" s="130">
        <v>38121</v>
      </c>
      <c r="S250" s="150">
        <v>-470.76923076923111</v>
      </c>
    </row>
    <row r="251" spans="1:19" x14ac:dyDescent="0.25">
      <c r="A251" s="130">
        <v>38141</v>
      </c>
      <c r="B251" s="130">
        <v>38141</v>
      </c>
      <c r="C251" s="134">
        <v>-307.50000000000455</v>
      </c>
      <c r="E251" s="130">
        <v>37572.611111111109</v>
      </c>
      <c r="F251" s="130">
        <v>37572.611111111109</v>
      </c>
      <c r="G251" s="151">
        <v>-146.92307692307824</v>
      </c>
      <c r="I251" s="130">
        <v>37861</v>
      </c>
      <c r="J251" s="130">
        <v>37861</v>
      </c>
      <c r="K251" s="132">
        <v>-460</v>
      </c>
      <c r="M251" s="130">
        <v>39024</v>
      </c>
      <c r="N251" s="130">
        <v>39024</v>
      </c>
      <c r="O251" s="131">
        <v>131.99999999999079</v>
      </c>
      <c r="Q251" s="130">
        <v>38125</v>
      </c>
      <c r="R251" s="130">
        <v>38125</v>
      </c>
      <c r="S251" s="150">
        <v>-29.230769230768878</v>
      </c>
    </row>
    <row r="252" spans="1:19" x14ac:dyDescent="0.25">
      <c r="A252" s="130">
        <v>38153</v>
      </c>
      <c r="B252" s="130">
        <v>38153</v>
      </c>
      <c r="C252" s="133">
        <v>1039.9999999999977</v>
      </c>
      <c r="E252" s="130">
        <v>37572.708333333336</v>
      </c>
      <c r="F252" s="130">
        <v>37572.708333333336</v>
      </c>
      <c r="G252" s="151">
        <v>-131.53846153846317</v>
      </c>
      <c r="I252" s="130">
        <v>37862</v>
      </c>
      <c r="J252" s="130">
        <v>37862</v>
      </c>
      <c r="K252" s="131">
        <v>140</v>
      </c>
      <c r="M252" s="130">
        <v>39038</v>
      </c>
      <c r="N252" s="130">
        <v>39038</v>
      </c>
      <c r="O252" s="132">
        <v>-118.00000000000921</v>
      </c>
      <c r="Q252" s="130">
        <v>38126</v>
      </c>
      <c r="R252" s="130">
        <v>38126</v>
      </c>
      <c r="S252" s="150">
        <v>319.99999999999756</v>
      </c>
    </row>
    <row r="253" spans="1:19" x14ac:dyDescent="0.25">
      <c r="A253" s="130">
        <v>38161</v>
      </c>
      <c r="B253" s="130">
        <v>38161</v>
      </c>
      <c r="C253" s="134">
        <v>-85.000000000002274</v>
      </c>
      <c r="E253" s="130">
        <v>37572.736111111109</v>
      </c>
      <c r="F253" s="130">
        <v>37572.736111111109</v>
      </c>
      <c r="G253" s="151">
        <v>-23.846153846152315</v>
      </c>
      <c r="I253" s="130">
        <v>37865</v>
      </c>
      <c r="J253" s="130">
        <v>37865</v>
      </c>
      <c r="K253" s="131">
        <v>40</v>
      </c>
      <c r="M253" s="130">
        <v>39043</v>
      </c>
      <c r="N253" s="130">
        <v>39043</v>
      </c>
      <c r="O253" s="132">
        <v>-118.00000000000921</v>
      </c>
      <c r="Q253" s="130">
        <v>38128</v>
      </c>
      <c r="R253" s="130">
        <v>38128</v>
      </c>
      <c r="S253" s="150">
        <v>-269.23076923077798</v>
      </c>
    </row>
    <row r="254" spans="1:19" x14ac:dyDescent="0.25">
      <c r="A254" s="130">
        <v>38175</v>
      </c>
      <c r="B254" s="130">
        <v>38175</v>
      </c>
      <c r="C254" s="134">
        <v>-520.00000000000455</v>
      </c>
      <c r="E254" s="130">
        <v>37573.625</v>
      </c>
      <c r="F254" s="130">
        <v>37573.625</v>
      </c>
      <c r="G254" s="152">
        <v>376.1538461538446</v>
      </c>
      <c r="I254" s="130">
        <v>37866</v>
      </c>
      <c r="J254" s="130">
        <v>37866</v>
      </c>
      <c r="K254" s="132">
        <v>-360</v>
      </c>
      <c r="M254" s="130">
        <v>39044</v>
      </c>
      <c r="N254" s="130">
        <v>39044</v>
      </c>
      <c r="O254" s="132">
        <v>-4.0000000000048885</v>
      </c>
      <c r="Q254" s="130">
        <v>38139</v>
      </c>
      <c r="R254" s="130">
        <v>38139</v>
      </c>
      <c r="S254" s="150">
        <v>381.53846153845558</v>
      </c>
    </row>
    <row r="255" spans="1:19" x14ac:dyDescent="0.25">
      <c r="A255" s="130">
        <v>38176</v>
      </c>
      <c r="B255" s="130">
        <v>38176</v>
      </c>
      <c r="C255" s="134">
        <v>-270.00000000000455</v>
      </c>
      <c r="E255" s="130">
        <v>37575.513888888891</v>
      </c>
      <c r="F255" s="130">
        <v>37575.513888888891</v>
      </c>
      <c r="G255" s="151">
        <v>-23.846153846155048</v>
      </c>
      <c r="I255" s="130">
        <v>37872</v>
      </c>
      <c r="J255" s="130">
        <v>37872</v>
      </c>
      <c r="K255" s="131">
        <v>420</v>
      </c>
      <c r="M255" s="130">
        <v>39064</v>
      </c>
      <c r="N255" s="130">
        <v>39064</v>
      </c>
      <c r="O255" s="132">
        <v>-118.00000000000921</v>
      </c>
      <c r="Q255" s="130">
        <v>38141</v>
      </c>
      <c r="R255" s="130">
        <v>38141</v>
      </c>
      <c r="S255" s="150">
        <v>558.46153846153777</v>
      </c>
    </row>
    <row r="256" spans="1:19" x14ac:dyDescent="0.25">
      <c r="A256" s="130">
        <v>38177</v>
      </c>
      <c r="B256" s="130">
        <v>38177</v>
      </c>
      <c r="C256" s="134">
        <v>-270.00000000000455</v>
      </c>
      <c r="E256" s="130">
        <v>37575.694444444445</v>
      </c>
      <c r="F256" s="130">
        <v>37575.694444444445</v>
      </c>
      <c r="G256" s="151">
        <v>-123.84615384615428</v>
      </c>
      <c r="I256" s="130">
        <v>37873</v>
      </c>
      <c r="J256" s="130">
        <v>37873</v>
      </c>
      <c r="K256" s="131">
        <v>260</v>
      </c>
      <c r="M256" s="130">
        <v>39071</v>
      </c>
      <c r="N256" s="130">
        <v>39071</v>
      </c>
      <c r="O256" s="132">
        <v>-68.000000000012051</v>
      </c>
      <c r="Q256" s="130">
        <v>38142</v>
      </c>
      <c r="R256" s="130">
        <v>38142</v>
      </c>
      <c r="S256" s="150">
        <v>-24.615384615388461</v>
      </c>
    </row>
    <row r="257" spans="1:19" x14ac:dyDescent="0.25">
      <c r="A257" s="130">
        <v>38180</v>
      </c>
      <c r="B257" s="130">
        <v>38180</v>
      </c>
      <c r="C257" s="133">
        <v>227.49999999999773</v>
      </c>
      <c r="E257" s="130">
        <v>37575.861111111109</v>
      </c>
      <c r="F257" s="130">
        <v>37575.861111111109</v>
      </c>
      <c r="G257" s="151">
        <v>-131.53846153846317</v>
      </c>
      <c r="I257" s="130">
        <v>37879</v>
      </c>
      <c r="J257" s="130">
        <v>37879</v>
      </c>
      <c r="K257" s="132">
        <v>-150</v>
      </c>
      <c r="M257" s="130">
        <v>39073</v>
      </c>
      <c r="N257" s="130">
        <v>39073</v>
      </c>
      <c r="O257" s="131">
        <v>81.999999999993634</v>
      </c>
      <c r="Q257" s="130">
        <v>38145</v>
      </c>
      <c r="R257" s="130">
        <v>38145</v>
      </c>
      <c r="S257" s="150">
        <v>604.61538461538566</v>
      </c>
    </row>
    <row r="258" spans="1:19" x14ac:dyDescent="0.25">
      <c r="A258" s="130">
        <v>38182</v>
      </c>
      <c r="B258" s="130">
        <v>38182</v>
      </c>
      <c r="C258" s="133">
        <v>42.499999999995453</v>
      </c>
      <c r="E258" s="130">
        <v>37578.402777777781</v>
      </c>
      <c r="F258" s="130">
        <v>37578.402777777781</v>
      </c>
      <c r="G258" s="152">
        <v>768.46153846153811</v>
      </c>
      <c r="I258" s="130">
        <v>37880</v>
      </c>
      <c r="J258" s="130">
        <v>37880</v>
      </c>
      <c r="K258" s="131">
        <v>90</v>
      </c>
      <c r="M258" s="130">
        <v>39078</v>
      </c>
      <c r="N258" s="130">
        <v>39078</v>
      </c>
      <c r="O258" s="131">
        <v>221.9999999999942</v>
      </c>
      <c r="Q258" s="130">
        <v>38153</v>
      </c>
      <c r="R258" s="130">
        <v>38153</v>
      </c>
      <c r="S258" s="150">
        <v>36.923076923069573</v>
      </c>
    </row>
    <row r="259" spans="1:19" x14ac:dyDescent="0.25">
      <c r="A259" s="130">
        <v>38183</v>
      </c>
      <c r="B259" s="130">
        <v>38183</v>
      </c>
      <c r="C259" s="134">
        <v>-540.00000000000909</v>
      </c>
      <c r="E259" s="130">
        <v>37581.777777777781</v>
      </c>
      <c r="F259" s="130">
        <v>37581.777777777781</v>
      </c>
      <c r="G259" s="151">
        <v>-116.15384615384812</v>
      </c>
      <c r="I259" s="130">
        <v>37888</v>
      </c>
      <c r="J259" s="130">
        <v>37888</v>
      </c>
      <c r="K259" s="131">
        <v>200</v>
      </c>
      <c r="M259" s="130">
        <v>39085</v>
      </c>
      <c r="N259" s="130">
        <v>39085</v>
      </c>
      <c r="O259" s="131">
        <v>31.999999999982265</v>
      </c>
      <c r="Q259" s="130">
        <v>38155</v>
      </c>
      <c r="R259" s="130">
        <v>38155</v>
      </c>
      <c r="S259" s="150">
        <v>-210.76923076923146</v>
      </c>
    </row>
    <row r="260" spans="1:19" x14ac:dyDescent="0.25">
      <c r="A260" s="130">
        <v>38196</v>
      </c>
      <c r="B260" s="130">
        <v>38196</v>
      </c>
      <c r="C260" s="134">
        <v>-5.0000000000068212</v>
      </c>
      <c r="E260" s="130">
        <v>37581.833333333336</v>
      </c>
      <c r="F260" s="130">
        <v>37581.833333333336</v>
      </c>
      <c r="G260" s="151">
        <v>-62.307692307691319</v>
      </c>
      <c r="I260" s="130">
        <v>37890</v>
      </c>
      <c r="J260" s="130">
        <v>37890</v>
      </c>
      <c r="K260" s="131">
        <v>0</v>
      </c>
      <c r="M260" s="130">
        <v>39087</v>
      </c>
      <c r="N260" s="130">
        <v>39087</v>
      </c>
      <c r="O260" s="132">
        <v>-88.000000000008072</v>
      </c>
      <c r="Q260" s="130">
        <v>38159</v>
      </c>
      <c r="R260" s="130">
        <v>38159</v>
      </c>
      <c r="S260" s="150">
        <v>35.384615384618179</v>
      </c>
    </row>
    <row r="261" spans="1:19" x14ac:dyDescent="0.25">
      <c r="A261" s="130">
        <v>38197</v>
      </c>
      <c r="B261" s="130">
        <v>38197</v>
      </c>
      <c r="C261" s="133">
        <v>827.49999999999773</v>
      </c>
      <c r="E261" s="130">
        <v>37582.611111111109</v>
      </c>
      <c r="F261" s="130">
        <v>37582.611111111109</v>
      </c>
      <c r="G261" s="152">
        <v>306.92307692307821</v>
      </c>
      <c r="I261" s="130">
        <v>37893</v>
      </c>
      <c r="J261" s="130">
        <v>37893</v>
      </c>
      <c r="K261" s="132">
        <v>-390</v>
      </c>
      <c r="M261" s="130">
        <v>39093</v>
      </c>
      <c r="N261" s="130">
        <v>39093</v>
      </c>
      <c r="O261" s="132">
        <v>-118.00000000000921</v>
      </c>
      <c r="Q261" s="130">
        <v>38160</v>
      </c>
      <c r="R261" s="130">
        <v>38160</v>
      </c>
      <c r="S261" s="150">
        <v>227.69230769230174</v>
      </c>
    </row>
    <row r="262" spans="1:19" x14ac:dyDescent="0.25">
      <c r="A262" s="130">
        <v>38201</v>
      </c>
      <c r="B262" s="130">
        <v>38201</v>
      </c>
      <c r="C262" s="134">
        <v>-270.00000000000455</v>
      </c>
      <c r="E262" s="130">
        <v>37585.694444444445</v>
      </c>
      <c r="F262" s="130">
        <v>37585.694444444445</v>
      </c>
      <c r="G262" s="152">
        <v>322.30769230769323</v>
      </c>
      <c r="I262" s="130">
        <v>37894</v>
      </c>
      <c r="J262" s="130">
        <v>37894</v>
      </c>
      <c r="K262" s="131">
        <v>270</v>
      </c>
      <c r="M262" s="130">
        <v>39094</v>
      </c>
      <c r="N262" s="130">
        <v>39094</v>
      </c>
      <c r="O262" s="131">
        <v>221.9999999999942</v>
      </c>
      <c r="Q262" s="130">
        <v>38180</v>
      </c>
      <c r="R262" s="130">
        <v>38180</v>
      </c>
      <c r="S262" s="150">
        <v>-10.769230769238465</v>
      </c>
    </row>
    <row r="263" spans="1:19" x14ac:dyDescent="0.25">
      <c r="A263" s="130">
        <v>38210</v>
      </c>
      <c r="B263" s="130">
        <v>38210</v>
      </c>
      <c r="C263" s="134">
        <v>-442.50000000000682</v>
      </c>
      <c r="E263" s="130">
        <v>37586.763888888891</v>
      </c>
      <c r="F263" s="130">
        <v>37586.763888888891</v>
      </c>
      <c r="G263" s="151">
        <v>-93.076923076921432</v>
      </c>
      <c r="I263" s="130">
        <v>37896</v>
      </c>
      <c r="J263" s="130">
        <v>37896</v>
      </c>
      <c r="K263" s="132">
        <v>-100</v>
      </c>
      <c r="M263" s="130">
        <v>39101</v>
      </c>
      <c r="N263" s="130">
        <v>39101</v>
      </c>
      <c r="O263" s="132">
        <v>-8.0000000000097771</v>
      </c>
      <c r="Q263" s="130">
        <v>38181</v>
      </c>
      <c r="R263" s="130">
        <v>38181</v>
      </c>
      <c r="S263" s="150">
        <v>-141.53846153845524</v>
      </c>
    </row>
    <row r="264" spans="1:19" x14ac:dyDescent="0.25">
      <c r="A264" s="130">
        <v>38211</v>
      </c>
      <c r="B264" s="130">
        <v>38211</v>
      </c>
      <c r="C264" s="133">
        <v>177.49999999999773</v>
      </c>
      <c r="E264" s="130">
        <v>37587.416666666664</v>
      </c>
      <c r="F264" s="130">
        <v>37587.416666666664</v>
      </c>
      <c r="G264" s="152">
        <v>183.8461538461523</v>
      </c>
      <c r="I264" s="130">
        <v>37897</v>
      </c>
      <c r="J264" s="130">
        <v>37897</v>
      </c>
      <c r="K264" s="131">
        <v>1120</v>
      </c>
      <c r="M264" s="130">
        <v>39106</v>
      </c>
      <c r="N264" s="130">
        <v>39106</v>
      </c>
      <c r="O264" s="132">
        <v>-118.00000000002342</v>
      </c>
      <c r="Q264" s="130">
        <v>38182</v>
      </c>
      <c r="R264" s="130">
        <v>38182</v>
      </c>
      <c r="S264" s="150">
        <v>-284.61538461537936</v>
      </c>
    </row>
    <row r="265" spans="1:19" x14ac:dyDescent="0.25">
      <c r="A265" s="130">
        <v>38212</v>
      </c>
      <c r="B265" s="130">
        <v>38212</v>
      </c>
      <c r="C265" s="134">
        <v>-282.50000000000455</v>
      </c>
      <c r="E265" s="130">
        <v>37594.694444444445</v>
      </c>
      <c r="F265" s="130">
        <v>37594.694444444445</v>
      </c>
      <c r="G265" s="151">
        <v>-285.3846153846165</v>
      </c>
      <c r="I265" s="130">
        <v>37909</v>
      </c>
      <c r="J265" s="130">
        <v>37909</v>
      </c>
      <c r="K265" s="131">
        <v>20</v>
      </c>
      <c r="M265" s="130">
        <v>39113</v>
      </c>
      <c r="N265" s="130">
        <v>39113</v>
      </c>
      <c r="O265" s="132">
        <v>-118.00000000000921</v>
      </c>
      <c r="Q265" s="130">
        <v>38183</v>
      </c>
      <c r="R265" s="130">
        <v>38183</v>
      </c>
      <c r="S265" s="150">
        <v>-10.769230769238465</v>
      </c>
    </row>
    <row r="266" spans="1:19" x14ac:dyDescent="0.25">
      <c r="A266" s="130">
        <v>38215</v>
      </c>
      <c r="B266" s="130">
        <v>38215</v>
      </c>
      <c r="C266" s="134">
        <v>-282.50000000000455</v>
      </c>
      <c r="E266" s="130">
        <v>37594.777777777781</v>
      </c>
      <c r="F266" s="130">
        <v>37594.777777777781</v>
      </c>
      <c r="G266" s="152">
        <v>106.92307692307703</v>
      </c>
      <c r="I266" s="130">
        <v>37915</v>
      </c>
      <c r="J266" s="130">
        <v>37915</v>
      </c>
      <c r="K266" s="132">
        <v>-110</v>
      </c>
      <c r="M266" s="130">
        <v>39115</v>
      </c>
      <c r="N266" s="130">
        <v>39115</v>
      </c>
      <c r="O266" s="131">
        <v>1.9999999999953388</v>
      </c>
      <c r="Q266" s="130">
        <v>38184</v>
      </c>
      <c r="R266" s="130">
        <v>38184</v>
      </c>
      <c r="S266" s="150">
        <v>149.23076923076468</v>
      </c>
    </row>
    <row r="267" spans="1:19" x14ac:dyDescent="0.25">
      <c r="A267" s="130">
        <v>38219</v>
      </c>
      <c r="B267" s="130">
        <v>38219</v>
      </c>
      <c r="C267" s="133">
        <v>202.49999999999773</v>
      </c>
      <c r="E267" s="130">
        <v>37595.708333333336</v>
      </c>
      <c r="F267" s="130">
        <v>37595.708333333336</v>
      </c>
      <c r="G267" s="151">
        <v>-0.76923076923109812</v>
      </c>
      <c r="I267" s="130">
        <v>37916</v>
      </c>
      <c r="J267" s="130">
        <v>37916</v>
      </c>
      <c r="K267" s="132">
        <v>-300</v>
      </c>
      <c r="M267" s="130">
        <v>39128</v>
      </c>
      <c r="N267" s="130">
        <v>39128</v>
      </c>
      <c r="O267" s="131">
        <v>291.99999999998738</v>
      </c>
      <c r="Q267" s="130">
        <v>38188</v>
      </c>
      <c r="R267" s="130">
        <v>38188</v>
      </c>
      <c r="S267" s="150">
        <v>513.84615384614995</v>
      </c>
    </row>
    <row r="268" spans="1:19" x14ac:dyDescent="0.25">
      <c r="A268" s="130">
        <v>38258</v>
      </c>
      <c r="B268" s="130">
        <v>38258</v>
      </c>
      <c r="C268" s="134">
        <v>-245.00000000000455</v>
      </c>
      <c r="E268" s="130">
        <v>37596.75</v>
      </c>
      <c r="F268" s="130">
        <v>37596.75</v>
      </c>
      <c r="G268" s="152">
        <v>6.9230769230777964</v>
      </c>
      <c r="I268" s="130">
        <v>37921</v>
      </c>
      <c r="J268" s="130">
        <v>37921</v>
      </c>
      <c r="K268" s="131">
        <v>120</v>
      </c>
      <c r="M268" s="130">
        <v>39133</v>
      </c>
      <c r="N268" s="130">
        <v>39133</v>
      </c>
      <c r="O268" s="131">
        <v>121.99999999998568</v>
      </c>
      <c r="Q268" s="130">
        <v>38189</v>
      </c>
      <c r="R268" s="130">
        <v>38189</v>
      </c>
      <c r="S268" s="150">
        <v>796.92307692307793</v>
      </c>
    </row>
    <row r="269" spans="1:19" x14ac:dyDescent="0.25">
      <c r="A269" s="130">
        <v>38259</v>
      </c>
      <c r="B269" s="130">
        <v>38259</v>
      </c>
      <c r="C269" s="133">
        <v>17.499999999995453</v>
      </c>
      <c r="E269" s="130">
        <v>37599.402777777781</v>
      </c>
      <c r="F269" s="130">
        <v>37599.402777777781</v>
      </c>
      <c r="G269" s="151">
        <v>-139.23076923076934</v>
      </c>
      <c r="I269" s="130">
        <v>37937</v>
      </c>
      <c r="J269" s="130">
        <v>37937</v>
      </c>
      <c r="K269" s="132">
        <v>160</v>
      </c>
      <c r="M269" s="130">
        <v>39134</v>
      </c>
      <c r="N269" s="130">
        <v>39134</v>
      </c>
      <c r="O269" s="132">
        <v>-108.0000000000183</v>
      </c>
      <c r="Q269" s="130">
        <v>38191</v>
      </c>
      <c r="R269" s="130">
        <v>38191</v>
      </c>
      <c r="S269" s="150">
        <v>-344.61538461537725</v>
      </c>
    </row>
    <row r="270" spans="1:19" x14ac:dyDescent="0.25">
      <c r="A270" s="130">
        <v>38260</v>
      </c>
      <c r="B270" s="130">
        <v>38260</v>
      </c>
      <c r="C270" s="133">
        <v>689.99999999999773</v>
      </c>
      <c r="E270" s="130">
        <v>37599.847222222219</v>
      </c>
      <c r="F270" s="130">
        <v>37599.847222222219</v>
      </c>
      <c r="G270" s="151">
        <v>-31.538461538461213</v>
      </c>
      <c r="I270" s="130">
        <v>37942</v>
      </c>
      <c r="J270" s="130">
        <v>37942</v>
      </c>
      <c r="K270" s="131">
        <v>790</v>
      </c>
      <c r="M270" s="130">
        <v>39136</v>
      </c>
      <c r="N270" s="130">
        <v>39136</v>
      </c>
      <c r="O270" s="131">
        <v>121.99999999999989</v>
      </c>
      <c r="Q270" s="130">
        <v>38194</v>
      </c>
      <c r="R270" s="130">
        <v>38194</v>
      </c>
      <c r="S270" s="150">
        <v>289.23076923076854</v>
      </c>
    </row>
    <row r="271" spans="1:19" x14ac:dyDescent="0.25">
      <c r="A271" s="130">
        <v>38261</v>
      </c>
      <c r="B271" s="130">
        <v>38261</v>
      </c>
      <c r="C271" s="133">
        <v>1977.4999999999977</v>
      </c>
      <c r="E271" s="130">
        <v>37600.777777777781</v>
      </c>
      <c r="F271" s="130">
        <v>37600.777777777781</v>
      </c>
      <c r="G271" s="152">
        <v>322.30769230769323</v>
      </c>
      <c r="I271" s="130">
        <v>37945</v>
      </c>
      <c r="J271" s="130">
        <v>37945</v>
      </c>
      <c r="K271" s="132">
        <v>-470</v>
      </c>
      <c r="M271" s="130">
        <v>39153</v>
      </c>
      <c r="N271" s="130">
        <v>39153</v>
      </c>
      <c r="O271" s="132">
        <v>-28.000000000020009</v>
      </c>
      <c r="Q271" s="130">
        <v>38195</v>
      </c>
      <c r="R271" s="130">
        <v>38195</v>
      </c>
      <c r="S271" s="150">
        <v>-83.076923076917481</v>
      </c>
    </row>
    <row r="272" spans="1:19" x14ac:dyDescent="0.25">
      <c r="A272" s="130">
        <v>38272</v>
      </c>
      <c r="B272" s="130">
        <v>38272</v>
      </c>
      <c r="C272" s="133">
        <v>879.99999999999545</v>
      </c>
      <c r="E272" s="130">
        <v>37610.611111111109</v>
      </c>
      <c r="F272" s="130">
        <v>37610.611111111109</v>
      </c>
      <c r="G272" s="151">
        <v>-70.000000000000213</v>
      </c>
      <c r="I272" s="130">
        <v>37946</v>
      </c>
      <c r="J272" s="130">
        <v>37946</v>
      </c>
      <c r="K272" s="132">
        <v>-600</v>
      </c>
      <c r="M272" s="130">
        <v>39161</v>
      </c>
      <c r="N272" s="130">
        <v>39161</v>
      </c>
      <c r="O272" s="131">
        <v>135.99999999999568</v>
      </c>
      <c r="Q272" s="130">
        <v>38196</v>
      </c>
      <c r="R272" s="130">
        <v>38196</v>
      </c>
      <c r="S272" s="150">
        <v>118.46153846154441</v>
      </c>
    </row>
    <row r="273" spans="1:19" x14ac:dyDescent="0.25">
      <c r="A273" s="130">
        <v>38273</v>
      </c>
      <c r="B273" s="130">
        <v>38273</v>
      </c>
      <c r="C273" s="133">
        <v>79.999999999995453</v>
      </c>
      <c r="E273" s="130">
        <v>37610.736111111109</v>
      </c>
      <c r="F273" s="130">
        <v>37610.736111111109</v>
      </c>
      <c r="G273" s="151">
        <v>-116.15384615384538</v>
      </c>
      <c r="I273" s="130">
        <v>37953</v>
      </c>
      <c r="J273" s="130">
        <v>37953</v>
      </c>
      <c r="K273" s="131">
        <v>130</v>
      </c>
      <c r="M273" s="130">
        <v>39162</v>
      </c>
      <c r="N273" s="130">
        <v>39162</v>
      </c>
      <c r="O273" s="131">
        <v>85.999999999998522</v>
      </c>
      <c r="Q273" s="130">
        <v>38201</v>
      </c>
      <c r="R273" s="130">
        <v>38201</v>
      </c>
      <c r="S273" s="150">
        <v>4.6153846153891624</v>
      </c>
    </row>
    <row r="274" spans="1:19" x14ac:dyDescent="0.25">
      <c r="A274" s="130">
        <v>38279</v>
      </c>
      <c r="B274" s="130">
        <v>38279</v>
      </c>
      <c r="C274" s="134">
        <v>-132.50000000000455</v>
      </c>
      <c r="E274" s="130">
        <v>37610.847222222219</v>
      </c>
      <c r="F274" s="130">
        <v>37610.847222222219</v>
      </c>
      <c r="G274" s="152">
        <v>22.307692307692854</v>
      </c>
      <c r="I274" s="130">
        <v>37959</v>
      </c>
      <c r="J274" s="130">
        <v>37959</v>
      </c>
      <c r="K274" s="132">
        <v>-180</v>
      </c>
      <c r="M274" s="130">
        <v>39163</v>
      </c>
      <c r="N274" s="130">
        <v>39163</v>
      </c>
      <c r="O274" s="131">
        <v>301.9999999999925</v>
      </c>
      <c r="Q274" s="130">
        <v>38202</v>
      </c>
      <c r="R274" s="130">
        <v>38202</v>
      </c>
      <c r="S274" s="150">
        <v>1.5384615384688842</v>
      </c>
    </row>
    <row r="275" spans="1:19" x14ac:dyDescent="0.25">
      <c r="A275" s="130">
        <v>38282</v>
      </c>
      <c r="B275" s="130">
        <v>38282</v>
      </c>
      <c r="C275" s="134">
        <v>-220.00000000000455</v>
      </c>
      <c r="E275" s="130">
        <v>37620.763888888891</v>
      </c>
      <c r="F275" s="130">
        <v>37620.763888888891</v>
      </c>
      <c r="G275" s="152">
        <v>776.15384615384437</v>
      </c>
      <c r="I275" s="130">
        <v>37965</v>
      </c>
      <c r="J275" s="130">
        <v>37965</v>
      </c>
      <c r="K275" s="131">
        <v>260</v>
      </c>
      <c r="M275" s="130">
        <v>39169</v>
      </c>
      <c r="N275" s="130">
        <v>39169</v>
      </c>
      <c r="O275" s="132">
        <v>-118.00000000000921</v>
      </c>
      <c r="Q275" s="130">
        <v>38203</v>
      </c>
      <c r="R275" s="130">
        <v>38203</v>
      </c>
      <c r="S275" s="150">
        <v>-156.92307692307412</v>
      </c>
    </row>
    <row r="276" spans="1:19" x14ac:dyDescent="0.25">
      <c r="A276" s="130">
        <v>38287</v>
      </c>
      <c r="B276" s="130">
        <v>38287</v>
      </c>
      <c r="C276" s="133">
        <v>489.99999999999773</v>
      </c>
      <c r="E276" s="130">
        <v>37623.791666666664</v>
      </c>
      <c r="F276" s="130">
        <v>37623.791666666664</v>
      </c>
      <c r="G276" s="152">
        <v>176.15384615384616</v>
      </c>
      <c r="I276" s="130">
        <v>37998</v>
      </c>
      <c r="J276" s="130">
        <v>37998</v>
      </c>
      <c r="K276" s="132">
        <v>-120</v>
      </c>
      <c r="M276" s="130">
        <v>39171</v>
      </c>
      <c r="N276" s="130">
        <v>39171</v>
      </c>
      <c r="O276" s="132">
        <v>-118.00000000000921</v>
      </c>
      <c r="Q276" s="130">
        <v>38209</v>
      </c>
      <c r="R276" s="130">
        <v>38209</v>
      </c>
      <c r="S276" s="150">
        <v>-227.69230769231049</v>
      </c>
    </row>
    <row r="277" spans="1:19" x14ac:dyDescent="0.25">
      <c r="A277" s="130">
        <v>38313</v>
      </c>
      <c r="B277" s="130">
        <v>38313</v>
      </c>
      <c r="C277" s="133">
        <v>877.50000000000909</v>
      </c>
      <c r="E277" s="130">
        <v>37630.75</v>
      </c>
      <c r="F277" s="130">
        <v>37630.75</v>
      </c>
      <c r="G277" s="152">
        <v>622.30769230769374</v>
      </c>
      <c r="I277" s="130">
        <v>38006</v>
      </c>
      <c r="J277" s="130">
        <v>38006</v>
      </c>
      <c r="K277" s="132">
        <v>-470</v>
      </c>
      <c r="M277" s="130">
        <v>39174</v>
      </c>
      <c r="N277" s="130">
        <v>39174</v>
      </c>
      <c r="O277" s="131">
        <v>71.999999999988518</v>
      </c>
      <c r="Q277" s="130">
        <v>38210</v>
      </c>
      <c r="R277" s="130">
        <v>38210</v>
      </c>
      <c r="S277" s="150">
        <v>-267.69230769230035</v>
      </c>
    </row>
    <row r="278" spans="1:19" x14ac:dyDescent="0.25">
      <c r="A278" s="130">
        <v>38314</v>
      </c>
      <c r="B278" s="130">
        <v>38314</v>
      </c>
      <c r="C278" s="134">
        <v>-59.999999999990905</v>
      </c>
      <c r="E278" s="130">
        <v>37634.402777777781</v>
      </c>
      <c r="F278" s="130">
        <v>37634.402777777781</v>
      </c>
      <c r="G278" s="151">
        <v>-0.76923076923109812</v>
      </c>
      <c r="I278" s="130">
        <v>38012</v>
      </c>
      <c r="J278" s="130">
        <v>38012</v>
      </c>
      <c r="K278" s="131">
        <v>560</v>
      </c>
      <c r="M278" s="130">
        <v>39177</v>
      </c>
      <c r="N278" s="130">
        <v>39177</v>
      </c>
      <c r="O278" s="132">
        <v>-48.000000000001819</v>
      </c>
      <c r="Q278" s="130">
        <v>38211</v>
      </c>
      <c r="R278" s="130">
        <v>38211</v>
      </c>
      <c r="S278" s="150">
        <v>-56.923076923077623</v>
      </c>
    </row>
    <row r="279" spans="1:19" x14ac:dyDescent="0.25">
      <c r="A279" s="130">
        <v>38315</v>
      </c>
      <c r="B279" s="130">
        <v>38315</v>
      </c>
      <c r="C279" s="134">
        <v>-257.49999999998181</v>
      </c>
      <c r="E279" s="130">
        <v>37634.75</v>
      </c>
      <c r="F279" s="130">
        <v>37634.75</v>
      </c>
      <c r="G279" s="152">
        <v>299.23076923076661</v>
      </c>
      <c r="I279" s="130">
        <v>38013</v>
      </c>
      <c r="J279" s="130">
        <v>38013</v>
      </c>
      <c r="K279" s="131">
        <v>50</v>
      </c>
      <c r="M279" s="130">
        <v>39183</v>
      </c>
      <c r="N279" s="130">
        <v>39183</v>
      </c>
      <c r="O279" s="131">
        <v>11.999999999986244</v>
      </c>
      <c r="Q279" s="130">
        <v>38212</v>
      </c>
      <c r="R279" s="130">
        <v>38212</v>
      </c>
      <c r="S279" s="150">
        <v>-83.076923076926221</v>
      </c>
    </row>
    <row r="280" spans="1:19" x14ac:dyDescent="0.25">
      <c r="A280" s="130">
        <v>38322</v>
      </c>
      <c r="B280" s="130">
        <v>38322</v>
      </c>
      <c r="C280" s="134">
        <v>-257.49999999998181</v>
      </c>
      <c r="E280" s="130">
        <v>37643.805555555555</v>
      </c>
      <c r="F280" s="130">
        <v>37643.805555555555</v>
      </c>
      <c r="G280" s="151">
        <v>-323.84615384615273</v>
      </c>
      <c r="I280" s="130">
        <v>38015</v>
      </c>
      <c r="J280" s="130">
        <v>38015</v>
      </c>
      <c r="K280" s="132">
        <v>-210</v>
      </c>
      <c r="M280" s="130">
        <v>39184</v>
      </c>
      <c r="N280" s="130">
        <v>39184</v>
      </c>
      <c r="O280" s="131">
        <v>145.99999999998658</v>
      </c>
      <c r="Q280" s="130">
        <v>38215</v>
      </c>
      <c r="R280" s="130">
        <v>38215</v>
      </c>
      <c r="S280" s="150">
        <v>113.84615384614649</v>
      </c>
    </row>
    <row r="281" spans="1:19" x14ac:dyDescent="0.25">
      <c r="A281" s="130">
        <v>38330</v>
      </c>
      <c r="B281" s="130">
        <v>38330</v>
      </c>
      <c r="C281" s="134">
        <v>-222.49999999999091</v>
      </c>
      <c r="E281" s="130">
        <v>37645.75</v>
      </c>
      <c r="F281" s="130">
        <v>37645.75</v>
      </c>
      <c r="G281" s="152">
        <v>406.92307692308015</v>
      </c>
      <c r="I281" s="130">
        <v>38021</v>
      </c>
      <c r="J281" s="130">
        <v>38021</v>
      </c>
      <c r="K281" s="131">
        <v>170</v>
      </c>
      <c r="M281" s="130">
        <v>39189</v>
      </c>
      <c r="N281" s="130">
        <v>39189</v>
      </c>
      <c r="O281" s="132">
        <v>-114.00000000000432</v>
      </c>
      <c r="Q281" s="130">
        <v>38217</v>
      </c>
      <c r="R281" s="130">
        <v>38217</v>
      </c>
      <c r="S281" s="150">
        <v>-232.3076923076909</v>
      </c>
    </row>
    <row r="282" spans="1:19" x14ac:dyDescent="0.25">
      <c r="A282" s="130">
        <v>38341</v>
      </c>
      <c r="B282" s="130">
        <v>38341</v>
      </c>
      <c r="C282" s="133">
        <v>555.00000000001819</v>
      </c>
      <c r="E282" s="130">
        <v>37648.694444444445</v>
      </c>
      <c r="F282" s="130">
        <v>37648.694444444445</v>
      </c>
      <c r="G282" s="152">
        <v>368.46153846153845</v>
      </c>
      <c r="I282" s="130">
        <v>38022</v>
      </c>
      <c r="J282" s="130">
        <v>38022</v>
      </c>
      <c r="K282" s="132">
        <v>-140</v>
      </c>
      <c r="M282" s="130">
        <v>39191</v>
      </c>
      <c r="N282" s="130">
        <v>39191</v>
      </c>
      <c r="O282" s="131">
        <v>316.0000000000025</v>
      </c>
      <c r="Q282" s="130">
        <v>38226</v>
      </c>
      <c r="R282" s="130">
        <v>38226</v>
      </c>
      <c r="S282" s="150">
        <v>89.230769230766782</v>
      </c>
    </row>
    <row r="283" spans="1:19" x14ac:dyDescent="0.25">
      <c r="A283" s="130">
        <v>38366</v>
      </c>
      <c r="B283" s="130">
        <v>38366</v>
      </c>
      <c r="C283" s="134">
        <v>-244.99999999998181</v>
      </c>
      <c r="E283" s="130">
        <v>37650.402777777781</v>
      </c>
      <c r="F283" s="130">
        <v>37650.402777777781</v>
      </c>
      <c r="G283" s="151">
        <v>-239.23076923076857</v>
      </c>
      <c r="I283" s="130">
        <v>38023</v>
      </c>
      <c r="J283" s="130">
        <v>38023</v>
      </c>
      <c r="K283" s="132">
        <v>-150</v>
      </c>
      <c r="M283" s="130">
        <v>39197</v>
      </c>
      <c r="N283" s="130">
        <v>39197</v>
      </c>
      <c r="O283" s="132">
        <v>-98.000000000013188</v>
      </c>
      <c r="Q283" s="130">
        <v>38230</v>
      </c>
      <c r="R283" s="130">
        <v>38230</v>
      </c>
      <c r="S283" s="150">
        <v>-98.461538461545103</v>
      </c>
    </row>
    <row r="284" spans="1:19" x14ac:dyDescent="0.25">
      <c r="A284" s="130">
        <v>38370</v>
      </c>
      <c r="B284" s="130">
        <v>38370</v>
      </c>
      <c r="C284" s="133">
        <v>420.00000000002728</v>
      </c>
      <c r="E284" s="130">
        <v>37650.652777777781</v>
      </c>
      <c r="F284" s="130">
        <v>37650.652777777781</v>
      </c>
      <c r="G284" s="151">
        <v>-339.23076923077053</v>
      </c>
      <c r="I284" s="130">
        <v>38040</v>
      </c>
      <c r="J284" s="130">
        <v>38040</v>
      </c>
      <c r="K284" s="132">
        <v>-290</v>
      </c>
      <c r="M284" s="130">
        <v>39202</v>
      </c>
      <c r="N284" s="130">
        <v>39202</v>
      </c>
      <c r="O284" s="131">
        <v>41.999999999987381</v>
      </c>
      <c r="Q284" s="130">
        <v>38240</v>
      </c>
      <c r="R284" s="130">
        <v>38240</v>
      </c>
      <c r="S284" s="150">
        <v>-210.76923076923146</v>
      </c>
    </row>
    <row r="285" spans="1:19" x14ac:dyDescent="0.25">
      <c r="A285" s="130">
        <v>38371</v>
      </c>
      <c r="B285" s="130">
        <v>38371</v>
      </c>
      <c r="C285" s="134">
        <v>-94.99999999998181</v>
      </c>
      <c r="E285" s="130">
        <v>37650.680555555555</v>
      </c>
      <c r="F285" s="130">
        <v>37650.680555555555</v>
      </c>
      <c r="G285" s="152">
        <v>630.00000000000261</v>
      </c>
      <c r="I285" s="130">
        <v>38043</v>
      </c>
      <c r="J285" s="130">
        <v>38043</v>
      </c>
      <c r="K285" s="131">
        <v>50</v>
      </c>
      <c r="M285" s="130">
        <v>39219</v>
      </c>
      <c r="N285" s="130">
        <v>39219</v>
      </c>
      <c r="O285" s="132">
        <v>-166.00000000002524</v>
      </c>
      <c r="Q285" s="130">
        <v>38245</v>
      </c>
      <c r="R285" s="130">
        <v>38245</v>
      </c>
      <c r="S285" s="150">
        <v>-72.307692307696499</v>
      </c>
    </row>
    <row r="286" spans="1:19" x14ac:dyDescent="0.25">
      <c r="A286" s="130">
        <v>38373</v>
      </c>
      <c r="B286" s="130">
        <v>38373</v>
      </c>
      <c r="C286" s="133">
        <v>140.00000000000909</v>
      </c>
      <c r="E286" s="130">
        <v>37656.708333333336</v>
      </c>
      <c r="F286" s="130">
        <v>37656.708333333336</v>
      </c>
      <c r="G286" s="152">
        <v>345.38461538461451</v>
      </c>
      <c r="I286" s="130">
        <v>38044</v>
      </c>
      <c r="J286" s="130">
        <v>38044</v>
      </c>
      <c r="K286" s="131">
        <v>410</v>
      </c>
      <c r="M286" s="130">
        <v>39224</v>
      </c>
      <c r="N286" s="130">
        <v>39224</v>
      </c>
      <c r="O286" s="131">
        <v>115.99999999998545</v>
      </c>
      <c r="Q286" s="130">
        <v>38246</v>
      </c>
      <c r="R286" s="130">
        <v>38246</v>
      </c>
      <c r="S286" s="150">
        <v>89.230769230766782</v>
      </c>
    </row>
    <row r="287" spans="1:19" x14ac:dyDescent="0.25">
      <c r="A287" s="130">
        <v>38377</v>
      </c>
      <c r="B287" s="130">
        <v>38377</v>
      </c>
      <c r="C287" s="134">
        <v>-232.49999999998181</v>
      </c>
      <c r="E287" s="130">
        <v>37663.513888888891</v>
      </c>
      <c r="F287" s="130">
        <v>37663.513888888891</v>
      </c>
      <c r="G287" s="151">
        <v>-54.615384615382425</v>
      </c>
      <c r="I287" s="130">
        <v>38051</v>
      </c>
      <c r="J287" s="130">
        <v>38051</v>
      </c>
      <c r="K287" s="132">
        <v>-220</v>
      </c>
      <c r="M287" s="130">
        <v>39226</v>
      </c>
      <c r="N287" s="130">
        <v>39226</v>
      </c>
      <c r="O287" s="132">
        <v>-118.00000000000921</v>
      </c>
      <c r="Q287" s="130">
        <v>38247</v>
      </c>
      <c r="R287" s="130">
        <v>38247</v>
      </c>
      <c r="S287" s="150">
        <v>-195.38461538462133</v>
      </c>
    </row>
    <row r="288" spans="1:19" x14ac:dyDescent="0.25">
      <c r="A288" s="130">
        <v>38380</v>
      </c>
      <c r="B288" s="130">
        <v>38380</v>
      </c>
      <c r="C288" s="134">
        <v>-232.49999999998181</v>
      </c>
      <c r="E288" s="130">
        <v>37676.694444444445</v>
      </c>
      <c r="F288" s="130">
        <v>37676.694444444445</v>
      </c>
      <c r="G288" s="152">
        <v>368.46153846153845</v>
      </c>
      <c r="I288" s="130">
        <v>38055</v>
      </c>
      <c r="J288" s="130">
        <v>38055</v>
      </c>
      <c r="K288" s="131">
        <v>180</v>
      </c>
      <c r="M288" s="130">
        <v>39227</v>
      </c>
      <c r="N288" s="130">
        <v>39227</v>
      </c>
      <c r="O288" s="131">
        <v>91.999999999984539</v>
      </c>
      <c r="Q288" s="130">
        <v>38250</v>
      </c>
      <c r="R288" s="130">
        <v>38250</v>
      </c>
      <c r="S288" s="150">
        <v>-149.23076923077343</v>
      </c>
    </row>
    <row r="289" spans="1:19" x14ac:dyDescent="0.25">
      <c r="A289" s="130">
        <v>38383</v>
      </c>
      <c r="B289" s="130">
        <v>38383</v>
      </c>
      <c r="C289" s="133">
        <v>267.50000000001819</v>
      </c>
      <c r="E289" s="130">
        <v>37678.513888888891</v>
      </c>
      <c r="F289" s="130">
        <v>37678.513888888891</v>
      </c>
      <c r="G289" s="151">
        <v>-23.84615384615778</v>
      </c>
      <c r="I289" s="130">
        <v>38057</v>
      </c>
      <c r="J289" s="130">
        <v>38057</v>
      </c>
      <c r="K289" s="131">
        <v>70</v>
      </c>
      <c r="M289" s="130">
        <v>39233</v>
      </c>
      <c r="N289" s="130">
        <v>39233</v>
      </c>
      <c r="O289" s="131">
        <v>-90.000000000017621</v>
      </c>
      <c r="Q289" s="130">
        <v>38251</v>
      </c>
      <c r="R289" s="130">
        <v>38251</v>
      </c>
      <c r="S289" s="150">
        <v>250.76923076923006</v>
      </c>
    </row>
    <row r="290" spans="1:19" x14ac:dyDescent="0.25">
      <c r="A290" s="130">
        <v>38405</v>
      </c>
      <c r="B290" s="130">
        <v>38405</v>
      </c>
      <c r="C290" s="133">
        <v>245.00000000002728</v>
      </c>
      <c r="E290" s="130">
        <v>37678.694444444445</v>
      </c>
      <c r="F290" s="130">
        <v>37678.694444444445</v>
      </c>
      <c r="G290" s="152">
        <v>1160.7692307692316</v>
      </c>
      <c r="I290" s="130">
        <v>38061</v>
      </c>
      <c r="J290" s="130">
        <v>38061</v>
      </c>
      <c r="K290" s="131">
        <v>1990</v>
      </c>
      <c r="M290" s="130">
        <v>39238</v>
      </c>
      <c r="N290" s="130">
        <v>39238</v>
      </c>
      <c r="O290" s="131">
        <v>187.99999999998818</v>
      </c>
      <c r="Q290" s="130">
        <v>38252</v>
      </c>
      <c r="R290" s="130">
        <v>38252</v>
      </c>
      <c r="S290" s="150">
        <v>343.07692307691713</v>
      </c>
    </row>
    <row r="291" spans="1:19" x14ac:dyDescent="0.25">
      <c r="A291" s="130">
        <v>38408</v>
      </c>
      <c r="B291" s="130">
        <v>38408</v>
      </c>
      <c r="C291" s="134">
        <v>-32.49999999998181</v>
      </c>
      <c r="E291" s="130">
        <v>37684.555555555555</v>
      </c>
      <c r="F291" s="130">
        <v>37684.555555555555</v>
      </c>
      <c r="G291" s="152">
        <v>268.46153846153646</v>
      </c>
      <c r="I291" s="130">
        <v>38063</v>
      </c>
      <c r="J291" s="130">
        <v>38063</v>
      </c>
      <c r="K291" s="131">
        <v>140</v>
      </c>
      <c r="M291" s="130">
        <v>39245</v>
      </c>
      <c r="N291" s="130">
        <v>39245</v>
      </c>
      <c r="O291" s="131">
        <v>111.99999999999477</v>
      </c>
      <c r="Q291" s="130">
        <v>38254</v>
      </c>
      <c r="R291" s="130">
        <v>38254</v>
      </c>
      <c r="S291" s="150">
        <v>-70.769230769227619</v>
      </c>
    </row>
    <row r="292" spans="1:19" x14ac:dyDescent="0.25">
      <c r="A292" s="130">
        <v>38412</v>
      </c>
      <c r="B292" s="130">
        <v>38412</v>
      </c>
      <c r="C292" s="134">
        <v>-219.99999999998181</v>
      </c>
      <c r="E292" s="130">
        <v>37685.736111111109</v>
      </c>
      <c r="F292" s="130">
        <v>37685.736111111109</v>
      </c>
      <c r="G292" s="151">
        <v>-285.3846153846165</v>
      </c>
      <c r="I292" s="130">
        <v>38064</v>
      </c>
      <c r="J292" s="130">
        <v>38064</v>
      </c>
      <c r="K292" s="131">
        <v>250</v>
      </c>
      <c r="M292" s="130">
        <v>39248</v>
      </c>
      <c r="N292" s="130">
        <v>39248</v>
      </c>
      <c r="O292" s="132">
        <v>-48.000000000001819</v>
      </c>
      <c r="Q292" s="130">
        <v>38258</v>
      </c>
      <c r="R292" s="130">
        <v>38258</v>
      </c>
      <c r="S292" s="150">
        <v>120.00000000000455</v>
      </c>
    </row>
    <row r="293" spans="1:19" x14ac:dyDescent="0.25">
      <c r="A293" s="130">
        <v>38425</v>
      </c>
      <c r="B293" s="130">
        <v>38425</v>
      </c>
      <c r="C293" s="134">
        <v>-439.99999999996362</v>
      </c>
      <c r="E293" s="130">
        <v>37685.888888888891</v>
      </c>
      <c r="F293" s="130">
        <v>37685.888888888891</v>
      </c>
      <c r="G293" s="152">
        <v>6.9230769230777964</v>
      </c>
      <c r="I293" s="130">
        <v>38065</v>
      </c>
      <c r="J293" s="130">
        <v>38065</v>
      </c>
      <c r="K293" s="132">
        <v>-430</v>
      </c>
      <c r="M293" s="130">
        <v>39251</v>
      </c>
      <c r="N293" s="130">
        <v>39251</v>
      </c>
      <c r="O293" s="132">
        <v>-124.00000000000944</v>
      </c>
      <c r="Q293" s="130">
        <v>38272</v>
      </c>
      <c r="R293" s="130">
        <v>38272</v>
      </c>
      <c r="S293" s="150">
        <v>-187.69230769230313</v>
      </c>
    </row>
    <row r="294" spans="1:19" x14ac:dyDescent="0.25">
      <c r="A294" s="130">
        <v>38426</v>
      </c>
      <c r="B294" s="130">
        <v>38426</v>
      </c>
      <c r="C294" s="133">
        <v>20.000000000027285</v>
      </c>
      <c r="E294" s="130">
        <v>37686.763888888891</v>
      </c>
      <c r="F294" s="130">
        <v>37686.763888888891</v>
      </c>
      <c r="G294" s="151">
        <v>-70.000000000000213</v>
      </c>
      <c r="I294" s="130">
        <v>38068</v>
      </c>
      <c r="J294" s="130">
        <v>38068</v>
      </c>
      <c r="K294" s="131">
        <v>550</v>
      </c>
      <c r="M294" s="130">
        <v>39273</v>
      </c>
      <c r="N294" s="130">
        <v>39273</v>
      </c>
      <c r="O294" s="132">
        <v>-128.00000000001432</v>
      </c>
      <c r="Q294" s="130">
        <v>38273</v>
      </c>
      <c r="R294" s="130">
        <v>38273</v>
      </c>
      <c r="S294" s="150">
        <v>132.3076923076944</v>
      </c>
    </row>
    <row r="295" spans="1:19" x14ac:dyDescent="0.25">
      <c r="A295" s="130">
        <v>38429</v>
      </c>
      <c r="B295" s="130">
        <v>38429</v>
      </c>
      <c r="C295" s="134">
        <v>-37.5</v>
      </c>
      <c r="E295" s="130">
        <v>37687.694444444445</v>
      </c>
      <c r="F295" s="130">
        <v>37687.694444444445</v>
      </c>
      <c r="G295" s="152">
        <v>583.84615384615472</v>
      </c>
      <c r="I295" s="130">
        <v>38069</v>
      </c>
      <c r="J295" s="130">
        <v>38069</v>
      </c>
      <c r="K295" s="132">
        <v>-500</v>
      </c>
      <c r="M295" s="130">
        <v>39275</v>
      </c>
      <c r="N295" s="130">
        <v>39275</v>
      </c>
      <c r="O295" s="132">
        <v>-28.000000000005798</v>
      </c>
      <c r="Q295" s="130">
        <v>38275</v>
      </c>
      <c r="R295" s="130">
        <v>38275</v>
      </c>
      <c r="S295" s="150">
        <v>-118.46153846154441</v>
      </c>
    </row>
    <row r="296" spans="1:19" x14ac:dyDescent="0.25">
      <c r="A296" s="130">
        <v>38434</v>
      </c>
      <c r="B296" s="130">
        <v>38434</v>
      </c>
      <c r="C296" s="134">
        <v>-219.99999999998181</v>
      </c>
      <c r="E296" s="130">
        <v>37691.680555555555</v>
      </c>
      <c r="F296" s="130">
        <v>37691.680555555555</v>
      </c>
      <c r="G296" s="151">
        <v>-116.15384615384265</v>
      </c>
      <c r="I296" s="130">
        <v>38070</v>
      </c>
      <c r="J296" s="130">
        <v>38070</v>
      </c>
      <c r="K296" s="132">
        <v>-850</v>
      </c>
      <c r="M296" s="130">
        <v>39276</v>
      </c>
      <c r="N296" s="130">
        <v>39276</v>
      </c>
      <c r="O296" s="132">
        <v>-138.00000000000523</v>
      </c>
      <c r="Q296" s="130">
        <v>38278</v>
      </c>
      <c r="R296" s="130">
        <v>38278</v>
      </c>
      <c r="S296" s="150">
        <v>-143.07692307692412</v>
      </c>
    </row>
    <row r="297" spans="1:19" x14ac:dyDescent="0.25">
      <c r="A297" s="130">
        <v>38435</v>
      </c>
      <c r="B297" s="130">
        <v>38435</v>
      </c>
      <c r="C297" s="133">
        <v>627.50000000000909</v>
      </c>
      <c r="E297" s="130">
        <v>37692.708333333336</v>
      </c>
      <c r="F297" s="130">
        <v>37692.708333333336</v>
      </c>
      <c r="G297" s="152">
        <v>514.61538461538828</v>
      </c>
      <c r="I297" s="130">
        <v>38071</v>
      </c>
      <c r="J297" s="130">
        <v>38071</v>
      </c>
      <c r="K297" s="131">
        <v>860</v>
      </c>
      <c r="M297" s="130">
        <v>39279</v>
      </c>
      <c r="N297" s="130">
        <v>39279</v>
      </c>
      <c r="O297" s="131">
        <v>283.99999999999181</v>
      </c>
      <c r="Q297" s="130">
        <v>38279</v>
      </c>
      <c r="R297" s="130">
        <v>38279</v>
      </c>
      <c r="S297" s="150">
        <v>258.46153846153078</v>
      </c>
    </row>
    <row r="298" spans="1:19" x14ac:dyDescent="0.25">
      <c r="A298" s="130">
        <v>38440</v>
      </c>
      <c r="B298" s="130">
        <v>38440</v>
      </c>
      <c r="C298" s="133">
        <v>290.00000000000909</v>
      </c>
      <c r="E298" s="130">
        <v>37693.736111111109</v>
      </c>
      <c r="F298" s="130">
        <v>37693.736111111109</v>
      </c>
      <c r="G298" s="152">
        <v>976.15384615384562</v>
      </c>
      <c r="I298" s="130">
        <v>38075</v>
      </c>
      <c r="J298" s="130">
        <v>38075</v>
      </c>
      <c r="K298" s="132">
        <v>-330</v>
      </c>
      <c r="M298" s="130">
        <v>39280</v>
      </c>
      <c r="N298" s="130">
        <v>39280</v>
      </c>
      <c r="O298" s="131">
        <v>41.999999999987381</v>
      </c>
      <c r="Q298" s="130">
        <v>38280</v>
      </c>
      <c r="R298" s="130">
        <v>38280</v>
      </c>
      <c r="S298" s="150">
        <v>-229.23076923077062</v>
      </c>
    </row>
    <row r="299" spans="1:19" x14ac:dyDescent="0.25">
      <c r="A299" s="130">
        <v>38441</v>
      </c>
      <c r="B299" s="130">
        <v>38441</v>
      </c>
      <c r="C299" s="134">
        <v>-219.99999999998181</v>
      </c>
      <c r="E299" s="130">
        <v>37697.402777777781</v>
      </c>
      <c r="F299" s="130">
        <v>37697.402777777781</v>
      </c>
      <c r="G299" s="151">
        <v>-523.8461538461512</v>
      </c>
      <c r="I299" s="130">
        <v>38092</v>
      </c>
      <c r="J299" s="130">
        <v>38092</v>
      </c>
      <c r="K299" s="132">
        <v>-500</v>
      </c>
      <c r="M299" s="130">
        <v>39303</v>
      </c>
      <c r="N299" s="130">
        <v>39303</v>
      </c>
      <c r="O299" s="132">
        <v>-148.00000000001035</v>
      </c>
      <c r="Q299" s="130">
        <v>38281</v>
      </c>
      <c r="R299" s="130">
        <v>38281</v>
      </c>
      <c r="S299" s="150">
        <v>535.38461538460945</v>
      </c>
    </row>
    <row r="300" spans="1:19" x14ac:dyDescent="0.25">
      <c r="A300" s="130">
        <v>38442</v>
      </c>
      <c r="B300" s="130">
        <v>38442</v>
      </c>
      <c r="C300" s="133">
        <v>102.50000000000909</v>
      </c>
      <c r="E300" s="130">
        <v>37697.694444444445</v>
      </c>
      <c r="F300" s="130">
        <v>37697.694444444445</v>
      </c>
      <c r="G300" s="151">
        <v>-508.46153846153891</v>
      </c>
      <c r="I300" s="130">
        <v>38093</v>
      </c>
      <c r="J300" s="130">
        <v>38093</v>
      </c>
      <c r="K300" s="132">
        <v>-60</v>
      </c>
      <c r="M300" s="130">
        <v>39308</v>
      </c>
      <c r="N300" s="130">
        <v>39308</v>
      </c>
      <c r="O300" s="131">
        <v>191.99999999999307</v>
      </c>
      <c r="Q300" s="130">
        <v>38282</v>
      </c>
      <c r="R300" s="130">
        <v>38282</v>
      </c>
      <c r="S300" s="150">
        <v>458.46153846153248</v>
      </c>
    </row>
    <row r="301" spans="1:19" x14ac:dyDescent="0.25">
      <c r="A301" s="130">
        <v>38446</v>
      </c>
      <c r="B301" s="130">
        <v>38446</v>
      </c>
      <c r="C301" s="134">
        <v>-209.99999999999091</v>
      </c>
      <c r="E301" s="130">
        <v>37697.708333333336</v>
      </c>
      <c r="F301" s="130">
        <v>37697.708333333336</v>
      </c>
      <c r="G301" s="152">
        <v>414.61538461538635</v>
      </c>
      <c r="I301" s="130">
        <v>38097</v>
      </c>
      <c r="J301" s="130">
        <v>38097</v>
      </c>
      <c r="K301" s="132">
        <v>-10</v>
      </c>
      <c r="M301" s="130">
        <v>39311</v>
      </c>
      <c r="N301" s="130">
        <v>39311</v>
      </c>
      <c r="O301" s="131">
        <v>41.999999999987381</v>
      </c>
      <c r="Q301" s="130">
        <v>38285</v>
      </c>
      <c r="R301" s="130">
        <v>38285</v>
      </c>
      <c r="S301" s="150">
        <v>-275.38461538461854</v>
      </c>
    </row>
    <row r="302" spans="1:19" x14ac:dyDescent="0.25">
      <c r="A302" s="130">
        <v>38455</v>
      </c>
      <c r="B302" s="130">
        <v>38455</v>
      </c>
      <c r="C302" s="134">
        <v>-69.99999999998181</v>
      </c>
      <c r="E302" s="130">
        <v>37700.791666666664</v>
      </c>
      <c r="F302" s="130">
        <v>37700.791666666664</v>
      </c>
      <c r="G302" s="152">
        <v>1060.7692307692296</v>
      </c>
      <c r="I302" s="130">
        <v>38100</v>
      </c>
      <c r="J302" s="130">
        <v>38100</v>
      </c>
      <c r="K302" s="132">
        <v>-280</v>
      </c>
      <c r="M302" s="130">
        <v>39317</v>
      </c>
      <c r="N302" s="130">
        <v>39317</v>
      </c>
      <c r="O302" s="131">
        <v>406.00000000000591</v>
      </c>
      <c r="Q302" s="130">
        <v>38286</v>
      </c>
      <c r="R302" s="130">
        <v>38286</v>
      </c>
      <c r="S302" s="150">
        <v>343.07692307692588</v>
      </c>
    </row>
    <row r="303" spans="1:19" x14ac:dyDescent="0.25">
      <c r="A303" s="130">
        <v>38460</v>
      </c>
      <c r="B303" s="130">
        <v>38460</v>
      </c>
      <c r="C303" s="134">
        <v>-232.49999999998181</v>
      </c>
      <c r="E303" s="130">
        <v>37705.402777777781</v>
      </c>
      <c r="F303" s="130">
        <v>37705.402777777781</v>
      </c>
      <c r="G303" s="152">
        <v>45.384615384616801</v>
      </c>
      <c r="I303" s="130">
        <v>38104</v>
      </c>
      <c r="J303" s="130">
        <v>38104</v>
      </c>
      <c r="K303" s="132">
        <v>-70</v>
      </c>
      <c r="M303" s="130">
        <v>39318</v>
      </c>
      <c r="N303" s="130">
        <v>39318</v>
      </c>
      <c r="O303" s="131">
        <v>11.999999999986244</v>
      </c>
      <c r="Q303" s="130">
        <v>38294</v>
      </c>
      <c r="R303" s="130">
        <v>38294</v>
      </c>
      <c r="S303" s="150">
        <v>-209.23076923077133</v>
      </c>
    </row>
    <row r="304" spans="1:19" x14ac:dyDescent="0.25">
      <c r="A304" s="130">
        <v>38462</v>
      </c>
      <c r="B304" s="130">
        <v>38462</v>
      </c>
      <c r="C304" s="134">
        <v>-232.49999999998181</v>
      </c>
      <c r="E304" s="130">
        <v>37705.861111111109</v>
      </c>
      <c r="F304" s="130">
        <v>37705.861111111109</v>
      </c>
      <c r="G304" s="151">
        <v>-231.5384615384624</v>
      </c>
      <c r="I304" s="130">
        <v>38105</v>
      </c>
      <c r="J304" s="130">
        <v>38105</v>
      </c>
      <c r="K304" s="131">
        <v>1110</v>
      </c>
      <c r="M304" s="130">
        <v>39349</v>
      </c>
      <c r="N304" s="130">
        <v>39349</v>
      </c>
      <c r="O304" s="132">
        <v>-88.000000000008072</v>
      </c>
      <c r="Q304" s="130">
        <v>38309</v>
      </c>
      <c r="R304" s="130">
        <v>38309</v>
      </c>
      <c r="S304" s="150">
        <v>-64.615384615387057</v>
      </c>
    </row>
    <row r="305" spans="1:19" x14ac:dyDescent="0.25">
      <c r="A305" s="130">
        <v>38464</v>
      </c>
      <c r="B305" s="130">
        <v>38464</v>
      </c>
      <c r="C305" s="134">
        <v>-232.49999999998181</v>
      </c>
      <c r="E305" s="130">
        <v>37706.791666666664</v>
      </c>
      <c r="F305" s="130">
        <v>37706.791666666664</v>
      </c>
      <c r="G305" s="151">
        <v>-131.53846153846044</v>
      </c>
      <c r="I305" s="130">
        <v>38112</v>
      </c>
      <c r="J305" s="130">
        <v>38112</v>
      </c>
      <c r="K305" s="132">
        <v>-400</v>
      </c>
      <c r="M305" s="130">
        <v>39351</v>
      </c>
      <c r="N305" s="130">
        <v>39351</v>
      </c>
      <c r="O305" s="131">
        <v>-20.000000000024443</v>
      </c>
      <c r="Q305" s="130">
        <v>38313</v>
      </c>
      <c r="R305" s="130">
        <v>38313</v>
      </c>
      <c r="S305" s="150">
        <v>319.99999999999756</v>
      </c>
    </row>
    <row r="306" spans="1:19" x14ac:dyDescent="0.25">
      <c r="A306" s="130">
        <v>38475</v>
      </c>
      <c r="B306" s="130">
        <v>38475</v>
      </c>
      <c r="C306" s="134">
        <v>-242.49999999997272</v>
      </c>
      <c r="E306" s="130">
        <v>37707.402777777781</v>
      </c>
      <c r="F306" s="130">
        <v>37707.402777777781</v>
      </c>
      <c r="G306" s="152">
        <v>137.69230769230714</v>
      </c>
      <c r="I306" s="130">
        <v>38113</v>
      </c>
      <c r="J306" s="130">
        <v>38113</v>
      </c>
      <c r="K306" s="131">
        <v>500</v>
      </c>
      <c r="M306" s="130">
        <v>39356</v>
      </c>
      <c r="N306" s="130">
        <v>39356</v>
      </c>
      <c r="O306" s="132">
        <v>-128.00000000001432</v>
      </c>
      <c r="Q306" s="130">
        <v>38314</v>
      </c>
      <c r="R306" s="130">
        <v>38314</v>
      </c>
      <c r="S306" s="150">
        <v>-149.23076923076468</v>
      </c>
    </row>
    <row r="307" spans="1:19" x14ac:dyDescent="0.25">
      <c r="A307" s="130">
        <v>38476</v>
      </c>
      <c r="B307" s="130">
        <v>38476</v>
      </c>
      <c r="C307" s="134">
        <v>-232.49999999998181</v>
      </c>
      <c r="E307" s="130">
        <v>37712.555555555555</v>
      </c>
      <c r="F307" s="130">
        <v>37712.555555555555</v>
      </c>
      <c r="G307" s="151">
        <v>-231.5384615384597</v>
      </c>
      <c r="I307" s="130">
        <v>38120</v>
      </c>
      <c r="J307" s="130">
        <v>38120</v>
      </c>
      <c r="K307" s="132">
        <v>-330</v>
      </c>
      <c r="M307" s="130">
        <v>39358</v>
      </c>
      <c r="N307" s="130">
        <v>39358</v>
      </c>
      <c r="O307" s="131">
        <v>-100.00000000002274</v>
      </c>
      <c r="Q307" s="130">
        <v>38327</v>
      </c>
      <c r="R307" s="130">
        <v>38327</v>
      </c>
      <c r="S307" s="150">
        <v>-126.15384615384509</v>
      </c>
    </row>
    <row r="308" spans="1:19" x14ac:dyDescent="0.25">
      <c r="A308" s="130">
        <v>38483</v>
      </c>
      <c r="B308" s="130">
        <v>38483</v>
      </c>
      <c r="C308" s="134">
        <v>-232.49999999998181</v>
      </c>
      <c r="E308" s="130">
        <v>37712.791666666664</v>
      </c>
      <c r="F308" s="130">
        <v>37712.791666666664</v>
      </c>
      <c r="G308" s="152">
        <v>537.69230769230683</v>
      </c>
      <c r="I308" s="130">
        <v>38121</v>
      </c>
      <c r="J308" s="130">
        <v>38121</v>
      </c>
      <c r="K308" s="132">
        <v>-10</v>
      </c>
      <c r="M308" s="130">
        <v>39360</v>
      </c>
      <c r="N308" s="130">
        <v>39360</v>
      </c>
      <c r="O308" s="131">
        <v>27.999999999977376</v>
      </c>
      <c r="Q308" s="130">
        <v>38330</v>
      </c>
      <c r="R308" s="130">
        <v>38330</v>
      </c>
      <c r="S308" s="150">
        <v>-301.53846153845836</v>
      </c>
    </row>
    <row r="309" spans="1:19" x14ac:dyDescent="0.25">
      <c r="A309" s="130">
        <v>38484</v>
      </c>
      <c r="B309" s="130">
        <v>38484</v>
      </c>
      <c r="C309" s="134">
        <v>-232.49999999998181</v>
      </c>
      <c r="E309" s="130">
        <v>37714.75</v>
      </c>
      <c r="F309" s="130">
        <v>37714.75</v>
      </c>
      <c r="G309" s="151">
        <v>-131.53846153846044</v>
      </c>
      <c r="I309" s="130">
        <v>38124</v>
      </c>
      <c r="J309" s="130">
        <v>38124</v>
      </c>
      <c r="K309" s="132">
        <v>-130</v>
      </c>
      <c r="M309" s="130">
        <v>39371</v>
      </c>
      <c r="N309" s="130">
        <v>39371</v>
      </c>
      <c r="O309" s="132">
        <v>-58.000000000006935</v>
      </c>
      <c r="Q309" s="130">
        <v>38331</v>
      </c>
      <c r="R309" s="130">
        <v>38331</v>
      </c>
      <c r="S309" s="150">
        <v>152.30769230768496</v>
      </c>
    </row>
    <row r="310" spans="1:19" x14ac:dyDescent="0.25">
      <c r="A310" s="130">
        <v>38485</v>
      </c>
      <c r="B310" s="130">
        <v>38485</v>
      </c>
      <c r="C310" s="134">
        <v>-72.499999999990905</v>
      </c>
      <c r="E310" s="130">
        <v>37715.416666666664</v>
      </c>
      <c r="F310" s="130">
        <v>37715.416666666664</v>
      </c>
      <c r="G310" s="152">
        <v>260.76923076923305</v>
      </c>
      <c r="I310" s="130">
        <v>38126</v>
      </c>
      <c r="J310" s="130">
        <v>38126</v>
      </c>
      <c r="K310" s="131">
        <v>960</v>
      </c>
      <c r="M310" s="130">
        <v>39373</v>
      </c>
      <c r="N310" s="130">
        <v>39373</v>
      </c>
      <c r="O310" s="131">
        <v>151.99999999998681</v>
      </c>
      <c r="Q310" s="130">
        <v>38338</v>
      </c>
      <c r="R310" s="130">
        <v>38338</v>
      </c>
      <c r="S310" s="150">
        <v>-187.69230769231189</v>
      </c>
    </row>
    <row r="311" spans="1:19" x14ac:dyDescent="0.25">
      <c r="A311" s="130">
        <v>38488</v>
      </c>
      <c r="B311" s="130">
        <v>38488</v>
      </c>
      <c r="C311" s="134">
        <v>57.500000000027285</v>
      </c>
      <c r="E311" s="130">
        <v>37718.402777777781</v>
      </c>
      <c r="F311" s="130">
        <v>37718.402777777781</v>
      </c>
      <c r="G311" s="151">
        <v>-293.07692307692264</v>
      </c>
      <c r="I311" s="130">
        <v>38127</v>
      </c>
      <c r="J311" s="130">
        <v>38127</v>
      </c>
      <c r="K311" s="132">
        <v>-160</v>
      </c>
      <c r="M311" s="130">
        <v>39387</v>
      </c>
      <c r="N311" s="130">
        <v>39387</v>
      </c>
      <c r="O311" s="132">
        <v>-158.00000000000125</v>
      </c>
      <c r="Q311" s="130">
        <v>38341</v>
      </c>
      <c r="R311" s="130">
        <v>38341</v>
      </c>
      <c r="S311" s="150">
        <v>-87.692307692306642</v>
      </c>
    </row>
    <row r="312" spans="1:19" x14ac:dyDescent="0.25">
      <c r="A312" s="130">
        <v>38490</v>
      </c>
      <c r="B312" s="130">
        <v>38490</v>
      </c>
      <c r="C312" s="133">
        <v>1627.5000000000091</v>
      </c>
      <c r="E312" s="130">
        <v>37718.736111111109</v>
      </c>
      <c r="F312" s="130">
        <v>37718.736111111109</v>
      </c>
      <c r="G312" s="151">
        <v>-500.76923076922998</v>
      </c>
      <c r="I312" s="130">
        <v>38128</v>
      </c>
      <c r="J312" s="130">
        <v>38128</v>
      </c>
      <c r="K312" s="131">
        <v>70</v>
      </c>
      <c r="M312" s="130">
        <v>39388</v>
      </c>
      <c r="N312" s="130">
        <v>39388</v>
      </c>
      <c r="O312" s="132">
        <v>-154.00000000001057</v>
      </c>
      <c r="Q312" s="130">
        <v>38342</v>
      </c>
      <c r="R312" s="130">
        <v>38342</v>
      </c>
      <c r="S312" s="150">
        <v>226.15384615385034</v>
      </c>
    </row>
    <row r="313" spans="1:19" x14ac:dyDescent="0.25">
      <c r="A313" s="130">
        <v>38523</v>
      </c>
      <c r="B313" s="130">
        <v>38523</v>
      </c>
      <c r="C313" s="133">
        <v>42.50000000001819</v>
      </c>
      <c r="E313" s="130">
        <v>37718.861111111109</v>
      </c>
      <c r="F313" s="130">
        <v>37718.861111111109</v>
      </c>
      <c r="G313" s="151">
        <v>-8.4615384615372609</v>
      </c>
      <c r="I313" s="130">
        <v>38133</v>
      </c>
      <c r="J313" s="130">
        <v>38133</v>
      </c>
      <c r="K313" s="132">
        <v>-260</v>
      </c>
      <c r="M313" s="130">
        <v>39415</v>
      </c>
      <c r="N313" s="130">
        <v>39415</v>
      </c>
      <c r="O313" s="131">
        <v>51.999999999992497</v>
      </c>
      <c r="Q313" s="130">
        <v>38349</v>
      </c>
      <c r="R313" s="130">
        <v>38349</v>
      </c>
      <c r="S313" s="150">
        <v>489.23076923077025</v>
      </c>
    </row>
    <row r="314" spans="1:19" x14ac:dyDescent="0.25">
      <c r="A314" s="130">
        <v>38531</v>
      </c>
      <c r="B314" s="130">
        <v>38531</v>
      </c>
      <c r="C314" s="133">
        <v>15.000000000009095</v>
      </c>
      <c r="E314" s="130">
        <v>37719.722222222219</v>
      </c>
      <c r="F314" s="130">
        <v>37719.722222222219</v>
      </c>
      <c r="G314" s="151">
        <v>-208.46153846153845</v>
      </c>
      <c r="I314" s="130">
        <v>38140</v>
      </c>
      <c r="J314" s="130">
        <v>38140</v>
      </c>
      <c r="K314" s="131">
        <v>30</v>
      </c>
      <c r="M314" s="130">
        <v>39416</v>
      </c>
      <c r="N314" s="130">
        <v>39416</v>
      </c>
      <c r="O314" s="131">
        <v>117.999999999995</v>
      </c>
      <c r="Q314" s="130">
        <v>38352</v>
      </c>
      <c r="R314" s="130">
        <v>38352</v>
      </c>
      <c r="S314" s="150">
        <v>-55.384615384617483</v>
      </c>
    </row>
    <row r="315" spans="1:19" x14ac:dyDescent="0.25">
      <c r="A315" s="130">
        <v>38541</v>
      </c>
      <c r="B315" s="130">
        <v>38541</v>
      </c>
      <c r="C315" s="133">
        <v>590.00000000000909</v>
      </c>
      <c r="E315" s="130">
        <v>37719.777777777781</v>
      </c>
      <c r="F315" s="130">
        <v>37719.777777777781</v>
      </c>
      <c r="G315" s="151">
        <v>-231.5384615384624</v>
      </c>
      <c r="I315" s="130">
        <v>38142</v>
      </c>
      <c r="J315" s="130">
        <v>38142</v>
      </c>
      <c r="K315" s="131">
        <v>920</v>
      </c>
      <c r="M315" s="130">
        <v>39419</v>
      </c>
      <c r="N315" s="130">
        <v>39419</v>
      </c>
      <c r="O315" s="131">
        <v>111.99999999999477</v>
      </c>
      <c r="Q315" s="130">
        <v>38355</v>
      </c>
      <c r="R315" s="130">
        <v>38355</v>
      </c>
      <c r="S315" s="150">
        <v>-49.230769230768182</v>
      </c>
    </row>
    <row r="316" spans="1:19" x14ac:dyDescent="0.25">
      <c r="A316" s="130">
        <v>38572</v>
      </c>
      <c r="B316" s="130">
        <v>38572</v>
      </c>
      <c r="C316" s="134">
        <v>-82.49999999998181</v>
      </c>
      <c r="E316" s="130">
        <v>37720.402777777781</v>
      </c>
      <c r="F316" s="130">
        <v>37720.402777777781</v>
      </c>
      <c r="G316" s="151">
        <v>-169.99999999999946</v>
      </c>
      <c r="I316" s="130">
        <v>38153</v>
      </c>
      <c r="J316" s="130">
        <v>38153</v>
      </c>
      <c r="K316" s="132">
        <v>-100</v>
      </c>
      <c r="M316" s="130">
        <v>39428</v>
      </c>
      <c r="N316" s="130">
        <v>39428</v>
      </c>
      <c r="O316" s="131">
        <v>402.00000000000102</v>
      </c>
      <c r="Q316" s="130">
        <v>38358</v>
      </c>
      <c r="R316" s="130">
        <v>38358</v>
      </c>
      <c r="S316" s="150">
        <v>-218.4615384615409</v>
      </c>
    </row>
    <row r="317" spans="1:19" x14ac:dyDescent="0.25">
      <c r="A317" s="130">
        <v>38573</v>
      </c>
      <c r="B317" s="130">
        <v>38573</v>
      </c>
      <c r="C317" s="133">
        <v>1402.5000000000091</v>
      </c>
      <c r="E317" s="130">
        <v>37720.541666666664</v>
      </c>
      <c r="F317" s="130">
        <v>37720.541666666664</v>
      </c>
      <c r="G317" s="151">
        <v>-139.23076923076934</v>
      </c>
      <c r="I317" s="130">
        <v>38156</v>
      </c>
      <c r="J317" s="130">
        <v>38156</v>
      </c>
      <c r="K317" s="132">
        <v>-260</v>
      </c>
      <c r="M317" s="130">
        <v>39429</v>
      </c>
      <c r="N317" s="130">
        <v>39429</v>
      </c>
      <c r="O317" s="132">
        <v>-174.00000000000659</v>
      </c>
      <c r="Q317" s="130">
        <v>38359</v>
      </c>
      <c r="R317" s="130">
        <v>38359</v>
      </c>
      <c r="S317" s="150">
        <v>-103.07692307692552</v>
      </c>
    </row>
    <row r="318" spans="1:19" x14ac:dyDescent="0.25">
      <c r="A318" s="130">
        <v>38582</v>
      </c>
      <c r="B318" s="130">
        <v>38582</v>
      </c>
      <c r="C318" s="134">
        <v>-94.99999999998181</v>
      </c>
      <c r="E318" s="130">
        <v>37720.708333333336</v>
      </c>
      <c r="F318" s="130">
        <v>37720.708333333336</v>
      </c>
      <c r="G318" s="151">
        <v>-208.46153846153845</v>
      </c>
      <c r="I318" s="130">
        <v>38162</v>
      </c>
      <c r="J318" s="130">
        <v>38162</v>
      </c>
      <c r="K318" s="132">
        <v>-290</v>
      </c>
      <c r="M318" s="130">
        <v>39430</v>
      </c>
      <c r="N318" s="130">
        <v>39430</v>
      </c>
      <c r="O318" s="131">
        <v>-116.00000000001387</v>
      </c>
      <c r="Q318" s="130">
        <v>38362</v>
      </c>
      <c r="R318" s="130">
        <v>38362</v>
      </c>
      <c r="S318" s="150">
        <v>-312.30769230769687</v>
      </c>
    </row>
    <row r="319" spans="1:19" x14ac:dyDescent="0.25">
      <c r="A319" s="130">
        <v>38583</v>
      </c>
      <c r="B319" s="130">
        <v>38583</v>
      </c>
      <c r="C319" s="134">
        <v>370.00000000002728</v>
      </c>
      <c r="E319" s="130">
        <v>37720.791666666664</v>
      </c>
      <c r="F319" s="130">
        <v>37720.791666666664</v>
      </c>
      <c r="G319" s="152">
        <v>460.76923076923151</v>
      </c>
      <c r="I319" s="130">
        <v>38166</v>
      </c>
      <c r="J319" s="130">
        <v>38166</v>
      </c>
      <c r="K319" s="131">
        <v>250</v>
      </c>
      <c r="M319" s="130">
        <v>39434</v>
      </c>
      <c r="N319" s="130">
        <v>39434</v>
      </c>
      <c r="O319" s="132">
        <v>-38.000000000010914</v>
      </c>
      <c r="Q319" s="130">
        <v>38363</v>
      </c>
      <c r="R319" s="130">
        <v>38363</v>
      </c>
      <c r="S319" s="150">
        <v>-103.07692307692552</v>
      </c>
    </row>
    <row r="320" spans="1:19" x14ac:dyDescent="0.25">
      <c r="A320" s="130">
        <v>38588</v>
      </c>
      <c r="B320" s="130">
        <v>38588</v>
      </c>
      <c r="C320" s="133">
        <v>277.50000000000909</v>
      </c>
      <c r="E320" s="130">
        <v>37721.819444444445</v>
      </c>
      <c r="F320" s="130">
        <v>37721.819444444445</v>
      </c>
      <c r="G320" s="152">
        <v>722.30769230769295</v>
      </c>
      <c r="I320" s="130">
        <v>38167</v>
      </c>
      <c r="J320" s="130">
        <v>38167</v>
      </c>
      <c r="K320" s="131">
        <v>-320</v>
      </c>
      <c r="M320" s="130">
        <v>39435</v>
      </c>
      <c r="N320" s="130">
        <v>39435</v>
      </c>
      <c r="O320" s="132">
        <v>-168.00000000002058</v>
      </c>
      <c r="Q320" s="130">
        <v>38364</v>
      </c>
      <c r="R320" s="130">
        <v>38364</v>
      </c>
      <c r="S320" s="150">
        <v>-156.92307692308287</v>
      </c>
    </row>
    <row r="321" spans="1:19" x14ac:dyDescent="0.25">
      <c r="A321" s="130">
        <v>38589</v>
      </c>
      <c r="B321" s="130">
        <v>38589</v>
      </c>
      <c r="C321" s="134">
        <v>-234.99999999999091</v>
      </c>
      <c r="E321" s="130">
        <v>37725.694444444445</v>
      </c>
      <c r="F321" s="130">
        <v>37725.694444444445</v>
      </c>
      <c r="G321" s="152">
        <v>376.1538461538446</v>
      </c>
      <c r="I321" s="130">
        <v>38168</v>
      </c>
      <c r="J321" s="130">
        <v>38168</v>
      </c>
      <c r="K321" s="132">
        <v>-250</v>
      </c>
      <c r="M321" s="130">
        <v>39449</v>
      </c>
      <c r="N321" s="130">
        <v>39449</v>
      </c>
      <c r="O321" s="131">
        <v>591.99999999998454</v>
      </c>
      <c r="Q321" s="130">
        <v>38365</v>
      </c>
      <c r="R321" s="130">
        <v>38365</v>
      </c>
      <c r="S321" s="150">
        <v>-201.53846153846189</v>
      </c>
    </row>
    <row r="322" spans="1:19" x14ac:dyDescent="0.25">
      <c r="A322" s="130">
        <v>38594</v>
      </c>
      <c r="B322" s="130">
        <v>38594</v>
      </c>
      <c r="C322" s="134">
        <v>-257.49999999998181</v>
      </c>
      <c r="E322" s="130">
        <v>37727.75</v>
      </c>
      <c r="F322" s="130">
        <v>37727.75</v>
      </c>
      <c r="G322" s="151">
        <v>-400.76923076923077</v>
      </c>
      <c r="I322" s="130">
        <v>38169</v>
      </c>
      <c r="J322" s="130">
        <v>38169</v>
      </c>
      <c r="K322" s="131">
        <v>30</v>
      </c>
      <c r="M322" s="130">
        <v>39479</v>
      </c>
      <c r="N322" s="130">
        <v>39479</v>
      </c>
      <c r="O322" s="132">
        <v>-188.0000000000166</v>
      </c>
      <c r="Q322" s="130">
        <v>38366</v>
      </c>
      <c r="R322" s="130">
        <v>38366</v>
      </c>
      <c r="S322" s="150">
        <v>163.07692307692341</v>
      </c>
    </row>
    <row r="323" spans="1:19" x14ac:dyDescent="0.25">
      <c r="A323" s="130">
        <v>38596</v>
      </c>
      <c r="B323" s="130">
        <v>38596</v>
      </c>
      <c r="C323" s="134">
        <v>-517.49999999997272</v>
      </c>
      <c r="E323" s="130">
        <v>37741.736111111109</v>
      </c>
      <c r="F323" s="130">
        <v>37741.736111111109</v>
      </c>
      <c r="G323" s="151">
        <v>-8.4615384615399929</v>
      </c>
      <c r="I323" s="130">
        <v>38174</v>
      </c>
      <c r="J323" s="130">
        <v>38174</v>
      </c>
      <c r="K323" s="131">
        <v>80</v>
      </c>
      <c r="M323" s="130">
        <v>39496</v>
      </c>
      <c r="N323" s="130">
        <v>39496</v>
      </c>
      <c r="O323" s="132">
        <v>-84.000000000003183</v>
      </c>
      <c r="Q323" s="130">
        <v>38371</v>
      </c>
      <c r="R323" s="130">
        <v>38371</v>
      </c>
      <c r="S323" s="150">
        <v>243.07692307692062</v>
      </c>
    </row>
    <row r="324" spans="1:19" x14ac:dyDescent="0.25">
      <c r="A324" s="130">
        <v>38600</v>
      </c>
      <c r="B324" s="130">
        <v>38600</v>
      </c>
      <c r="C324" s="133">
        <v>840.00000000000909</v>
      </c>
      <c r="E324" s="130">
        <v>37743.722222222219</v>
      </c>
      <c r="F324" s="130">
        <v>37743.722222222219</v>
      </c>
      <c r="G324" s="151">
        <v>-54.615384615382425</v>
      </c>
      <c r="I324" s="130">
        <v>38175</v>
      </c>
      <c r="J324" s="130">
        <v>38175</v>
      </c>
      <c r="K324" s="131">
        <v>10</v>
      </c>
      <c r="M324" s="130">
        <v>39499</v>
      </c>
      <c r="N324" s="130">
        <v>39499</v>
      </c>
      <c r="O324" s="131">
        <v>81.999999999993634</v>
      </c>
      <c r="Q324" s="130">
        <v>38373</v>
      </c>
      <c r="R324" s="130">
        <v>38373</v>
      </c>
      <c r="S324" s="150">
        <v>289.23076923076854</v>
      </c>
    </row>
    <row r="325" spans="1:19" x14ac:dyDescent="0.25">
      <c r="A325" s="130">
        <v>38609</v>
      </c>
      <c r="B325" s="130">
        <v>38609</v>
      </c>
      <c r="C325" s="134">
        <v>-539.99999999996362</v>
      </c>
      <c r="E325" s="130">
        <v>37746.736111111109</v>
      </c>
      <c r="F325" s="130">
        <v>37746.736111111109</v>
      </c>
      <c r="G325" s="152">
        <v>214.61538461538512</v>
      </c>
      <c r="I325" s="130">
        <v>38176</v>
      </c>
      <c r="J325" s="130">
        <v>38176</v>
      </c>
      <c r="K325" s="132">
        <v>30</v>
      </c>
      <c r="M325" s="130">
        <v>39504</v>
      </c>
      <c r="N325" s="130">
        <v>39504</v>
      </c>
      <c r="O325" s="132">
        <v>-28.000000000005798</v>
      </c>
      <c r="Q325" s="130">
        <v>38377</v>
      </c>
      <c r="R325" s="130">
        <v>38377</v>
      </c>
      <c r="S325" s="150">
        <v>-383.07692307692446</v>
      </c>
    </row>
    <row r="326" spans="1:19" x14ac:dyDescent="0.25">
      <c r="A326" s="130">
        <v>38610</v>
      </c>
      <c r="B326" s="130">
        <v>38610</v>
      </c>
      <c r="C326" s="134">
        <v>-269.99999999998181</v>
      </c>
      <c r="E326" s="130">
        <v>37747.763888888891</v>
      </c>
      <c r="F326" s="130">
        <v>37747.763888888891</v>
      </c>
      <c r="G326" s="152">
        <v>153.07692307692494</v>
      </c>
      <c r="I326" s="130">
        <v>38177</v>
      </c>
      <c r="J326" s="130">
        <v>38177</v>
      </c>
      <c r="K326" s="131">
        <v>-20</v>
      </c>
      <c r="M326" s="130">
        <v>39505</v>
      </c>
      <c r="N326" s="130">
        <v>39505</v>
      </c>
      <c r="O326" s="132">
        <v>-18.000000000000682</v>
      </c>
      <c r="Q326" s="130">
        <v>38378</v>
      </c>
      <c r="R326" s="130">
        <v>38378</v>
      </c>
      <c r="S326" s="150">
        <v>193.84615384614369</v>
      </c>
    </row>
    <row r="327" spans="1:19" x14ac:dyDescent="0.25">
      <c r="A327" s="130">
        <v>38611</v>
      </c>
      <c r="B327" s="130">
        <v>38611</v>
      </c>
      <c r="C327" s="133">
        <v>1702.5000000000091</v>
      </c>
      <c r="E327" s="130">
        <v>37748.722222222219</v>
      </c>
      <c r="F327" s="130">
        <v>37748.722222222219</v>
      </c>
      <c r="G327" s="152">
        <v>176.15384615384616</v>
      </c>
      <c r="I327" s="130">
        <v>38183</v>
      </c>
      <c r="J327" s="130">
        <v>38183</v>
      </c>
      <c r="K327" s="132">
        <v>-280</v>
      </c>
      <c r="M327" s="130">
        <v>39506</v>
      </c>
      <c r="N327" s="130">
        <v>39506</v>
      </c>
      <c r="O327" s="131">
        <v>1.9999999999953388</v>
      </c>
      <c r="Q327" s="130">
        <v>38390</v>
      </c>
      <c r="R327" s="130">
        <v>38390</v>
      </c>
      <c r="S327" s="150">
        <v>-201.53846153846189</v>
      </c>
    </row>
    <row r="328" spans="1:19" x14ac:dyDescent="0.25">
      <c r="A328" s="130">
        <v>38614</v>
      </c>
      <c r="B328" s="130">
        <v>38614</v>
      </c>
      <c r="C328" s="134">
        <v>-282.49999999998181</v>
      </c>
      <c r="E328" s="130">
        <v>37761.694444444445</v>
      </c>
      <c r="F328" s="130">
        <v>37761.694444444445</v>
      </c>
      <c r="G328" s="151">
        <v>-108.46153846153922</v>
      </c>
      <c r="I328" s="130">
        <v>38184</v>
      </c>
      <c r="J328" s="130">
        <v>38184</v>
      </c>
      <c r="K328" s="132">
        <v>-70</v>
      </c>
      <c r="M328" s="130">
        <v>39535</v>
      </c>
      <c r="N328" s="130">
        <v>39535</v>
      </c>
      <c r="O328" s="132">
        <v>-8.0000000000097771</v>
      </c>
      <c r="Q328" s="130">
        <v>38394</v>
      </c>
      <c r="R328" s="130">
        <v>38394</v>
      </c>
      <c r="S328" s="150">
        <v>258.46153846153948</v>
      </c>
    </row>
    <row r="329" spans="1:19" x14ac:dyDescent="0.25">
      <c r="A329" s="130">
        <v>38630</v>
      </c>
      <c r="B329" s="130">
        <v>38630</v>
      </c>
      <c r="C329" s="134">
        <v>-282.49999999998181</v>
      </c>
      <c r="E329" s="130">
        <v>37761.847222222219</v>
      </c>
      <c r="F329" s="130">
        <v>37761.847222222219</v>
      </c>
      <c r="G329" s="151">
        <v>-523.84615384615392</v>
      </c>
      <c r="I329" s="130">
        <v>38189</v>
      </c>
      <c r="J329" s="130">
        <v>38189</v>
      </c>
      <c r="K329" s="132">
        <v>-120</v>
      </c>
      <c r="M329" s="130">
        <v>39539</v>
      </c>
      <c r="N329" s="130">
        <v>39539</v>
      </c>
      <c r="O329" s="131">
        <v>341.99999999998454</v>
      </c>
      <c r="Q329" s="130">
        <v>38397</v>
      </c>
      <c r="R329" s="130">
        <v>38397</v>
      </c>
      <c r="S329" s="150">
        <v>-149.23076923076468</v>
      </c>
    </row>
    <row r="330" spans="1:19" x14ac:dyDescent="0.25">
      <c r="A330" s="130">
        <v>38631</v>
      </c>
      <c r="B330" s="130">
        <v>38631</v>
      </c>
      <c r="C330" s="134">
        <v>-589.99999999996362</v>
      </c>
      <c r="E330" s="130">
        <v>37762.708333333336</v>
      </c>
      <c r="F330" s="130">
        <v>37762.708333333336</v>
      </c>
      <c r="G330" s="152">
        <v>168.46153846153726</v>
      </c>
      <c r="I330" s="130">
        <v>38190</v>
      </c>
      <c r="J330" s="130">
        <v>38190</v>
      </c>
      <c r="K330" s="131">
        <v>100</v>
      </c>
      <c r="M330" s="130">
        <v>39542</v>
      </c>
      <c r="N330" s="130">
        <v>39542</v>
      </c>
      <c r="O330" s="132">
        <v>-88.000000000008072</v>
      </c>
      <c r="Q330" s="130">
        <v>38398</v>
      </c>
      <c r="R330" s="130">
        <v>38398</v>
      </c>
      <c r="S330" s="150">
        <v>-118.46153846153565</v>
      </c>
    </row>
    <row r="331" spans="1:19" x14ac:dyDescent="0.25">
      <c r="A331" s="130">
        <v>38632</v>
      </c>
      <c r="B331" s="130">
        <v>38632</v>
      </c>
      <c r="C331" s="134">
        <v>-294.99999999998181</v>
      </c>
      <c r="E331" s="130">
        <v>37763.777777777781</v>
      </c>
      <c r="F331" s="130">
        <v>37763.777777777781</v>
      </c>
      <c r="G331" s="151">
        <v>-31.538461538463949</v>
      </c>
      <c r="I331" s="130">
        <v>38196</v>
      </c>
      <c r="J331" s="130">
        <v>38196</v>
      </c>
      <c r="K331" s="132">
        <v>-290</v>
      </c>
      <c r="M331" s="130">
        <v>39547</v>
      </c>
      <c r="N331" s="130">
        <v>39547</v>
      </c>
      <c r="O331" s="132">
        <v>-28.000000000020009</v>
      </c>
      <c r="Q331" s="130">
        <v>38399</v>
      </c>
      <c r="R331" s="130">
        <v>38399</v>
      </c>
      <c r="S331" s="150">
        <v>-464.61538461539055</v>
      </c>
    </row>
    <row r="332" spans="1:19" x14ac:dyDescent="0.25">
      <c r="A332" s="130">
        <v>38635</v>
      </c>
      <c r="B332" s="130">
        <v>38635</v>
      </c>
      <c r="C332" s="134">
        <v>-294.99999999998181</v>
      </c>
      <c r="E332" s="130">
        <v>37764.416666666664</v>
      </c>
      <c r="F332" s="130">
        <v>37764.416666666664</v>
      </c>
      <c r="G332" s="152">
        <v>168.46153846153999</v>
      </c>
      <c r="I332" s="130">
        <v>38197</v>
      </c>
      <c r="J332" s="130">
        <v>38197</v>
      </c>
      <c r="K332" s="132">
        <v>-150</v>
      </c>
      <c r="M332" s="130">
        <v>39549</v>
      </c>
      <c r="N332" s="130">
        <v>39549</v>
      </c>
      <c r="O332" s="131">
        <v>131.99999999999079</v>
      </c>
      <c r="Q332" s="130">
        <v>38400</v>
      </c>
      <c r="R332" s="130">
        <v>38400</v>
      </c>
      <c r="S332" s="150">
        <v>-101.53846153846538</v>
      </c>
    </row>
    <row r="333" spans="1:19" x14ac:dyDescent="0.25">
      <c r="A333" s="130">
        <v>38638</v>
      </c>
      <c r="B333" s="130">
        <v>38638</v>
      </c>
      <c r="C333" s="134">
        <v>-34.999999999990905</v>
      </c>
      <c r="E333" s="130">
        <v>37768.847222222219</v>
      </c>
      <c r="F333" s="130">
        <v>37768.847222222219</v>
      </c>
      <c r="G333" s="151">
        <v>-216.15384615384738</v>
      </c>
      <c r="I333" s="130">
        <v>38201</v>
      </c>
      <c r="J333" s="130">
        <v>38201</v>
      </c>
      <c r="K333" s="132">
        <v>-270</v>
      </c>
      <c r="M333" s="130">
        <v>39560</v>
      </c>
      <c r="N333" s="130">
        <v>39560</v>
      </c>
      <c r="O333" s="131">
        <v>45.999999999992269</v>
      </c>
      <c r="Q333" s="130">
        <v>38406</v>
      </c>
      <c r="R333" s="130">
        <v>38406</v>
      </c>
      <c r="S333" s="150">
        <v>-10.76923076922972</v>
      </c>
    </row>
    <row r="334" spans="1:19" x14ac:dyDescent="0.25">
      <c r="A334" s="130">
        <v>38650</v>
      </c>
      <c r="B334" s="130">
        <v>38650</v>
      </c>
      <c r="C334" s="133">
        <v>1227.5000000000091</v>
      </c>
      <c r="E334" s="130">
        <v>37770.722222222219</v>
      </c>
      <c r="F334" s="130">
        <v>37770.722222222219</v>
      </c>
      <c r="G334" s="152">
        <v>122.30769230769208</v>
      </c>
      <c r="I334" s="130">
        <v>38202</v>
      </c>
      <c r="J334" s="130">
        <v>38202</v>
      </c>
      <c r="K334" s="132">
        <v>-110</v>
      </c>
      <c r="M334" s="130">
        <v>39562</v>
      </c>
      <c r="N334" s="130">
        <v>39562</v>
      </c>
      <c r="O334" s="131">
        <v>131.99999999999079</v>
      </c>
      <c r="Q334" s="130">
        <v>38407</v>
      </c>
      <c r="R334" s="130">
        <v>38407</v>
      </c>
      <c r="S334" s="150">
        <v>266.15384615384022</v>
      </c>
    </row>
    <row r="335" spans="1:19" x14ac:dyDescent="0.25">
      <c r="A335" s="130">
        <v>38656</v>
      </c>
      <c r="B335" s="130">
        <v>38656</v>
      </c>
      <c r="C335" s="134">
        <v>-92.499999999972715</v>
      </c>
      <c r="E335" s="130">
        <v>37777.694444444445</v>
      </c>
      <c r="F335" s="130">
        <v>37777.694444444445</v>
      </c>
      <c r="G335" s="152">
        <v>591.53846153846359</v>
      </c>
      <c r="I335" s="130">
        <v>38203</v>
      </c>
      <c r="J335" s="130">
        <v>38203</v>
      </c>
      <c r="K335" s="131">
        <v>280</v>
      </c>
      <c r="M335" s="130">
        <v>39566</v>
      </c>
      <c r="N335" s="130">
        <v>39566</v>
      </c>
      <c r="O335" s="132">
        <v>-118.00000000000921</v>
      </c>
      <c r="Q335" s="130">
        <v>38414</v>
      </c>
      <c r="R335" s="130">
        <v>38414</v>
      </c>
      <c r="S335" s="150">
        <v>73.846153846156639</v>
      </c>
    </row>
    <row r="336" spans="1:19" x14ac:dyDescent="0.25">
      <c r="A336" s="130">
        <v>38666</v>
      </c>
      <c r="B336" s="130">
        <v>38666</v>
      </c>
      <c r="C336" s="134">
        <v>-307.49999999998181</v>
      </c>
      <c r="E336" s="130">
        <v>37788.888888888891</v>
      </c>
      <c r="F336" s="130">
        <v>37788.888888888891</v>
      </c>
      <c r="G336" s="151">
        <v>-54.61538461538516</v>
      </c>
      <c r="I336" s="130">
        <v>38204</v>
      </c>
      <c r="J336" s="130">
        <v>38204</v>
      </c>
      <c r="K336" s="132">
        <v>-70</v>
      </c>
      <c r="M336" s="130">
        <v>39570</v>
      </c>
      <c r="N336" s="130">
        <v>39570</v>
      </c>
      <c r="O336" s="131">
        <v>331.99999999999363</v>
      </c>
      <c r="Q336" s="130">
        <v>38418</v>
      </c>
      <c r="R336" s="130">
        <v>38418</v>
      </c>
      <c r="S336" s="150">
        <v>-49.230769230776922</v>
      </c>
    </row>
    <row r="337" spans="1:19" x14ac:dyDescent="0.25">
      <c r="A337" s="130">
        <v>38694</v>
      </c>
      <c r="B337" s="130">
        <v>38694</v>
      </c>
      <c r="C337" s="133">
        <v>77.500000000009095</v>
      </c>
      <c r="E337" s="130">
        <v>37789.402777777781</v>
      </c>
      <c r="F337" s="130">
        <v>37789.402777777781</v>
      </c>
      <c r="G337" s="151">
        <v>-100.76923076923033</v>
      </c>
      <c r="I337" s="130">
        <v>38210</v>
      </c>
      <c r="J337" s="130">
        <v>38210</v>
      </c>
      <c r="K337" s="131">
        <v>70</v>
      </c>
      <c r="M337" s="130">
        <v>39576</v>
      </c>
      <c r="N337" s="130">
        <v>39576</v>
      </c>
      <c r="O337" s="131">
        <v>441.99999999999307</v>
      </c>
      <c r="Q337" s="130">
        <v>38422</v>
      </c>
      <c r="R337" s="130">
        <v>38422</v>
      </c>
      <c r="S337" s="150">
        <v>-10.76923076922972</v>
      </c>
    </row>
    <row r="338" spans="1:19" x14ac:dyDescent="0.25">
      <c r="A338" s="130">
        <v>38700</v>
      </c>
      <c r="B338" s="130">
        <v>38700</v>
      </c>
      <c r="C338" s="133">
        <v>292.50000000001819</v>
      </c>
      <c r="E338" s="130">
        <v>37789.708333333336</v>
      </c>
      <c r="F338" s="130">
        <v>37789.708333333336</v>
      </c>
      <c r="G338" s="151">
        <v>-169.99999999999946</v>
      </c>
      <c r="I338" s="130">
        <v>38211</v>
      </c>
      <c r="J338" s="130">
        <v>38211</v>
      </c>
      <c r="K338" s="132">
        <v>-470</v>
      </c>
      <c r="M338" s="130">
        <v>39584</v>
      </c>
      <c r="N338" s="130">
        <v>39584</v>
      </c>
      <c r="O338" s="132">
        <v>-376.00000000001899</v>
      </c>
      <c r="Q338" s="130">
        <v>38425</v>
      </c>
      <c r="R338" s="130">
        <v>38425</v>
      </c>
      <c r="S338" s="150">
        <v>-190.76923076922341</v>
      </c>
    </row>
    <row r="339" spans="1:19" x14ac:dyDescent="0.25">
      <c r="A339" s="130">
        <v>38733</v>
      </c>
      <c r="B339" s="130">
        <v>38733</v>
      </c>
      <c r="C339" s="133">
        <v>550</v>
      </c>
      <c r="E339" s="130">
        <v>37789.833333333336</v>
      </c>
      <c r="F339" s="130">
        <v>37789.833333333336</v>
      </c>
      <c r="G339" s="151">
        <v>-70.000000000000213</v>
      </c>
      <c r="I339" s="130">
        <v>38212</v>
      </c>
      <c r="J339" s="130">
        <v>38212</v>
      </c>
      <c r="K339" s="132">
        <v>-280</v>
      </c>
      <c r="M339" s="130">
        <v>39587</v>
      </c>
      <c r="N339" s="130">
        <v>39587</v>
      </c>
      <c r="O339" s="131">
        <v>51.999999999978286</v>
      </c>
      <c r="Q339" s="130">
        <v>38426</v>
      </c>
      <c r="R339" s="130">
        <v>38426</v>
      </c>
      <c r="S339" s="150">
        <v>150.76923076923356</v>
      </c>
    </row>
    <row r="340" spans="1:19" x14ac:dyDescent="0.25">
      <c r="A340" s="130">
        <v>38734</v>
      </c>
      <c r="B340" s="130">
        <v>38734</v>
      </c>
      <c r="C340" s="134">
        <v>-244.99999999998181</v>
      </c>
      <c r="E340" s="130">
        <v>37789.888888888891</v>
      </c>
      <c r="F340" s="130">
        <v>37789.888888888891</v>
      </c>
      <c r="G340" s="151">
        <v>-8.4615384615399929</v>
      </c>
      <c r="I340" s="130">
        <v>38216</v>
      </c>
      <c r="J340" s="130">
        <v>38216</v>
      </c>
      <c r="K340" s="131">
        <v>280</v>
      </c>
      <c r="M340" s="130">
        <v>39594</v>
      </c>
      <c r="N340" s="130">
        <v>39594</v>
      </c>
      <c r="O340" s="131">
        <v>31.999999999982265</v>
      </c>
      <c r="Q340" s="130">
        <v>38428</v>
      </c>
      <c r="R340" s="130">
        <v>38428</v>
      </c>
      <c r="S340" s="150">
        <v>-204.61538461538217</v>
      </c>
    </row>
    <row r="341" spans="1:19" x14ac:dyDescent="0.25">
      <c r="A341" s="130">
        <v>38735</v>
      </c>
      <c r="B341" s="130">
        <v>38735</v>
      </c>
      <c r="C341" s="134">
        <v>-257.49999999998181</v>
      </c>
      <c r="E341" s="130">
        <v>37792.694444444445</v>
      </c>
      <c r="F341" s="130">
        <v>37792.694444444445</v>
      </c>
      <c r="G341" s="152">
        <v>176.15384615384616</v>
      </c>
      <c r="I341" s="130">
        <v>38239</v>
      </c>
      <c r="J341" s="130">
        <v>38239</v>
      </c>
      <c r="K341" s="132">
        <v>-110</v>
      </c>
      <c r="M341" s="130">
        <v>39602</v>
      </c>
      <c r="N341" s="130">
        <v>39602</v>
      </c>
      <c r="O341" s="131">
        <v>391.9999999999817</v>
      </c>
      <c r="Q341" s="130">
        <v>38429</v>
      </c>
      <c r="R341" s="130">
        <v>38429</v>
      </c>
      <c r="S341" s="150">
        <v>98.461538461536364</v>
      </c>
    </row>
    <row r="342" spans="1:19" x14ac:dyDescent="0.25">
      <c r="A342" s="130">
        <v>38737</v>
      </c>
      <c r="B342" s="130">
        <v>38737</v>
      </c>
      <c r="C342" s="133">
        <v>3202.5000000000091</v>
      </c>
      <c r="E342" s="130">
        <v>37795.402777777781</v>
      </c>
      <c r="F342" s="130">
        <v>37795.402777777781</v>
      </c>
      <c r="G342" s="152">
        <v>391.53846153845967</v>
      </c>
      <c r="I342" s="130">
        <v>38240</v>
      </c>
      <c r="J342" s="130">
        <v>38240</v>
      </c>
      <c r="K342" s="132">
        <v>-160</v>
      </c>
      <c r="M342" s="130">
        <v>39608</v>
      </c>
      <c r="N342" s="130">
        <v>39608</v>
      </c>
      <c r="O342" s="131">
        <v>631.99999999999079</v>
      </c>
      <c r="Q342" s="130">
        <v>38432</v>
      </c>
      <c r="R342" s="130">
        <v>38432</v>
      </c>
      <c r="S342" s="150">
        <v>-190.76923076923217</v>
      </c>
    </row>
    <row r="343" spans="1:19" x14ac:dyDescent="0.25">
      <c r="A343" s="130">
        <v>38741</v>
      </c>
      <c r="B343" s="130">
        <v>38741</v>
      </c>
      <c r="C343" s="134">
        <v>-539.99999999996362</v>
      </c>
      <c r="E343" s="130">
        <v>37797.708333333336</v>
      </c>
      <c r="F343" s="130">
        <v>37797.708333333336</v>
      </c>
      <c r="G343" s="152">
        <v>99.230769230768132</v>
      </c>
      <c r="I343" s="130">
        <v>38243</v>
      </c>
      <c r="J343" s="130">
        <v>38243</v>
      </c>
      <c r="K343" s="132">
        <v>-60</v>
      </c>
      <c r="M343" s="130">
        <v>39612</v>
      </c>
      <c r="N343" s="130">
        <v>39612</v>
      </c>
      <c r="O343" s="131">
        <v>101.99999999998965</v>
      </c>
      <c r="Q343" s="130">
        <v>38433</v>
      </c>
      <c r="R343" s="130">
        <v>38433</v>
      </c>
      <c r="S343" s="150">
        <v>56.923076923077623</v>
      </c>
    </row>
    <row r="344" spans="1:19" x14ac:dyDescent="0.25">
      <c r="A344" s="130">
        <v>38742</v>
      </c>
      <c r="B344" s="130">
        <v>38742</v>
      </c>
      <c r="C344" s="133">
        <v>402.50000000000909</v>
      </c>
      <c r="E344" s="130">
        <v>37798.777777777781</v>
      </c>
      <c r="F344" s="130">
        <v>37798.777777777781</v>
      </c>
      <c r="G344" s="152">
        <v>237.69230769230637</v>
      </c>
      <c r="I344" s="130">
        <v>38247</v>
      </c>
      <c r="J344" s="130">
        <v>38247</v>
      </c>
      <c r="K344" s="131">
        <v>20</v>
      </c>
      <c r="M344" s="130">
        <v>39618</v>
      </c>
      <c r="N344" s="130">
        <v>39618</v>
      </c>
      <c r="O344" s="131">
        <v>491.99999999999022</v>
      </c>
      <c r="Q344" s="130">
        <v>38435</v>
      </c>
      <c r="R344" s="130">
        <v>38435</v>
      </c>
      <c r="S344" s="150">
        <v>-203.07692307693077</v>
      </c>
    </row>
    <row r="345" spans="1:19" x14ac:dyDescent="0.25">
      <c r="A345" s="130">
        <v>38756</v>
      </c>
      <c r="B345" s="130">
        <v>38756</v>
      </c>
      <c r="C345" s="133">
        <v>1827.5000000000091</v>
      </c>
      <c r="E345" s="130">
        <v>37799.736111111109</v>
      </c>
      <c r="F345" s="130">
        <v>37799.736111111109</v>
      </c>
      <c r="G345" s="151">
        <v>-31.538461538463949</v>
      </c>
      <c r="I345" s="130">
        <v>38250</v>
      </c>
      <c r="J345" s="130">
        <v>38250</v>
      </c>
      <c r="K345" s="131">
        <v>180</v>
      </c>
      <c r="M345" s="130">
        <v>39625</v>
      </c>
      <c r="N345" s="130">
        <v>39625</v>
      </c>
      <c r="O345" s="131">
        <v>501.99999999998113</v>
      </c>
      <c r="Q345" s="130">
        <v>38439</v>
      </c>
      <c r="R345" s="130">
        <v>38439</v>
      </c>
      <c r="S345" s="150">
        <v>-278.46153846154755</v>
      </c>
    </row>
    <row r="346" spans="1:19" x14ac:dyDescent="0.25">
      <c r="A346" s="130">
        <v>38761</v>
      </c>
      <c r="B346" s="130">
        <v>38761</v>
      </c>
      <c r="C346" s="134">
        <v>-319.99999999998181</v>
      </c>
      <c r="E346" s="130">
        <v>37799.791666666664</v>
      </c>
      <c r="F346" s="130">
        <v>37799.791666666664</v>
      </c>
      <c r="G346" s="151">
        <v>-108.46153846153922</v>
      </c>
      <c r="I346" s="130">
        <v>38251</v>
      </c>
      <c r="J346" s="130">
        <v>38251</v>
      </c>
      <c r="K346" s="132">
        <v>-150</v>
      </c>
      <c r="M346" s="130">
        <v>39630</v>
      </c>
      <c r="N346" s="130">
        <v>39630</v>
      </c>
      <c r="O346" s="132">
        <v>-208.00000000001262</v>
      </c>
      <c r="Q346" s="130">
        <v>38440</v>
      </c>
      <c r="R346" s="130">
        <v>38440</v>
      </c>
      <c r="S346" s="150">
        <v>407.69230769230415</v>
      </c>
    </row>
    <row r="347" spans="1:19" x14ac:dyDescent="0.25">
      <c r="A347" s="130">
        <v>38768</v>
      </c>
      <c r="B347" s="130">
        <v>38768</v>
      </c>
      <c r="C347" s="134">
        <v>-319.99999999998181</v>
      </c>
      <c r="E347" s="130">
        <v>37802.402777777781</v>
      </c>
      <c r="F347" s="130">
        <v>37802.402777777781</v>
      </c>
      <c r="G347" s="151">
        <v>-54.61538461538516</v>
      </c>
      <c r="I347" s="130">
        <v>38252</v>
      </c>
      <c r="J347" s="130">
        <v>38252</v>
      </c>
      <c r="K347" s="132">
        <v>190</v>
      </c>
      <c r="M347" s="130">
        <v>39632</v>
      </c>
      <c r="N347" s="130">
        <v>39632</v>
      </c>
      <c r="O347" s="132">
        <v>-208.00000000001262</v>
      </c>
      <c r="Q347" s="130">
        <v>38441</v>
      </c>
      <c r="R347" s="130">
        <v>38441</v>
      </c>
      <c r="S347" s="150">
        <v>-140.00000000000384</v>
      </c>
    </row>
    <row r="348" spans="1:19" x14ac:dyDescent="0.25">
      <c r="A348" s="130">
        <v>38777</v>
      </c>
      <c r="B348" s="130">
        <v>38777</v>
      </c>
      <c r="C348" s="133">
        <v>105.00000000001819</v>
      </c>
      <c r="E348" s="130">
        <v>37802.486111111109</v>
      </c>
      <c r="F348" s="130">
        <v>37802.486111111109</v>
      </c>
      <c r="G348" s="151">
        <v>-39.230769230767379</v>
      </c>
      <c r="I348" s="130">
        <v>38258</v>
      </c>
      <c r="J348" s="130">
        <v>38258</v>
      </c>
      <c r="K348" s="131">
        <v>80</v>
      </c>
      <c r="M348" s="130">
        <v>39651</v>
      </c>
      <c r="N348" s="130">
        <v>39651</v>
      </c>
      <c r="O348" s="131">
        <v>21.99999999999136</v>
      </c>
      <c r="Q348" s="130">
        <v>38442</v>
      </c>
      <c r="R348" s="130">
        <v>38442</v>
      </c>
      <c r="S348" s="150">
        <v>-260.00000000000841</v>
      </c>
    </row>
    <row r="349" spans="1:19" x14ac:dyDescent="0.25">
      <c r="A349" s="130">
        <v>38782</v>
      </c>
      <c r="B349" s="130">
        <v>38782</v>
      </c>
      <c r="C349" s="133">
        <v>140.00000000000909</v>
      </c>
      <c r="E349" s="130">
        <v>37802.722222222219</v>
      </c>
      <c r="F349" s="130">
        <v>37802.722222222219</v>
      </c>
      <c r="G349" s="152">
        <v>391.5384615384624</v>
      </c>
      <c r="I349" s="130">
        <v>38278</v>
      </c>
      <c r="J349" s="130">
        <v>38278</v>
      </c>
      <c r="K349" s="132">
        <v>-280</v>
      </c>
      <c r="M349" s="130">
        <v>39654</v>
      </c>
      <c r="N349" s="130">
        <v>39654</v>
      </c>
      <c r="O349" s="131">
        <v>95.999999999961005</v>
      </c>
      <c r="Q349" s="130">
        <v>38443</v>
      </c>
      <c r="R349" s="130">
        <v>38443</v>
      </c>
      <c r="S349" s="150">
        <v>-6.1538461538493019</v>
      </c>
    </row>
    <row r="350" spans="1:19" x14ac:dyDescent="0.25">
      <c r="A350" s="130">
        <v>38784</v>
      </c>
      <c r="B350" s="130">
        <v>38784</v>
      </c>
      <c r="C350" s="133">
        <v>317.50000000001819</v>
      </c>
      <c r="E350" s="130">
        <v>37809.402777777781</v>
      </c>
      <c r="F350" s="130">
        <v>37809.402777777781</v>
      </c>
      <c r="G350" s="152">
        <v>29.999999999999009</v>
      </c>
      <c r="I350" s="130">
        <v>38280</v>
      </c>
      <c r="J350" s="130">
        <v>38280</v>
      </c>
      <c r="K350" s="132">
        <v>-90</v>
      </c>
      <c r="M350" s="130">
        <v>39657</v>
      </c>
      <c r="N350" s="130">
        <v>39657</v>
      </c>
      <c r="O350" s="131">
        <v>91.999999999984539</v>
      </c>
      <c r="Q350" s="130">
        <v>38446</v>
      </c>
      <c r="R350" s="130">
        <v>38446</v>
      </c>
      <c r="S350" s="150">
        <v>190.76923076923217</v>
      </c>
    </row>
    <row r="351" spans="1:19" x14ac:dyDescent="0.25">
      <c r="A351" s="130">
        <v>38786</v>
      </c>
      <c r="B351" s="130">
        <v>38786</v>
      </c>
      <c r="C351" s="134">
        <v>457.50000000002728</v>
      </c>
      <c r="E351" s="130">
        <v>37809.861111111109</v>
      </c>
      <c r="F351" s="130">
        <v>37809.861111111109</v>
      </c>
      <c r="G351" s="151">
        <v>-77.692307692309114</v>
      </c>
      <c r="I351" s="130">
        <v>38281</v>
      </c>
      <c r="J351" s="130">
        <v>38281</v>
      </c>
      <c r="K351" s="132">
        <v>-200</v>
      </c>
      <c r="M351" s="130">
        <v>39658</v>
      </c>
      <c r="N351" s="130">
        <v>39658</v>
      </c>
      <c r="O351" s="132">
        <v>-28.000000000020009</v>
      </c>
      <c r="Q351" s="130">
        <v>38449</v>
      </c>
      <c r="R351" s="130">
        <v>38449</v>
      </c>
      <c r="S351" s="150">
        <v>-210.76923076923146</v>
      </c>
    </row>
    <row r="352" spans="1:19" x14ac:dyDescent="0.25">
      <c r="A352" s="130">
        <v>38804</v>
      </c>
      <c r="B352" s="130">
        <v>38804</v>
      </c>
      <c r="C352" s="134">
        <v>-319.99999999998181</v>
      </c>
      <c r="E352" s="130">
        <v>37810.736111111109</v>
      </c>
      <c r="F352" s="130">
        <v>37810.736111111109</v>
      </c>
      <c r="G352" s="152">
        <v>191.53846153846121</v>
      </c>
      <c r="I352" s="130">
        <v>38285</v>
      </c>
      <c r="J352" s="130">
        <v>38285</v>
      </c>
      <c r="K352" s="131">
        <v>410</v>
      </c>
      <c r="M352" s="130">
        <v>39687</v>
      </c>
      <c r="N352" s="130">
        <v>39687</v>
      </c>
      <c r="O352" s="131">
        <v>241.99999999999022</v>
      </c>
      <c r="Q352" s="130">
        <v>38454</v>
      </c>
      <c r="R352" s="130">
        <v>38454</v>
      </c>
      <c r="S352" s="150">
        <v>304.61538461537867</v>
      </c>
    </row>
    <row r="353" spans="1:19" x14ac:dyDescent="0.25">
      <c r="A353" s="130">
        <v>38805</v>
      </c>
      <c r="B353" s="130">
        <v>38805</v>
      </c>
      <c r="C353" s="134">
        <v>-269.99999999998181</v>
      </c>
      <c r="E353" s="130">
        <v>37816.708333333336</v>
      </c>
      <c r="F353" s="130">
        <v>37816.708333333336</v>
      </c>
      <c r="G353" s="151">
        <v>-108.46153846153922</v>
      </c>
      <c r="I353" s="130">
        <v>38287</v>
      </c>
      <c r="J353" s="130">
        <v>38287</v>
      </c>
      <c r="K353" s="132">
        <v>-180</v>
      </c>
      <c r="M353" s="130">
        <v>39693</v>
      </c>
      <c r="N353" s="130">
        <v>39693</v>
      </c>
      <c r="O353" s="131">
        <v>311.9999999999834</v>
      </c>
      <c r="Q353" s="130">
        <v>38455</v>
      </c>
      <c r="R353" s="130">
        <v>38455</v>
      </c>
      <c r="S353" s="150">
        <v>58.461538461537756</v>
      </c>
    </row>
    <row r="354" spans="1:19" x14ac:dyDescent="0.25">
      <c r="A354" s="130">
        <v>38817</v>
      </c>
      <c r="B354" s="130">
        <v>38817</v>
      </c>
      <c r="C354" s="134">
        <v>-307.49999999998181</v>
      </c>
      <c r="E354" s="130">
        <v>37817.708333333336</v>
      </c>
      <c r="F354" s="130">
        <v>37817.708333333336</v>
      </c>
      <c r="G354" s="151">
        <v>-185.38461538461451</v>
      </c>
      <c r="I354" s="130">
        <v>38302</v>
      </c>
      <c r="J354" s="130">
        <v>38302</v>
      </c>
      <c r="K354" s="131">
        <v>140</v>
      </c>
      <c r="M354" s="130">
        <v>39695</v>
      </c>
      <c r="N354" s="130">
        <v>39695</v>
      </c>
      <c r="O354" s="131">
        <v>221.9999999999942</v>
      </c>
      <c r="Q354" s="130">
        <v>38460</v>
      </c>
      <c r="R354" s="130">
        <v>38460</v>
      </c>
      <c r="S354" s="150">
        <v>-249.23076923076991</v>
      </c>
    </row>
    <row r="355" spans="1:19" x14ac:dyDescent="0.25">
      <c r="A355" s="130">
        <v>38818</v>
      </c>
      <c r="B355" s="130">
        <v>38818</v>
      </c>
      <c r="C355" s="133">
        <v>67.50000000001819</v>
      </c>
      <c r="E355" s="130">
        <v>37818.708333333336</v>
      </c>
      <c r="F355" s="130">
        <v>37818.708333333336</v>
      </c>
      <c r="G355" s="152">
        <v>37.692307692307907</v>
      </c>
      <c r="I355" s="130">
        <v>38308</v>
      </c>
      <c r="J355" s="130">
        <v>38308</v>
      </c>
      <c r="K355" s="131">
        <v>1020</v>
      </c>
      <c r="M355" s="130">
        <v>39703</v>
      </c>
      <c r="N355" s="130">
        <v>39703</v>
      </c>
      <c r="O355" s="132">
        <v>-218.00000000000352</v>
      </c>
      <c r="Q355" s="130">
        <v>38461</v>
      </c>
      <c r="R355" s="130">
        <v>38461</v>
      </c>
      <c r="S355" s="150">
        <v>229.23076923076187</v>
      </c>
    </row>
    <row r="356" spans="1:19" x14ac:dyDescent="0.25">
      <c r="A356" s="130">
        <v>38820</v>
      </c>
      <c r="B356" s="130">
        <v>38820</v>
      </c>
      <c r="C356" s="134">
        <v>-319.99999999998181</v>
      </c>
      <c r="E356" s="130">
        <v>37819.513888888891</v>
      </c>
      <c r="F356" s="130">
        <v>37819.513888888891</v>
      </c>
      <c r="G356" s="151">
        <v>-31.538461538461213</v>
      </c>
      <c r="I356" s="130">
        <v>38313</v>
      </c>
      <c r="J356" s="130">
        <v>38313</v>
      </c>
      <c r="K356" s="131">
        <v>20</v>
      </c>
      <c r="M356" s="130">
        <v>39716</v>
      </c>
      <c r="N356" s="130">
        <v>39716</v>
      </c>
      <c r="O356" s="132">
        <v>-234.00000000000887</v>
      </c>
      <c r="Q356" s="130">
        <v>38462</v>
      </c>
      <c r="R356" s="130">
        <v>38462</v>
      </c>
      <c r="S356" s="150">
        <v>93.846153846155943</v>
      </c>
    </row>
    <row r="357" spans="1:19" x14ac:dyDescent="0.25">
      <c r="A357" s="130">
        <v>38825</v>
      </c>
      <c r="B357" s="130">
        <v>38825</v>
      </c>
      <c r="C357" s="134">
        <v>-319.99999999998181</v>
      </c>
      <c r="E357" s="130">
        <v>37819.625</v>
      </c>
      <c r="F357" s="130">
        <v>37819.625</v>
      </c>
      <c r="G357" s="152">
        <v>22.307692307692854</v>
      </c>
      <c r="I357" s="130">
        <v>38321</v>
      </c>
      <c r="J357" s="130">
        <v>38321</v>
      </c>
      <c r="K357" s="132">
        <v>-150</v>
      </c>
      <c r="M357" s="130">
        <v>39720</v>
      </c>
      <c r="N357" s="130">
        <v>39720</v>
      </c>
      <c r="O357" s="131">
        <v>1311.9999999999977</v>
      </c>
      <c r="Q357" s="130">
        <v>38463</v>
      </c>
      <c r="R357" s="130">
        <v>38463</v>
      </c>
      <c r="S357" s="150">
        <v>293.84615384614892</v>
      </c>
    </row>
    <row r="358" spans="1:19" x14ac:dyDescent="0.25">
      <c r="A358" s="130">
        <v>38834</v>
      </c>
      <c r="B358" s="130">
        <v>38834</v>
      </c>
      <c r="C358" s="134">
        <v>-319.99999999998181</v>
      </c>
      <c r="E358" s="130">
        <v>37819.791666666664</v>
      </c>
      <c r="F358" s="130">
        <v>37819.791666666664</v>
      </c>
      <c r="G358" s="151">
        <v>-0.76923076923109812</v>
      </c>
      <c r="I358" s="130">
        <v>38322</v>
      </c>
      <c r="J358" s="130">
        <v>38322</v>
      </c>
      <c r="K358" s="131">
        <v>690</v>
      </c>
      <c r="M358" s="130">
        <v>39737</v>
      </c>
      <c r="N358" s="130">
        <v>39737</v>
      </c>
      <c r="O358" s="132">
        <v>-278.0000000000058</v>
      </c>
      <c r="Q358" s="130">
        <v>38464</v>
      </c>
      <c r="R358" s="130">
        <v>38464</v>
      </c>
      <c r="S358" s="150">
        <v>166.15384615384369</v>
      </c>
    </row>
    <row r="359" spans="1:19" x14ac:dyDescent="0.25">
      <c r="A359" s="130">
        <v>38835</v>
      </c>
      <c r="B359" s="130">
        <v>38835</v>
      </c>
      <c r="C359" s="134">
        <v>-319.99999999998181</v>
      </c>
      <c r="E359" s="130">
        <v>37820.708333333336</v>
      </c>
      <c r="F359" s="130">
        <v>37820.708333333336</v>
      </c>
      <c r="G359" s="152">
        <v>322.30769230769056</v>
      </c>
      <c r="I359" s="130">
        <v>38324</v>
      </c>
      <c r="J359" s="130">
        <v>38324</v>
      </c>
      <c r="K359" s="132">
        <v>-440</v>
      </c>
      <c r="M359" s="130">
        <v>39738</v>
      </c>
      <c r="N359" s="130">
        <v>39738</v>
      </c>
      <c r="O359" s="132">
        <v>-278.0000000000058</v>
      </c>
      <c r="Q359" s="130">
        <v>38467</v>
      </c>
      <c r="R359" s="130">
        <v>38467</v>
      </c>
      <c r="S359" s="150">
        <v>-198.46153846154161</v>
      </c>
    </row>
    <row r="360" spans="1:19" x14ac:dyDescent="0.25">
      <c r="A360" s="130">
        <v>38839</v>
      </c>
      <c r="B360" s="130">
        <v>38839</v>
      </c>
      <c r="C360" s="134">
        <v>-289.99999999996362</v>
      </c>
      <c r="E360" s="130">
        <v>37823.708333333336</v>
      </c>
      <c r="F360" s="130">
        <v>37823.708333333336</v>
      </c>
      <c r="G360" s="151">
        <v>-216.15384615384738</v>
      </c>
      <c r="I360" s="130">
        <v>38331</v>
      </c>
      <c r="J360" s="130">
        <v>38331</v>
      </c>
      <c r="K360" s="132">
        <v>-50</v>
      </c>
      <c r="M360" s="130">
        <v>39742</v>
      </c>
      <c r="N360" s="130">
        <v>39742</v>
      </c>
      <c r="O360" s="131">
        <v>473.99999999997533</v>
      </c>
      <c r="Q360" s="130">
        <v>38468</v>
      </c>
      <c r="R360" s="130">
        <v>38468</v>
      </c>
      <c r="S360" s="150">
        <v>-18.46153846153916</v>
      </c>
    </row>
    <row r="361" spans="1:19" x14ac:dyDescent="0.25">
      <c r="A361" s="130">
        <v>38840</v>
      </c>
      <c r="B361" s="130">
        <v>38840</v>
      </c>
      <c r="C361" s="133">
        <v>865.00000000000909</v>
      </c>
      <c r="E361" s="130">
        <v>37824.652777777781</v>
      </c>
      <c r="F361" s="130">
        <v>37824.652777777781</v>
      </c>
      <c r="G361" s="152">
        <v>68.461538461538026</v>
      </c>
      <c r="I361" s="130">
        <v>38341</v>
      </c>
      <c r="J361" s="130">
        <v>38341</v>
      </c>
      <c r="K361" s="131">
        <v>100</v>
      </c>
      <c r="M361" s="130">
        <v>39755</v>
      </c>
      <c r="N361" s="130">
        <v>39755</v>
      </c>
      <c r="O361" s="131">
        <v>241.99999999999022</v>
      </c>
      <c r="Q361" s="130">
        <v>38469</v>
      </c>
      <c r="R361" s="130">
        <v>38469</v>
      </c>
      <c r="S361" s="150">
        <v>-218.4615384615409</v>
      </c>
    </row>
    <row r="362" spans="1:19" x14ac:dyDescent="0.25">
      <c r="A362" s="130">
        <v>38841</v>
      </c>
      <c r="B362" s="130">
        <v>38841</v>
      </c>
      <c r="C362" s="133">
        <v>127.50000000000909</v>
      </c>
      <c r="E362" s="130">
        <v>37826.888888888891</v>
      </c>
      <c r="F362" s="130">
        <v>37826.888888888891</v>
      </c>
      <c r="G362" s="152">
        <v>14.615384615383959</v>
      </c>
      <c r="I362" s="130">
        <v>38363</v>
      </c>
      <c r="J362" s="130">
        <v>38363</v>
      </c>
      <c r="K362" s="132">
        <v>-160</v>
      </c>
      <c r="M362" s="130">
        <v>39757</v>
      </c>
      <c r="N362" s="130">
        <v>39757</v>
      </c>
      <c r="O362" s="132">
        <v>-278.0000000000058</v>
      </c>
      <c r="Q362" s="130">
        <v>38474</v>
      </c>
      <c r="R362" s="130">
        <v>38474</v>
      </c>
      <c r="S362" s="150">
        <v>-121.53846153846469</v>
      </c>
    </row>
    <row r="363" spans="1:19" x14ac:dyDescent="0.25">
      <c r="A363" s="130">
        <v>38854</v>
      </c>
      <c r="B363" s="130">
        <v>38854</v>
      </c>
      <c r="C363" s="133">
        <v>3940.0000000000091</v>
      </c>
      <c r="E363" s="130">
        <v>37827.694444444445</v>
      </c>
      <c r="F363" s="130">
        <v>37827.694444444445</v>
      </c>
      <c r="G363" s="151">
        <v>-223.84615384615626</v>
      </c>
      <c r="I363" s="130">
        <v>38365</v>
      </c>
      <c r="J363" s="130">
        <v>38365</v>
      </c>
      <c r="K363" s="132">
        <v>-210</v>
      </c>
      <c r="M363" s="130">
        <v>39793</v>
      </c>
      <c r="N363" s="130">
        <v>39793</v>
      </c>
      <c r="O363" s="132">
        <v>-188.0000000000166</v>
      </c>
      <c r="Q363" s="130">
        <v>38475</v>
      </c>
      <c r="R363" s="130">
        <v>38475</v>
      </c>
      <c r="S363" s="150">
        <v>-195.38461538461257</v>
      </c>
    </row>
    <row r="364" spans="1:19" x14ac:dyDescent="0.25">
      <c r="A364" s="130">
        <v>38859</v>
      </c>
      <c r="B364" s="130">
        <v>38859</v>
      </c>
      <c r="C364" s="133">
        <v>455.00000000001819</v>
      </c>
      <c r="E364" s="130">
        <v>37827.763888888891</v>
      </c>
      <c r="F364" s="130">
        <v>37827.763888888891</v>
      </c>
      <c r="G364" s="151">
        <v>-39.230769230767379</v>
      </c>
      <c r="I364" s="130">
        <v>38366</v>
      </c>
      <c r="J364" s="130">
        <v>38366</v>
      </c>
      <c r="K364" s="131">
        <v>60</v>
      </c>
      <c r="M364" s="130">
        <v>39797</v>
      </c>
      <c r="N364" s="130">
        <v>39797</v>
      </c>
      <c r="O364" s="131">
        <v>481.99999999998511</v>
      </c>
      <c r="Q364" s="130">
        <v>38483</v>
      </c>
      <c r="R364" s="130">
        <v>38483</v>
      </c>
      <c r="S364" s="150">
        <v>43.076923076927621</v>
      </c>
    </row>
    <row r="365" spans="1:19" x14ac:dyDescent="0.25">
      <c r="A365" s="130">
        <v>38861</v>
      </c>
      <c r="B365" s="130">
        <v>38861</v>
      </c>
      <c r="C365" s="134">
        <v>-82.49999999998181</v>
      </c>
      <c r="E365" s="130">
        <v>37827.833333333336</v>
      </c>
      <c r="F365" s="130">
        <v>37827.833333333336</v>
      </c>
      <c r="G365" s="151">
        <v>-39.230769230770107</v>
      </c>
      <c r="I365" s="130">
        <v>38377</v>
      </c>
      <c r="J365" s="130">
        <v>38377</v>
      </c>
      <c r="K365" s="131">
        <v>330</v>
      </c>
      <c r="M365" s="130">
        <v>39822</v>
      </c>
      <c r="N365" s="130">
        <v>39822</v>
      </c>
      <c r="O365" s="131">
        <v>72.000000000002728</v>
      </c>
      <c r="Q365" s="130">
        <v>38484</v>
      </c>
      <c r="R365" s="130">
        <v>38484</v>
      </c>
      <c r="S365" s="150">
        <v>-259.99999999999966</v>
      </c>
    </row>
    <row r="366" spans="1:19" x14ac:dyDescent="0.25">
      <c r="A366" s="130">
        <v>38863</v>
      </c>
      <c r="B366" s="130">
        <v>38863</v>
      </c>
      <c r="C366" s="134">
        <v>367.50000000001819</v>
      </c>
      <c r="E366" s="130">
        <v>37830.402777777781</v>
      </c>
      <c r="F366" s="130">
        <v>37830.402777777781</v>
      </c>
      <c r="G366" s="152">
        <v>114.61538461538319</v>
      </c>
      <c r="I366" s="130">
        <v>38404</v>
      </c>
      <c r="J366" s="130">
        <v>38404</v>
      </c>
      <c r="K366" s="132">
        <v>-280</v>
      </c>
      <c r="M366" s="130">
        <v>39835</v>
      </c>
      <c r="N366" s="130">
        <v>39835</v>
      </c>
      <c r="O366" s="132">
        <v>-284.00000000000603</v>
      </c>
      <c r="Q366" s="130">
        <v>38488</v>
      </c>
      <c r="R366" s="130">
        <v>38488</v>
      </c>
      <c r="S366" s="150">
        <v>236.92307692307131</v>
      </c>
    </row>
    <row r="367" spans="1:19" x14ac:dyDescent="0.25">
      <c r="A367" s="130">
        <v>38869</v>
      </c>
      <c r="B367" s="130">
        <v>38869</v>
      </c>
      <c r="C367" s="134">
        <v>-444.99999999998181</v>
      </c>
      <c r="E367" s="130">
        <v>37830.861111111109</v>
      </c>
      <c r="F367" s="130">
        <v>37830.861111111109</v>
      </c>
      <c r="G367" s="151">
        <v>-131.53846153846044</v>
      </c>
      <c r="I367" s="130">
        <v>38408</v>
      </c>
      <c r="J367" s="130">
        <v>38408</v>
      </c>
      <c r="K367" s="132">
        <v>-130</v>
      </c>
      <c r="M367" s="130">
        <v>39847</v>
      </c>
      <c r="N367" s="130">
        <v>39847</v>
      </c>
      <c r="O367" s="131">
        <v>481.99999999998511</v>
      </c>
      <c r="Q367" s="130">
        <v>38489</v>
      </c>
      <c r="R367" s="130">
        <v>38489</v>
      </c>
      <c r="S367" s="150">
        <v>235.38461538461993</v>
      </c>
    </row>
    <row r="368" spans="1:19" x14ac:dyDescent="0.25">
      <c r="A368" s="130">
        <v>38876</v>
      </c>
      <c r="B368" s="130">
        <v>38876</v>
      </c>
      <c r="C368" s="134">
        <v>-469.99999999998181</v>
      </c>
      <c r="E368" s="130">
        <v>37831.569444444445</v>
      </c>
      <c r="F368" s="130">
        <v>37831.569444444445</v>
      </c>
      <c r="G368" s="151">
        <v>-54.61538461538516</v>
      </c>
      <c r="I368" s="130">
        <v>38411</v>
      </c>
      <c r="J368" s="130">
        <v>38411</v>
      </c>
      <c r="K368" s="132">
        <v>-250</v>
      </c>
      <c r="M368" s="130">
        <v>39850</v>
      </c>
      <c r="N368" s="130">
        <v>39850</v>
      </c>
      <c r="O368" s="131">
        <v>81.999999999993634</v>
      </c>
      <c r="Q368" s="130">
        <v>38496</v>
      </c>
      <c r="R368" s="130">
        <v>38496</v>
      </c>
      <c r="S368" s="150">
        <v>-195.38461538462133</v>
      </c>
    </row>
    <row r="369" spans="1:19" x14ac:dyDescent="0.25">
      <c r="A369" s="130">
        <v>38877</v>
      </c>
      <c r="B369" s="130">
        <v>38877</v>
      </c>
      <c r="C369" s="133">
        <v>340.00000000000909</v>
      </c>
      <c r="E369" s="130">
        <v>37831.708333333336</v>
      </c>
      <c r="F369" s="130">
        <v>37831.708333333336</v>
      </c>
      <c r="G369" s="152">
        <v>45.384615384616801</v>
      </c>
      <c r="I369" s="130">
        <v>38412</v>
      </c>
      <c r="J369" s="130">
        <v>38412</v>
      </c>
      <c r="K369" s="131">
        <v>370</v>
      </c>
      <c r="M369" s="130">
        <v>39871</v>
      </c>
      <c r="N369" s="130">
        <v>39871</v>
      </c>
      <c r="O369" s="131">
        <v>191.99999999999307</v>
      </c>
      <c r="Q369" s="130">
        <v>38498</v>
      </c>
      <c r="R369" s="130">
        <v>38498</v>
      </c>
      <c r="S369" s="150">
        <v>358.46153846153601</v>
      </c>
    </row>
    <row r="370" spans="1:19" x14ac:dyDescent="0.25">
      <c r="A370" s="130">
        <v>38880</v>
      </c>
      <c r="B370" s="130">
        <v>38880</v>
      </c>
      <c r="C370" s="134">
        <v>-469.99999999998181</v>
      </c>
      <c r="E370" s="130">
        <v>37840.472222222219</v>
      </c>
      <c r="F370" s="130">
        <v>37840.472222222219</v>
      </c>
      <c r="G370" s="151">
        <v>-31.538461538461213</v>
      </c>
      <c r="I370" s="130">
        <v>38413</v>
      </c>
      <c r="J370" s="130">
        <v>38413</v>
      </c>
      <c r="K370" s="132">
        <v>-40</v>
      </c>
      <c r="M370" s="130">
        <v>39877</v>
      </c>
      <c r="N370" s="130">
        <v>39877</v>
      </c>
      <c r="O370" s="131">
        <v>841.99999999998454</v>
      </c>
      <c r="Q370" s="130">
        <v>38509</v>
      </c>
      <c r="R370" s="130">
        <v>38509</v>
      </c>
      <c r="S370" s="150">
        <v>66.153846153847198</v>
      </c>
    </row>
    <row r="371" spans="1:19" x14ac:dyDescent="0.25">
      <c r="A371" s="130">
        <v>38887</v>
      </c>
      <c r="B371" s="130">
        <v>38887</v>
      </c>
      <c r="C371" s="134">
        <v>-7.4999999999818101</v>
      </c>
      <c r="E371" s="130">
        <v>37840.569444444445</v>
      </c>
      <c r="F371" s="130">
        <v>37840.569444444445</v>
      </c>
      <c r="G371" s="151">
        <v>-70.000000000000213</v>
      </c>
      <c r="I371" s="130">
        <v>38414</v>
      </c>
      <c r="J371" s="130">
        <v>38414</v>
      </c>
      <c r="K371" s="132">
        <v>-80</v>
      </c>
      <c r="M371" s="130">
        <v>39882</v>
      </c>
      <c r="N371" s="130">
        <v>39882</v>
      </c>
      <c r="O371" s="132">
        <v>-108.00000000000409</v>
      </c>
      <c r="Q371" s="130">
        <v>38512</v>
      </c>
      <c r="R371" s="130">
        <v>38512</v>
      </c>
      <c r="S371" s="150">
        <v>381.53846153845558</v>
      </c>
    </row>
    <row r="372" spans="1:19" x14ac:dyDescent="0.25">
      <c r="A372" s="130">
        <v>38888</v>
      </c>
      <c r="B372" s="130">
        <v>38888</v>
      </c>
      <c r="C372" s="133">
        <v>690.00000000000909</v>
      </c>
      <c r="E372" s="130">
        <v>37840.722222222219</v>
      </c>
      <c r="F372" s="130">
        <v>37840.722222222219</v>
      </c>
      <c r="G372" s="151">
        <v>-46.923076923079002</v>
      </c>
      <c r="I372" s="130">
        <v>38415</v>
      </c>
      <c r="J372" s="130">
        <v>38415</v>
      </c>
      <c r="K372" s="132">
        <v>-100</v>
      </c>
      <c r="M372" s="130">
        <v>39888</v>
      </c>
      <c r="N372" s="130">
        <v>39888</v>
      </c>
      <c r="O372" s="132">
        <v>-34.000000000006025</v>
      </c>
      <c r="Q372" s="130">
        <v>38525</v>
      </c>
      <c r="R372" s="130">
        <v>38525</v>
      </c>
      <c r="S372" s="150">
        <v>-184.6153846153916</v>
      </c>
    </row>
    <row r="373" spans="1:19" x14ac:dyDescent="0.25">
      <c r="A373" s="130">
        <v>38896</v>
      </c>
      <c r="B373" s="130">
        <v>38896</v>
      </c>
      <c r="C373" s="134">
        <v>-217.49999999997272</v>
      </c>
      <c r="E373" s="130">
        <v>37840.777777777781</v>
      </c>
      <c r="F373" s="130">
        <v>37840.777777777781</v>
      </c>
      <c r="G373" s="152">
        <v>214.61538461538788</v>
      </c>
      <c r="I373" s="130">
        <v>38422</v>
      </c>
      <c r="J373" s="130">
        <v>38422</v>
      </c>
      <c r="K373" s="132">
        <v>-230</v>
      </c>
      <c r="M373" s="130">
        <v>39891</v>
      </c>
      <c r="N373" s="130">
        <v>39891</v>
      </c>
      <c r="O373" s="132">
        <v>-278.0000000000058</v>
      </c>
      <c r="Q373" s="130">
        <v>38530</v>
      </c>
      <c r="R373" s="130">
        <v>38530</v>
      </c>
      <c r="S373" s="150">
        <v>-3.0769230769290234</v>
      </c>
    </row>
    <row r="374" spans="1:19" x14ac:dyDescent="0.25">
      <c r="A374" s="130">
        <v>38909</v>
      </c>
      <c r="B374" s="130">
        <v>38909</v>
      </c>
      <c r="C374" s="133">
        <v>945.00000000002728</v>
      </c>
      <c r="E374" s="130">
        <v>37841.861111111109</v>
      </c>
      <c r="F374" s="130">
        <v>37841.861111111109</v>
      </c>
      <c r="G374" s="151">
        <v>-116.15384615384265</v>
      </c>
      <c r="I374" s="130">
        <v>38425</v>
      </c>
      <c r="J374" s="130">
        <v>38425</v>
      </c>
      <c r="K374" s="132">
        <v>-260</v>
      </c>
      <c r="M374" s="130">
        <v>39902</v>
      </c>
      <c r="N374" s="130">
        <v>39902</v>
      </c>
      <c r="O374" s="131">
        <v>131.99999999999079</v>
      </c>
      <c r="Q374" s="130">
        <v>38531</v>
      </c>
      <c r="R374" s="130">
        <v>38531</v>
      </c>
      <c r="S374" s="150">
        <v>652.30769230769363</v>
      </c>
    </row>
    <row r="375" spans="1:19" x14ac:dyDescent="0.25">
      <c r="A375" s="130">
        <v>38912</v>
      </c>
      <c r="B375" s="130">
        <v>38912</v>
      </c>
      <c r="C375" s="134">
        <v>-184.99999999999091</v>
      </c>
      <c r="E375" s="130">
        <v>37844.708333333336</v>
      </c>
      <c r="F375" s="130">
        <v>37844.708333333336</v>
      </c>
      <c r="G375" s="151">
        <v>-100.76923076923033</v>
      </c>
      <c r="I375" s="130">
        <v>38427</v>
      </c>
      <c r="J375" s="130">
        <v>38427</v>
      </c>
      <c r="K375" s="131">
        <v>1210</v>
      </c>
      <c r="M375" s="130">
        <v>39918</v>
      </c>
      <c r="N375" s="130">
        <v>39918</v>
      </c>
      <c r="O375" s="132">
        <v>-164.00000000000148</v>
      </c>
      <c r="Q375" s="130">
        <v>38534</v>
      </c>
      <c r="R375" s="130">
        <v>38534</v>
      </c>
      <c r="S375" s="150">
        <v>-127.69230769231399</v>
      </c>
    </row>
    <row r="376" spans="1:19" x14ac:dyDescent="0.25">
      <c r="A376" s="130">
        <v>38915</v>
      </c>
      <c r="B376" s="130">
        <v>38915</v>
      </c>
      <c r="C376" s="133">
        <v>542.50000000001819</v>
      </c>
      <c r="E376" s="130">
        <v>37845.75</v>
      </c>
      <c r="F376" s="130">
        <v>37845.75</v>
      </c>
      <c r="G376" s="151">
        <v>-93.07692307692416</v>
      </c>
      <c r="I376" s="130">
        <v>38429</v>
      </c>
      <c r="J376" s="130">
        <v>38429</v>
      </c>
      <c r="K376" s="132">
        <v>-180</v>
      </c>
      <c r="M376" s="130">
        <v>39923</v>
      </c>
      <c r="N376" s="130">
        <v>39923</v>
      </c>
      <c r="O376" s="131">
        <v>201.99999999999818</v>
      </c>
      <c r="Q376" s="130">
        <v>38540</v>
      </c>
      <c r="R376" s="130">
        <v>38540</v>
      </c>
      <c r="S376" s="150">
        <v>150.76923076923356</v>
      </c>
    </row>
    <row r="377" spans="1:19" x14ac:dyDescent="0.25">
      <c r="A377" s="130">
        <v>38916</v>
      </c>
      <c r="B377" s="130">
        <v>38916</v>
      </c>
      <c r="C377" s="134">
        <v>-444.99999999998181</v>
      </c>
      <c r="E377" s="130">
        <v>37846.680555555555</v>
      </c>
      <c r="F377" s="130">
        <v>37846.680555555555</v>
      </c>
      <c r="G377" s="151">
        <v>-70.000000000000213</v>
      </c>
      <c r="I377" s="130">
        <v>38433</v>
      </c>
      <c r="J377" s="130">
        <v>38433</v>
      </c>
      <c r="K377" s="131">
        <v>430</v>
      </c>
      <c r="M377" s="130">
        <v>39931</v>
      </c>
      <c r="N377" s="130">
        <v>39931</v>
      </c>
      <c r="O377" s="132">
        <v>-108.0000000000183</v>
      </c>
      <c r="Q377" s="130">
        <v>38548</v>
      </c>
      <c r="R377" s="130">
        <v>38548</v>
      </c>
      <c r="S377" s="150">
        <v>-79.9999999999972</v>
      </c>
    </row>
    <row r="378" spans="1:19" x14ac:dyDescent="0.25">
      <c r="A378" s="130">
        <v>38917</v>
      </c>
      <c r="B378" s="130">
        <v>38917</v>
      </c>
      <c r="C378" s="133">
        <v>502.50000000000909</v>
      </c>
      <c r="E378" s="130">
        <v>37848.472222222219</v>
      </c>
      <c r="F378" s="130">
        <v>37848.472222222219</v>
      </c>
      <c r="G378" s="151">
        <v>-146.92307692307548</v>
      </c>
      <c r="I378" s="130">
        <v>38434</v>
      </c>
      <c r="J378" s="130">
        <v>38434</v>
      </c>
      <c r="K378" s="132">
        <v>-210</v>
      </c>
      <c r="M378" s="130">
        <v>39932</v>
      </c>
      <c r="N378" s="130">
        <v>39932</v>
      </c>
      <c r="O378" s="131">
        <v>221.9999999999942</v>
      </c>
      <c r="Q378" s="130">
        <v>38552</v>
      </c>
      <c r="R378" s="130">
        <v>38552</v>
      </c>
      <c r="S378" s="150">
        <v>450.7692307692318</v>
      </c>
    </row>
    <row r="379" spans="1:19" x14ac:dyDescent="0.25">
      <c r="A379" s="130">
        <v>38922</v>
      </c>
      <c r="B379" s="130">
        <v>38922</v>
      </c>
      <c r="C379" s="133">
        <v>1477.5000000000091</v>
      </c>
      <c r="E379" s="130">
        <v>37851.402777777781</v>
      </c>
      <c r="F379" s="130">
        <v>37851.402777777781</v>
      </c>
      <c r="G379" s="151">
        <v>-162.30769230769329</v>
      </c>
      <c r="I379" s="130">
        <v>38440</v>
      </c>
      <c r="J379" s="130">
        <v>38440</v>
      </c>
      <c r="K379" s="132">
        <v>-200</v>
      </c>
      <c r="M379" s="130">
        <v>39939</v>
      </c>
      <c r="N379" s="130">
        <v>39939</v>
      </c>
      <c r="O379" s="132">
        <v>-58.000000000006935</v>
      </c>
      <c r="Q379" s="130">
        <v>38555</v>
      </c>
      <c r="R379" s="130">
        <v>38555</v>
      </c>
      <c r="S379" s="150">
        <v>298.46153846152936</v>
      </c>
    </row>
    <row r="380" spans="1:19" x14ac:dyDescent="0.25">
      <c r="A380" s="130">
        <v>38932</v>
      </c>
      <c r="B380" s="130">
        <v>38932</v>
      </c>
      <c r="C380" s="133">
        <v>1165.0000000000091</v>
      </c>
      <c r="E380" s="130">
        <v>37851.736111111109</v>
      </c>
      <c r="F380" s="130">
        <v>37851.736111111109</v>
      </c>
      <c r="G380" s="151">
        <v>-54.61538461538516</v>
      </c>
      <c r="I380" s="130">
        <v>38441</v>
      </c>
      <c r="J380" s="130">
        <v>38441</v>
      </c>
      <c r="K380" s="132">
        <v>-390</v>
      </c>
      <c r="M380" s="130">
        <v>39947</v>
      </c>
      <c r="N380" s="130">
        <v>39947</v>
      </c>
      <c r="O380" s="132">
        <v>-134.00000000001455</v>
      </c>
      <c r="Q380" s="130">
        <v>38559</v>
      </c>
      <c r="R380" s="130">
        <v>38559</v>
      </c>
      <c r="S380" s="150">
        <v>-170.7692307692416</v>
      </c>
    </row>
    <row r="381" spans="1:19" x14ac:dyDescent="0.25">
      <c r="A381" s="130">
        <v>38937</v>
      </c>
      <c r="B381" s="130">
        <v>38937</v>
      </c>
      <c r="C381" s="134">
        <v>-419.99999999998181</v>
      </c>
      <c r="E381" s="130">
        <v>37851.763888888891</v>
      </c>
      <c r="F381" s="130">
        <v>37851.763888888891</v>
      </c>
      <c r="G381" s="152">
        <v>183.84615384615503</v>
      </c>
      <c r="I381" s="130">
        <v>38442</v>
      </c>
      <c r="J381" s="130">
        <v>38442</v>
      </c>
      <c r="K381" s="131">
        <v>260</v>
      </c>
      <c r="M381" s="130">
        <v>39954</v>
      </c>
      <c r="N381" s="130">
        <v>39954</v>
      </c>
      <c r="O381" s="132">
        <v>-248.00000000000466</v>
      </c>
      <c r="Q381" s="130">
        <v>38560</v>
      </c>
      <c r="R381" s="130">
        <v>38560</v>
      </c>
      <c r="S381" s="150">
        <v>127.69230769230523</v>
      </c>
    </row>
    <row r="382" spans="1:19" x14ac:dyDescent="0.25">
      <c r="A382" s="130">
        <v>38938</v>
      </c>
      <c r="B382" s="130">
        <v>38938</v>
      </c>
      <c r="C382" s="134">
        <v>-432.49999999998181</v>
      </c>
      <c r="E382" s="130">
        <v>37853.75</v>
      </c>
      <c r="F382" s="130">
        <v>37853.75</v>
      </c>
      <c r="G382" s="151">
        <v>-208.46153846153845</v>
      </c>
      <c r="I382" s="130">
        <v>38443</v>
      </c>
      <c r="J382" s="130">
        <v>38443</v>
      </c>
      <c r="K382" s="132">
        <v>-30</v>
      </c>
      <c r="M382" s="130">
        <v>39965</v>
      </c>
      <c r="N382" s="130">
        <v>39965</v>
      </c>
      <c r="O382" s="131">
        <v>411.99999999999193</v>
      </c>
      <c r="Q382" s="130">
        <v>38573</v>
      </c>
      <c r="R382" s="130">
        <v>38573</v>
      </c>
      <c r="S382" s="150">
        <v>-398.46153846154334</v>
      </c>
    </row>
    <row r="383" spans="1:19" x14ac:dyDescent="0.25">
      <c r="A383" s="130">
        <v>38939</v>
      </c>
      <c r="B383" s="130">
        <v>38939</v>
      </c>
      <c r="C383" s="133">
        <v>340.00000000000909</v>
      </c>
      <c r="E383" s="130">
        <v>37853.861111111109</v>
      </c>
      <c r="F383" s="130">
        <v>37853.861111111109</v>
      </c>
      <c r="G383" s="152">
        <v>114.61538461538592</v>
      </c>
      <c r="I383" s="130">
        <v>38447</v>
      </c>
      <c r="J383" s="130">
        <v>38447</v>
      </c>
      <c r="K383" s="131">
        <v>400</v>
      </c>
      <c r="M383" s="130">
        <v>39968</v>
      </c>
      <c r="N383" s="130">
        <v>39968</v>
      </c>
      <c r="O383" s="131">
        <v>111.99999999999477</v>
      </c>
      <c r="Q383" s="130">
        <v>38574</v>
      </c>
      <c r="R383" s="130">
        <v>38574</v>
      </c>
      <c r="S383" s="150">
        <v>-213.84615384615174</v>
      </c>
    </row>
    <row r="384" spans="1:19" x14ac:dyDescent="0.25">
      <c r="A384" s="130">
        <v>38940</v>
      </c>
      <c r="B384" s="130">
        <v>38940</v>
      </c>
      <c r="C384" s="134">
        <v>-107.49999999998181</v>
      </c>
      <c r="E384" s="130">
        <v>37858.722222222219</v>
      </c>
      <c r="F384" s="130">
        <v>37858.722222222219</v>
      </c>
      <c r="G384" s="152">
        <v>83.846153846155815</v>
      </c>
      <c r="I384" s="130">
        <v>38453</v>
      </c>
      <c r="J384" s="130">
        <v>38453</v>
      </c>
      <c r="K384" s="132">
        <v>-180</v>
      </c>
      <c r="M384" s="130">
        <v>39974</v>
      </c>
      <c r="N384" s="130">
        <v>39974</v>
      </c>
      <c r="O384" s="132">
        <v>-28.000000000005798</v>
      </c>
      <c r="Q384" s="130">
        <v>38575</v>
      </c>
      <c r="R384" s="130">
        <v>38575</v>
      </c>
      <c r="S384" s="150">
        <v>-246.1538461538409</v>
      </c>
    </row>
    <row r="385" spans="1:19" x14ac:dyDescent="0.25">
      <c r="A385" s="130">
        <v>38943</v>
      </c>
      <c r="B385" s="130">
        <v>38943</v>
      </c>
      <c r="C385" s="134">
        <v>-432.49999999998181</v>
      </c>
      <c r="E385" s="130">
        <v>37859.444444444445</v>
      </c>
      <c r="F385" s="130">
        <v>37859.444444444445</v>
      </c>
      <c r="G385" s="151">
        <v>-31.538461538463949</v>
      </c>
      <c r="I385" s="130">
        <v>38455</v>
      </c>
      <c r="J385" s="130">
        <v>38455</v>
      </c>
      <c r="K385" s="132">
        <v>-120</v>
      </c>
      <c r="M385" s="130">
        <v>39975</v>
      </c>
      <c r="N385" s="130">
        <v>39975</v>
      </c>
      <c r="O385" s="131">
        <v>25.999999999996248</v>
      </c>
      <c r="Q385" s="130">
        <v>38576</v>
      </c>
      <c r="R385" s="130">
        <v>38576</v>
      </c>
      <c r="S385" s="150">
        <v>112.30769230769511</v>
      </c>
    </row>
    <row r="386" spans="1:19" x14ac:dyDescent="0.25">
      <c r="A386" s="130">
        <v>38952</v>
      </c>
      <c r="B386" s="130">
        <v>38952</v>
      </c>
      <c r="C386" s="133">
        <v>202.50000000000909</v>
      </c>
      <c r="E386" s="130">
        <v>37859.472222222219</v>
      </c>
      <c r="F386" s="130">
        <v>37859.472222222219</v>
      </c>
      <c r="G386" s="151">
        <v>-39.230769230770107</v>
      </c>
      <c r="I386" s="130">
        <v>38456</v>
      </c>
      <c r="J386" s="130">
        <v>38456</v>
      </c>
      <c r="K386" s="132">
        <v>-320</v>
      </c>
      <c r="M386" s="130">
        <v>39979</v>
      </c>
      <c r="N386" s="130">
        <v>39979</v>
      </c>
      <c r="O386" s="131">
        <v>325.99999999999341</v>
      </c>
      <c r="Q386" s="130">
        <v>38579</v>
      </c>
      <c r="R386" s="130">
        <v>38579</v>
      </c>
      <c r="S386" s="150">
        <v>24.615384615379718</v>
      </c>
    </row>
    <row r="387" spans="1:19" x14ac:dyDescent="0.25">
      <c r="A387" s="130">
        <v>38953</v>
      </c>
      <c r="B387" s="130">
        <v>38953</v>
      </c>
      <c r="C387" s="133">
        <v>1217.5000000000182</v>
      </c>
      <c r="E387" s="130">
        <v>37859.527777777781</v>
      </c>
      <c r="F387" s="130">
        <v>37859.527777777781</v>
      </c>
      <c r="G387" s="151">
        <v>-23.846153846152315</v>
      </c>
      <c r="I387" s="130">
        <v>38462</v>
      </c>
      <c r="J387" s="130">
        <v>38462</v>
      </c>
      <c r="K387" s="132">
        <v>-30</v>
      </c>
      <c r="M387" s="130">
        <v>39983</v>
      </c>
      <c r="N387" s="130">
        <v>39983</v>
      </c>
      <c r="O387" s="132">
        <v>-18.000000000014893</v>
      </c>
      <c r="Q387" s="130">
        <v>38580</v>
      </c>
      <c r="R387" s="130">
        <v>38580</v>
      </c>
      <c r="S387" s="150">
        <v>127.69230769231399</v>
      </c>
    </row>
    <row r="388" spans="1:19" x14ac:dyDescent="0.25">
      <c r="A388" s="130">
        <v>38966</v>
      </c>
      <c r="B388" s="130">
        <v>38966</v>
      </c>
      <c r="C388" s="133">
        <v>1740.0000000000091</v>
      </c>
      <c r="E388" s="130">
        <v>37859.597222222219</v>
      </c>
      <c r="F388" s="130">
        <v>37859.597222222219</v>
      </c>
      <c r="G388" s="151">
        <v>-62.307692307691319</v>
      </c>
      <c r="I388" s="130">
        <v>38463</v>
      </c>
      <c r="J388" s="130">
        <v>38463</v>
      </c>
      <c r="K388" s="132">
        <v>-320</v>
      </c>
      <c r="M388" s="130">
        <v>40010</v>
      </c>
      <c r="N388" s="130">
        <v>40010</v>
      </c>
      <c r="O388" s="131">
        <v>331.99999999999363</v>
      </c>
      <c r="Q388" s="130">
        <v>38581</v>
      </c>
      <c r="R388" s="130">
        <v>38581</v>
      </c>
      <c r="S388" s="150">
        <v>-220.00000000000978</v>
      </c>
    </row>
    <row r="389" spans="1:19" x14ac:dyDescent="0.25">
      <c r="A389" s="130">
        <v>38971</v>
      </c>
      <c r="B389" s="130">
        <v>38971</v>
      </c>
      <c r="C389" s="133">
        <v>-239.99999999996362</v>
      </c>
      <c r="E389" s="130">
        <v>37859.652777777781</v>
      </c>
      <c r="F389" s="130">
        <v>37859.652777777781</v>
      </c>
      <c r="G389" s="151">
        <v>-0.76923076923109812</v>
      </c>
      <c r="I389" s="130">
        <v>38464</v>
      </c>
      <c r="J389" s="130">
        <v>38464</v>
      </c>
      <c r="K389" s="132">
        <v>-110</v>
      </c>
      <c r="M389" s="130">
        <v>40011</v>
      </c>
      <c r="N389" s="130">
        <v>40011</v>
      </c>
      <c r="O389" s="131">
        <v>281.99999999999648</v>
      </c>
      <c r="Q389" s="130">
        <v>38582</v>
      </c>
      <c r="R389" s="130">
        <v>38582</v>
      </c>
      <c r="S389" s="150">
        <v>4.6153846153804174</v>
      </c>
    </row>
    <row r="390" spans="1:19" x14ac:dyDescent="0.25">
      <c r="A390" s="130">
        <v>38972</v>
      </c>
      <c r="B390" s="130">
        <v>38972</v>
      </c>
      <c r="C390" s="133">
        <v>1777.5000000000091</v>
      </c>
      <c r="E390" s="130">
        <v>37859.694444444445</v>
      </c>
      <c r="F390" s="130">
        <v>37859.694444444445</v>
      </c>
      <c r="G390" s="151">
        <v>-108.46153846153922</v>
      </c>
      <c r="I390" s="130">
        <v>38467</v>
      </c>
      <c r="J390" s="130">
        <v>38467</v>
      </c>
      <c r="K390" s="132">
        <v>-60</v>
      </c>
      <c r="M390" s="130">
        <v>40016</v>
      </c>
      <c r="N390" s="130">
        <v>40016</v>
      </c>
      <c r="O390" s="132">
        <v>-226.00000000002751</v>
      </c>
      <c r="Q390" s="130">
        <v>38586</v>
      </c>
      <c r="R390" s="130">
        <v>38586</v>
      </c>
      <c r="S390" s="150">
        <v>-172.307692307693</v>
      </c>
    </row>
    <row r="391" spans="1:19" x14ac:dyDescent="0.25">
      <c r="A391" s="130">
        <v>38982</v>
      </c>
      <c r="B391" s="130">
        <v>38982</v>
      </c>
      <c r="C391" s="133">
        <v>127.50000000000909</v>
      </c>
      <c r="E391" s="130">
        <v>37859.75</v>
      </c>
      <c r="F391" s="130">
        <v>37859.75</v>
      </c>
      <c r="G391" s="152">
        <v>237.69230769230907</v>
      </c>
      <c r="I391" s="130">
        <v>38468</v>
      </c>
      <c r="J391" s="130">
        <v>38468</v>
      </c>
      <c r="K391" s="132">
        <v>-140</v>
      </c>
      <c r="M391" s="130">
        <v>40024</v>
      </c>
      <c r="N391" s="130">
        <v>40024</v>
      </c>
      <c r="O391" s="132">
        <v>-204.00000000000773</v>
      </c>
      <c r="Q391" s="130">
        <v>38587</v>
      </c>
      <c r="R391" s="130">
        <v>38587</v>
      </c>
      <c r="S391" s="150">
        <v>-235.38461538461118</v>
      </c>
    </row>
    <row r="392" spans="1:19" x14ac:dyDescent="0.25">
      <c r="A392" s="130">
        <v>39024</v>
      </c>
      <c r="B392" s="130">
        <v>39024</v>
      </c>
      <c r="C392" s="134">
        <v>-319.99999999998181</v>
      </c>
      <c r="E392" s="130">
        <v>37860.708333333336</v>
      </c>
      <c r="F392" s="130">
        <v>37860.708333333336</v>
      </c>
      <c r="G392" s="152">
        <v>406.92307692307742</v>
      </c>
      <c r="I392" s="130">
        <v>38469</v>
      </c>
      <c r="J392" s="130">
        <v>38469</v>
      </c>
      <c r="K392" s="131">
        <v>740</v>
      </c>
      <c r="M392" s="130">
        <v>40074</v>
      </c>
      <c r="N392" s="130">
        <v>40074</v>
      </c>
      <c r="O392" s="131">
        <v>321.99999999998852</v>
      </c>
      <c r="Q392" s="130">
        <v>38588</v>
      </c>
      <c r="R392" s="130">
        <v>38588</v>
      </c>
      <c r="S392" s="150">
        <v>-460.00000000000136</v>
      </c>
    </row>
    <row r="393" spans="1:19" x14ac:dyDescent="0.25">
      <c r="A393" s="130">
        <v>39027</v>
      </c>
      <c r="B393" s="130">
        <v>39027</v>
      </c>
      <c r="C393" s="133">
        <v>1827.5000000000091</v>
      </c>
      <c r="E393" s="130">
        <v>37861.75</v>
      </c>
      <c r="F393" s="130">
        <v>37861.75</v>
      </c>
      <c r="G393" s="151">
        <v>-177.6923076923056</v>
      </c>
      <c r="I393" s="130">
        <v>38470</v>
      </c>
      <c r="J393" s="130">
        <v>38470</v>
      </c>
      <c r="K393" s="132">
        <v>-130</v>
      </c>
      <c r="M393" s="130">
        <v>40079</v>
      </c>
      <c r="N393" s="130">
        <v>40079</v>
      </c>
      <c r="O393" s="132">
        <v>-68.000000000012051</v>
      </c>
      <c r="Q393" s="130">
        <v>38589</v>
      </c>
      <c r="R393" s="130">
        <v>38589</v>
      </c>
      <c r="S393" s="150">
        <v>-104.6153846153944</v>
      </c>
    </row>
    <row r="394" spans="1:19" x14ac:dyDescent="0.25">
      <c r="A394" s="130">
        <v>39043</v>
      </c>
      <c r="B394" s="130">
        <v>39043</v>
      </c>
      <c r="C394" s="134">
        <v>-294.99999999998181</v>
      </c>
      <c r="E394" s="130">
        <v>37862.416666666664</v>
      </c>
      <c r="F394" s="130">
        <v>37862.416666666664</v>
      </c>
      <c r="G394" s="151">
        <v>-62.307692307691319</v>
      </c>
      <c r="I394" s="130">
        <v>38474</v>
      </c>
      <c r="J394" s="130">
        <v>38474</v>
      </c>
      <c r="K394" s="131">
        <v>770</v>
      </c>
      <c r="M394" s="130">
        <v>40080</v>
      </c>
      <c r="N394" s="130">
        <v>40080</v>
      </c>
      <c r="O394" s="132">
        <v>-118.00000000000921</v>
      </c>
      <c r="Q394" s="130">
        <v>38590</v>
      </c>
      <c r="R394" s="130">
        <v>38590</v>
      </c>
      <c r="S394" s="150">
        <v>320.00000000000631</v>
      </c>
    </row>
    <row r="395" spans="1:19" x14ac:dyDescent="0.25">
      <c r="A395" s="130">
        <v>39049</v>
      </c>
      <c r="B395" s="130">
        <v>39049</v>
      </c>
      <c r="C395" s="134">
        <v>-307.49999999998181</v>
      </c>
      <c r="E395" s="130">
        <v>37872.486111111109</v>
      </c>
      <c r="F395" s="130">
        <v>37872.486111111109</v>
      </c>
      <c r="G395" s="151">
        <v>-16.153846153846153</v>
      </c>
      <c r="I395" s="130">
        <v>38484</v>
      </c>
      <c r="J395" s="130">
        <v>38484</v>
      </c>
      <c r="K395" s="131">
        <v>80</v>
      </c>
      <c r="M395" s="130">
        <v>40098</v>
      </c>
      <c r="N395" s="130">
        <v>40098</v>
      </c>
      <c r="O395" s="131">
        <v>221.9999999999942</v>
      </c>
      <c r="Q395" s="130">
        <v>38593</v>
      </c>
      <c r="R395" s="130">
        <v>38593</v>
      </c>
      <c r="S395" s="150">
        <v>173.84615384615313</v>
      </c>
    </row>
    <row r="396" spans="1:19" x14ac:dyDescent="0.25">
      <c r="A396" s="130">
        <v>39051</v>
      </c>
      <c r="B396" s="130">
        <v>39051</v>
      </c>
      <c r="C396" s="134">
        <v>-139.99999999996362</v>
      </c>
      <c r="E396" s="130">
        <v>37872.75</v>
      </c>
      <c r="F396" s="130">
        <v>37872.75</v>
      </c>
      <c r="G396" s="151">
        <v>-316.15384615384659</v>
      </c>
      <c r="I396" s="130">
        <v>38485</v>
      </c>
      <c r="J396" s="130">
        <v>38485</v>
      </c>
      <c r="K396" s="132">
        <v>-280</v>
      </c>
      <c r="M396" s="130">
        <v>40105</v>
      </c>
      <c r="N396" s="130">
        <v>40105</v>
      </c>
      <c r="O396" s="132">
        <v>-128.00000000001432</v>
      </c>
      <c r="Q396" s="130">
        <v>38594</v>
      </c>
      <c r="R396" s="130">
        <v>38594</v>
      </c>
      <c r="S396" s="150">
        <v>-529.23076923076007</v>
      </c>
    </row>
    <row r="397" spans="1:19" x14ac:dyDescent="0.25">
      <c r="A397" s="130">
        <v>39056</v>
      </c>
      <c r="B397" s="130">
        <v>39056</v>
      </c>
      <c r="C397" s="133">
        <v>402.50000000000909</v>
      </c>
      <c r="E397" s="130">
        <v>37872.847222222219</v>
      </c>
      <c r="F397" s="130">
        <v>37872.847222222219</v>
      </c>
      <c r="G397" s="151">
        <v>-131.53846153846044</v>
      </c>
      <c r="I397" s="130">
        <v>38489</v>
      </c>
      <c r="J397" s="130">
        <v>38489</v>
      </c>
      <c r="K397" s="132">
        <v>-230</v>
      </c>
      <c r="M397" s="130">
        <v>40106</v>
      </c>
      <c r="N397" s="130">
        <v>40106</v>
      </c>
      <c r="O397" s="131">
        <v>81.999999999993634</v>
      </c>
      <c r="Q397" s="130">
        <v>38608</v>
      </c>
      <c r="R397" s="130">
        <v>38608</v>
      </c>
      <c r="S397" s="150">
        <v>-80.00000000000594</v>
      </c>
    </row>
    <row r="398" spans="1:19" x14ac:dyDescent="0.25">
      <c r="A398" s="130">
        <v>39059</v>
      </c>
      <c r="B398" s="130">
        <v>39059</v>
      </c>
      <c r="C398" s="134">
        <v>-334.99999999999091</v>
      </c>
      <c r="E398" s="130">
        <v>37873.861111111109</v>
      </c>
      <c r="F398" s="130">
        <v>37873.861111111109</v>
      </c>
      <c r="G398" s="152">
        <v>45.384615384614065</v>
      </c>
      <c r="I398" s="130">
        <v>38498</v>
      </c>
      <c r="J398" s="130">
        <v>38498</v>
      </c>
      <c r="K398" s="131">
        <v>280</v>
      </c>
      <c r="M398" s="130">
        <v>40107</v>
      </c>
      <c r="N398" s="130">
        <v>40107</v>
      </c>
      <c r="O398" s="131">
        <v>371.99999999999989</v>
      </c>
      <c r="Q398" s="130">
        <v>38611</v>
      </c>
      <c r="R398" s="130">
        <v>38611</v>
      </c>
      <c r="S398" s="150">
        <v>47.692307692308042</v>
      </c>
    </row>
    <row r="399" spans="1:19" x14ac:dyDescent="0.25">
      <c r="A399" s="130">
        <v>39078</v>
      </c>
      <c r="B399" s="130">
        <v>39078</v>
      </c>
      <c r="C399" s="133">
        <v>1827.5000000000091</v>
      </c>
      <c r="E399" s="130">
        <v>37874.486111111109</v>
      </c>
      <c r="F399" s="130">
        <v>37874.486111111109</v>
      </c>
      <c r="G399" s="152">
        <v>14.615384615383959</v>
      </c>
      <c r="I399" s="130">
        <v>38499</v>
      </c>
      <c r="J399" s="130">
        <v>38499</v>
      </c>
      <c r="K399" s="132">
        <v>-40</v>
      </c>
      <c r="M399" s="130">
        <v>40113</v>
      </c>
      <c r="N399" s="130">
        <v>40113</v>
      </c>
      <c r="O399" s="131">
        <v>15.999999999991132</v>
      </c>
      <c r="Q399" s="130">
        <v>38614</v>
      </c>
      <c r="R399" s="130">
        <v>38614</v>
      </c>
      <c r="S399" s="150">
        <v>-89.230769230775522</v>
      </c>
    </row>
    <row r="400" spans="1:19" x14ac:dyDescent="0.25">
      <c r="A400" s="130">
        <v>39087</v>
      </c>
      <c r="B400" s="130">
        <v>39087</v>
      </c>
      <c r="C400" s="134">
        <v>-307.49999999998181</v>
      </c>
      <c r="E400" s="130">
        <v>37874.708333333336</v>
      </c>
      <c r="F400" s="130">
        <v>37874.708333333336</v>
      </c>
      <c r="G400" s="151">
        <v>-239.23076923076857</v>
      </c>
      <c r="I400" s="130">
        <v>38502</v>
      </c>
      <c r="J400" s="130">
        <v>38502</v>
      </c>
      <c r="K400" s="131">
        <v>910</v>
      </c>
      <c r="M400" s="130">
        <v>40115</v>
      </c>
      <c r="N400" s="130">
        <v>40115</v>
      </c>
      <c r="O400" s="131">
        <v>291.99999999998738</v>
      </c>
      <c r="Q400" s="130">
        <v>38615</v>
      </c>
      <c r="R400" s="130">
        <v>38615</v>
      </c>
      <c r="S400" s="150">
        <v>578.46153846154584</v>
      </c>
    </row>
    <row r="401" spans="1:19" x14ac:dyDescent="0.25">
      <c r="A401" s="130">
        <v>39090</v>
      </c>
      <c r="B401" s="130">
        <v>39090</v>
      </c>
      <c r="C401" s="134">
        <v>70.000000000027285</v>
      </c>
      <c r="E401" s="130">
        <v>37874.75</v>
      </c>
      <c r="F401" s="130">
        <v>37874.75</v>
      </c>
      <c r="G401" s="152">
        <v>53.076923076922967</v>
      </c>
      <c r="I401" s="130">
        <v>38510</v>
      </c>
      <c r="J401" s="130">
        <v>38510</v>
      </c>
      <c r="K401" s="132">
        <v>320</v>
      </c>
      <c r="M401" s="130">
        <v>40116</v>
      </c>
      <c r="N401" s="130">
        <v>40116</v>
      </c>
      <c r="O401" s="131">
        <v>501.99999999998113</v>
      </c>
      <c r="Q401" s="130">
        <v>38618</v>
      </c>
      <c r="R401" s="130">
        <v>38618</v>
      </c>
      <c r="S401" s="150">
        <v>-127.69230769231399</v>
      </c>
    </row>
    <row r="402" spans="1:19" x14ac:dyDescent="0.25">
      <c r="A402" s="130">
        <v>39091</v>
      </c>
      <c r="B402" s="130">
        <v>39091</v>
      </c>
      <c r="C402" s="134">
        <v>-132.49999999998181</v>
      </c>
      <c r="E402" s="130">
        <v>37875.75</v>
      </c>
      <c r="F402" s="130">
        <v>37875.75</v>
      </c>
      <c r="G402" s="152">
        <v>99.230769230770861</v>
      </c>
      <c r="I402" s="130">
        <v>38511</v>
      </c>
      <c r="J402" s="130">
        <v>38511</v>
      </c>
      <c r="K402" s="132">
        <v>-160</v>
      </c>
      <c r="M402" s="130">
        <v>40127</v>
      </c>
      <c r="N402" s="130">
        <v>40127</v>
      </c>
      <c r="O402" s="131">
        <v>71.999999999988518</v>
      </c>
      <c r="Q402" s="130">
        <v>38622</v>
      </c>
      <c r="R402" s="130">
        <v>38622</v>
      </c>
      <c r="S402" s="150">
        <v>-52.307692307697202</v>
      </c>
    </row>
    <row r="403" spans="1:19" x14ac:dyDescent="0.25">
      <c r="A403" s="130">
        <v>39093</v>
      </c>
      <c r="B403" s="130">
        <v>39093</v>
      </c>
      <c r="C403" s="134">
        <v>845.00000000002728</v>
      </c>
      <c r="E403" s="130">
        <v>37876.458333333336</v>
      </c>
      <c r="F403" s="130">
        <v>37876.458333333336</v>
      </c>
      <c r="G403" s="152">
        <v>437.69230769231029</v>
      </c>
      <c r="I403" s="130">
        <v>38512</v>
      </c>
      <c r="J403" s="130">
        <v>38512</v>
      </c>
      <c r="K403" s="132">
        <v>-150</v>
      </c>
      <c r="M403" s="130">
        <v>40128</v>
      </c>
      <c r="N403" s="130">
        <v>40128</v>
      </c>
      <c r="O403" s="131">
        <v>147.99999999998192</v>
      </c>
      <c r="Q403" s="130">
        <v>38623</v>
      </c>
      <c r="R403" s="130">
        <v>38623</v>
      </c>
      <c r="S403" s="150">
        <v>-95.384615384616083</v>
      </c>
    </row>
    <row r="404" spans="1:19" x14ac:dyDescent="0.25">
      <c r="A404" s="130">
        <v>39101</v>
      </c>
      <c r="B404" s="130">
        <v>39101</v>
      </c>
      <c r="C404" s="133">
        <v>1402.5000000000091</v>
      </c>
      <c r="E404" s="130">
        <v>37883.763888888891</v>
      </c>
      <c r="F404" s="130">
        <v>37883.763888888891</v>
      </c>
      <c r="G404" s="151">
        <v>-146.92307692307824</v>
      </c>
      <c r="I404" s="130">
        <v>38520</v>
      </c>
      <c r="J404" s="130">
        <v>38520</v>
      </c>
      <c r="K404" s="132">
        <v>-440</v>
      </c>
      <c r="M404" s="130">
        <v>40133</v>
      </c>
      <c r="N404" s="130">
        <v>40133</v>
      </c>
      <c r="O404" s="131">
        <v>221.9999999999942</v>
      </c>
      <c r="Q404" s="130">
        <v>38624</v>
      </c>
      <c r="R404" s="130">
        <v>38624</v>
      </c>
      <c r="S404" s="150">
        <v>424.61538461538322</v>
      </c>
    </row>
    <row r="405" spans="1:19" x14ac:dyDescent="0.25">
      <c r="A405" s="130">
        <v>39104</v>
      </c>
      <c r="B405" s="130">
        <v>39104</v>
      </c>
      <c r="C405" s="133">
        <v>777.50000000000909</v>
      </c>
      <c r="E405" s="130">
        <v>37886.472222222219</v>
      </c>
      <c r="F405" s="130">
        <v>37886.472222222219</v>
      </c>
      <c r="G405" s="151">
        <v>-193.07692307692341</v>
      </c>
      <c r="I405" s="130">
        <v>38527</v>
      </c>
      <c r="J405" s="130">
        <v>38527</v>
      </c>
      <c r="K405" s="131">
        <v>320</v>
      </c>
      <c r="M405" s="130">
        <v>40135</v>
      </c>
      <c r="N405" s="130">
        <v>40135</v>
      </c>
      <c r="O405" s="132">
        <v>-188.0000000000166</v>
      </c>
      <c r="Q405" s="130">
        <v>38635</v>
      </c>
      <c r="R405" s="130">
        <v>38635</v>
      </c>
      <c r="S405" s="150">
        <v>78.46153846153706</v>
      </c>
    </row>
    <row r="406" spans="1:19" x14ac:dyDescent="0.25">
      <c r="A406" s="130">
        <v>39105</v>
      </c>
      <c r="B406" s="130">
        <v>39105</v>
      </c>
      <c r="C406" s="134">
        <v>-267.49999999997272</v>
      </c>
      <c r="E406" s="130">
        <v>37886.763888888891</v>
      </c>
      <c r="F406" s="130">
        <v>37886.763888888891</v>
      </c>
      <c r="G406" s="151">
        <v>-162.30769230769329</v>
      </c>
      <c r="I406" s="130">
        <v>38531</v>
      </c>
      <c r="J406" s="130">
        <v>38531</v>
      </c>
      <c r="K406" s="131">
        <v>260</v>
      </c>
      <c r="M406" s="130">
        <v>40161</v>
      </c>
      <c r="N406" s="130">
        <v>40161</v>
      </c>
      <c r="O406" s="132">
        <v>-28.000000000005798</v>
      </c>
      <c r="Q406" s="130">
        <v>38636</v>
      </c>
      <c r="R406" s="130">
        <v>38636</v>
      </c>
      <c r="S406" s="150">
        <v>441.53846153846223</v>
      </c>
    </row>
    <row r="407" spans="1:19" x14ac:dyDescent="0.25">
      <c r="A407" s="130">
        <v>39108</v>
      </c>
      <c r="B407" s="130">
        <v>39108</v>
      </c>
      <c r="C407" s="134">
        <v>-337.49999999995453</v>
      </c>
      <c r="E407" s="130">
        <v>37888.444444444445</v>
      </c>
      <c r="F407" s="130">
        <v>37888.444444444445</v>
      </c>
      <c r="G407" s="151">
        <v>-123.84615384615428</v>
      </c>
      <c r="I407" s="130">
        <v>38541</v>
      </c>
      <c r="J407" s="130">
        <v>38541</v>
      </c>
      <c r="K407" s="131">
        <v>550</v>
      </c>
      <c r="M407" s="130">
        <v>40162</v>
      </c>
      <c r="N407" s="130">
        <v>40162</v>
      </c>
      <c r="O407" s="132">
        <v>-174.00000000000659</v>
      </c>
      <c r="Q407" s="130">
        <v>38639</v>
      </c>
      <c r="R407" s="130">
        <v>38639</v>
      </c>
      <c r="S407" s="150">
        <v>163.07692307692341</v>
      </c>
    </row>
    <row r="408" spans="1:19" x14ac:dyDescent="0.25">
      <c r="A408" s="130">
        <v>39111</v>
      </c>
      <c r="B408" s="130">
        <v>39111</v>
      </c>
      <c r="C408" s="134">
        <v>-332.49999999998181</v>
      </c>
      <c r="E408" s="130">
        <v>37888.569444444445</v>
      </c>
      <c r="F408" s="130">
        <v>37888.569444444445</v>
      </c>
      <c r="G408" s="152">
        <v>699.23076923076894</v>
      </c>
      <c r="I408" s="130">
        <v>38554</v>
      </c>
      <c r="J408" s="130">
        <v>38554</v>
      </c>
      <c r="K408" s="132">
        <v>-450</v>
      </c>
      <c r="M408" s="130">
        <v>40164</v>
      </c>
      <c r="N408" s="130">
        <v>40164</v>
      </c>
      <c r="O408" s="131">
        <v>471.9999999999942</v>
      </c>
      <c r="Q408" s="130">
        <v>38642</v>
      </c>
      <c r="R408" s="130">
        <v>38642</v>
      </c>
      <c r="S408" s="150">
        <v>164.61538461538356</v>
      </c>
    </row>
    <row r="409" spans="1:19" x14ac:dyDescent="0.25">
      <c r="A409" s="130">
        <v>39140</v>
      </c>
      <c r="B409" s="130">
        <v>39140</v>
      </c>
      <c r="C409" s="133">
        <v>7777.5000000000091</v>
      </c>
      <c r="E409" s="130">
        <v>37890.694444444445</v>
      </c>
      <c r="F409" s="130">
        <v>37890.694444444445</v>
      </c>
      <c r="G409" s="151">
        <v>-131.53846153846044</v>
      </c>
      <c r="I409" s="130">
        <v>38558</v>
      </c>
      <c r="J409" s="130">
        <v>38558</v>
      </c>
      <c r="K409" s="132">
        <v>-150</v>
      </c>
      <c r="M409" s="130">
        <v>40177</v>
      </c>
      <c r="N409" s="130">
        <v>40177</v>
      </c>
      <c r="O409" s="132">
        <v>-68.000000000012051</v>
      </c>
      <c r="Q409" s="130">
        <v>38643</v>
      </c>
      <c r="R409" s="130">
        <v>38643</v>
      </c>
      <c r="S409" s="150">
        <v>143.07692307691536</v>
      </c>
    </row>
    <row r="410" spans="1:19" x14ac:dyDescent="0.25">
      <c r="A410" s="130">
        <v>39142</v>
      </c>
      <c r="B410" s="130">
        <v>39142</v>
      </c>
      <c r="C410" s="134">
        <v>-344.99999999998181</v>
      </c>
      <c r="E410" s="130">
        <v>37903.694444444445</v>
      </c>
      <c r="F410" s="130">
        <v>37903.694444444445</v>
      </c>
      <c r="G410" s="152">
        <v>514.61538461538555</v>
      </c>
      <c r="I410" s="130">
        <v>38568</v>
      </c>
      <c r="J410" s="130">
        <v>38568</v>
      </c>
      <c r="K410" s="131">
        <v>290</v>
      </c>
      <c r="M410" s="135">
        <v>40183</v>
      </c>
      <c r="N410" s="135">
        <v>40183</v>
      </c>
      <c r="O410" s="144">
        <v>-102.0000000000083</v>
      </c>
      <c r="Q410" s="130">
        <v>38644</v>
      </c>
      <c r="R410" s="130">
        <v>38644</v>
      </c>
      <c r="S410" s="150">
        <v>819.9999999999975</v>
      </c>
    </row>
    <row r="411" spans="1:19" x14ac:dyDescent="0.25">
      <c r="A411" s="130">
        <v>39143</v>
      </c>
      <c r="B411" s="130">
        <v>39143</v>
      </c>
      <c r="C411" s="134">
        <v>-369.99999999998181</v>
      </c>
      <c r="E411" s="130">
        <v>37910.847222222219</v>
      </c>
      <c r="F411" s="130">
        <v>37910.847222222219</v>
      </c>
      <c r="G411" s="151">
        <v>-223.84615384615353</v>
      </c>
      <c r="I411" s="130">
        <v>38572</v>
      </c>
      <c r="J411" s="130">
        <v>38572</v>
      </c>
      <c r="K411" s="131">
        <v>70</v>
      </c>
      <c r="M411" s="135">
        <v>40186</v>
      </c>
      <c r="N411" s="135">
        <v>40186</v>
      </c>
      <c r="O411" s="144">
        <v>-196.0000000000166</v>
      </c>
      <c r="Q411" s="130">
        <v>38645</v>
      </c>
      <c r="R411" s="130">
        <v>38645</v>
      </c>
      <c r="S411" s="150">
        <v>127.69230769230523</v>
      </c>
    </row>
    <row r="412" spans="1:19" x14ac:dyDescent="0.25">
      <c r="A412" s="130">
        <v>39150</v>
      </c>
      <c r="B412" s="130">
        <v>39150</v>
      </c>
      <c r="C412" s="134">
        <v>-814.99999999996362</v>
      </c>
      <c r="E412" s="130">
        <v>37916.680555555555</v>
      </c>
      <c r="F412" s="130">
        <v>37916.680555555555</v>
      </c>
      <c r="G412" s="152">
        <v>6.9230769230750635</v>
      </c>
      <c r="I412" s="130">
        <v>38573</v>
      </c>
      <c r="J412" s="130">
        <v>38573</v>
      </c>
      <c r="K412" s="132">
        <v>360</v>
      </c>
      <c r="M412" s="135">
        <v>40189</v>
      </c>
      <c r="N412" s="135">
        <v>40189</v>
      </c>
      <c r="O412" s="144">
        <v>183.99999999999307</v>
      </c>
      <c r="Q412" s="130">
        <v>38646</v>
      </c>
      <c r="R412" s="130">
        <v>38646</v>
      </c>
      <c r="S412" s="150">
        <v>175.38461538461328</v>
      </c>
    </row>
    <row r="413" spans="1:19" x14ac:dyDescent="0.25">
      <c r="A413" s="130">
        <v>39153</v>
      </c>
      <c r="B413" s="130">
        <v>39153</v>
      </c>
      <c r="C413" s="134">
        <v>-17.499999999972715</v>
      </c>
      <c r="E413" s="130">
        <v>37916.708333333336</v>
      </c>
      <c r="F413" s="130">
        <v>37916.708333333336</v>
      </c>
      <c r="G413" s="152">
        <v>45.384615384614065</v>
      </c>
      <c r="I413" s="130">
        <v>38587</v>
      </c>
      <c r="J413" s="130">
        <v>38587</v>
      </c>
      <c r="K413" s="132">
        <v>-150</v>
      </c>
      <c r="M413" s="135">
        <v>40197</v>
      </c>
      <c r="N413" s="135">
        <v>40197</v>
      </c>
      <c r="O413" s="144">
        <v>163.99999999999704</v>
      </c>
      <c r="Q413" s="130">
        <v>38653</v>
      </c>
      <c r="R413" s="130">
        <v>38653</v>
      </c>
      <c r="S413" s="150">
        <v>12.307692307689859</v>
      </c>
    </row>
    <row r="414" spans="1:19" x14ac:dyDescent="0.25">
      <c r="A414" s="130">
        <v>39157</v>
      </c>
      <c r="B414" s="130">
        <v>39157</v>
      </c>
      <c r="C414" s="134">
        <v>-432.49999999998181</v>
      </c>
      <c r="E414" s="130">
        <v>37917.861111111109</v>
      </c>
      <c r="F414" s="130">
        <v>37917.861111111109</v>
      </c>
      <c r="G414" s="152">
        <v>122.30769230769208</v>
      </c>
      <c r="I414" s="130">
        <v>38589</v>
      </c>
      <c r="J414" s="130">
        <v>38589</v>
      </c>
      <c r="K414" s="132">
        <v>-40</v>
      </c>
      <c r="M414" s="135">
        <v>40206</v>
      </c>
      <c r="N414" s="135">
        <v>40206</v>
      </c>
      <c r="O414" s="144">
        <v>23.999999999982265</v>
      </c>
      <c r="Q414" s="130">
        <v>38664</v>
      </c>
      <c r="R414" s="130">
        <v>38664</v>
      </c>
      <c r="S414" s="150">
        <v>-267.6923076923091</v>
      </c>
    </row>
    <row r="415" spans="1:19" x14ac:dyDescent="0.25">
      <c r="A415" s="130">
        <v>39160</v>
      </c>
      <c r="B415" s="130">
        <v>39160</v>
      </c>
      <c r="C415" s="134">
        <v>-432.49999999998181</v>
      </c>
      <c r="E415" s="130">
        <v>37918.819444444445</v>
      </c>
      <c r="F415" s="130">
        <v>37918.819444444445</v>
      </c>
      <c r="G415" s="152">
        <v>14.615384615386692</v>
      </c>
      <c r="I415" s="130">
        <v>38590</v>
      </c>
      <c r="J415" s="130">
        <v>38590</v>
      </c>
      <c r="K415" s="131">
        <v>1140</v>
      </c>
      <c r="M415" s="135">
        <v>40212</v>
      </c>
      <c r="N415" s="135">
        <v>40212</v>
      </c>
      <c r="O415" s="144">
        <v>-136.00000000001432</v>
      </c>
      <c r="Q415" s="130">
        <v>38665</v>
      </c>
      <c r="R415" s="130">
        <v>38665</v>
      </c>
      <c r="S415" s="150">
        <v>181.53846153846257</v>
      </c>
    </row>
    <row r="416" spans="1:19" x14ac:dyDescent="0.25">
      <c r="A416" s="130">
        <v>39210</v>
      </c>
      <c r="B416" s="130">
        <v>39210</v>
      </c>
      <c r="C416" s="133">
        <v>1305.0000000000182</v>
      </c>
      <c r="E416" s="130">
        <v>37921.472222222219</v>
      </c>
      <c r="F416" s="130">
        <v>37921.472222222219</v>
      </c>
      <c r="G416" s="152">
        <v>68.461538461538026</v>
      </c>
      <c r="I416" s="130">
        <v>38595</v>
      </c>
      <c r="J416" s="130">
        <v>38595</v>
      </c>
      <c r="K416" s="132">
        <v>-640</v>
      </c>
      <c r="M416" s="135">
        <v>40213</v>
      </c>
      <c r="N416" s="135">
        <v>40213</v>
      </c>
      <c r="O416" s="144">
        <v>383.9999999999817</v>
      </c>
      <c r="Q416" s="130">
        <v>38666</v>
      </c>
      <c r="R416" s="130">
        <v>38666</v>
      </c>
      <c r="S416" s="150">
        <v>632.30769230768567</v>
      </c>
    </row>
    <row r="417" spans="1:19" x14ac:dyDescent="0.25">
      <c r="A417" s="130">
        <v>39212</v>
      </c>
      <c r="B417" s="130">
        <v>39212</v>
      </c>
      <c r="C417" s="133">
        <v>1590.0000000000091</v>
      </c>
      <c r="E417" s="130">
        <v>37923.527777777781</v>
      </c>
      <c r="F417" s="130">
        <v>37923.527777777781</v>
      </c>
      <c r="G417" s="151">
        <v>-100.76923076923033</v>
      </c>
      <c r="I417" s="130">
        <v>38614</v>
      </c>
      <c r="J417" s="130">
        <v>38614</v>
      </c>
      <c r="K417" s="132">
        <v>-370</v>
      </c>
      <c r="M417" s="135">
        <v>40219</v>
      </c>
      <c r="N417" s="135">
        <v>40219</v>
      </c>
      <c r="O417" s="144">
        <v>-226.00000000000352</v>
      </c>
      <c r="Q417" s="130">
        <v>38671</v>
      </c>
      <c r="R417" s="130">
        <v>38671</v>
      </c>
      <c r="S417" s="150">
        <v>-203.07692307692201</v>
      </c>
    </row>
    <row r="418" spans="1:19" x14ac:dyDescent="0.25">
      <c r="A418" s="130">
        <v>39213</v>
      </c>
      <c r="B418" s="130">
        <v>39213</v>
      </c>
      <c r="C418" s="133">
        <v>1615.0000000000091</v>
      </c>
      <c r="E418" s="130">
        <v>37923.708333333336</v>
      </c>
      <c r="F418" s="130">
        <v>37923.708333333336</v>
      </c>
      <c r="G418" s="152">
        <v>514.61538461538282</v>
      </c>
      <c r="I418" s="130">
        <v>38617</v>
      </c>
      <c r="J418" s="130">
        <v>38617</v>
      </c>
      <c r="K418" s="131">
        <v>190</v>
      </c>
      <c r="M418" s="135">
        <v>40221</v>
      </c>
      <c r="N418" s="135">
        <v>40221</v>
      </c>
      <c r="O418" s="144">
        <v>3.9999999999862439</v>
      </c>
      <c r="Q418" s="130">
        <v>38673</v>
      </c>
      <c r="R418" s="130">
        <v>38673</v>
      </c>
      <c r="S418" s="150">
        <v>581.53846153846609</v>
      </c>
    </row>
    <row r="419" spans="1:19" x14ac:dyDescent="0.25">
      <c r="A419" s="130">
        <v>39216</v>
      </c>
      <c r="B419" s="130">
        <v>39216</v>
      </c>
      <c r="C419" s="133">
        <v>327.50000000000909</v>
      </c>
      <c r="E419" s="130">
        <v>37925.694444444445</v>
      </c>
      <c r="F419" s="130">
        <v>37925.694444444445</v>
      </c>
      <c r="G419" s="151">
        <v>-62.307692307694055</v>
      </c>
      <c r="I419" s="130">
        <v>38630</v>
      </c>
      <c r="J419" s="130">
        <v>38630</v>
      </c>
      <c r="K419" s="132">
        <v>-230</v>
      </c>
      <c r="M419" s="135">
        <v>40224</v>
      </c>
      <c r="N419" s="135">
        <v>40224</v>
      </c>
      <c r="O419" s="144">
        <v>-46.000000000010914</v>
      </c>
      <c r="Q419" s="130">
        <v>38686</v>
      </c>
      <c r="R419" s="130">
        <v>38686</v>
      </c>
      <c r="S419" s="150">
        <v>-579.99999999999716</v>
      </c>
    </row>
    <row r="420" spans="1:19" x14ac:dyDescent="0.25">
      <c r="A420" s="130">
        <v>39232</v>
      </c>
      <c r="B420" s="130">
        <v>39232</v>
      </c>
      <c r="C420" s="134">
        <v>-394.99999999998181</v>
      </c>
      <c r="E420" s="130">
        <v>37925.777777777781</v>
      </c>
      <c r="F420" s="130">
        <v>37925.777777777781</v>
      </c>
      <c r="G420" s="151">
        <v>-46.923076923076273</v>
      </c>
      <c r="I420" s="130">
        <v>38635</v>
      </c>
      <c r="J420" s="130">
        <v>38635</v>
      </c>
      <c r="K420" s="132">
        <v>-10</v>
      </c>
      <c r="M420" s="135">
        <v>40225</v>
      </c>
      <c r="N420" s="135">
        <v>40225</v>
      </c>
      <c r="O420" s="144">
        <v>-105.99999999999898</v>
      </c>
      <c r="Q420" s="130">
        <v>38691</v>
      </c>
      <c r="R420" s="130">
        <v>38691</v>
      </c>
      <c r="S420" s="150">
        <v>-167.6923076923126</v>
      </c>
    </row>
    <row r="421" spans="1:19" x14ac:dyDescent="0.25">
      <c r="A421" s="130">
        <v>39241</v>
      </c>
      <c r="B421" s="130">
        <v>39241</v>
      </c>
      <c r="C421" s="134">
        <v>-457.49999999998181</v>
      </c>
      <c r="E421" s="130">
        <v>37928.847222222219</v>
      </c>
      <c r="F421" s="130">
        <v>37928.847222222219</v>
      </c>
      <c r="G421" s="152">
        <v>37.692307692307907</v>
      </c>
      <c r="I421" s="130">
        <v>38642</v>
      </c>
      <c r="J421" s="130">
        <v>38642</v>
      </c>
      <c r="K421" s="132">
        <v>-430</v>
      </c>
      <c r="M421" s="135">
        <v>40226</v>
      </c>
      <c r="N421" s="135">
        <v>40226</v>
      </c>
      <c r="O421" s="144">
        <v>-12.000000000009322</v>
      </c>
      <c r="Q421" s="130">
        <v>38694</v>
      </c>
      <c r="R421" s="130">
        <v>38694</v>
      </c>
      <c r="S421" s="150">
        <v>190.76923076923217</v>
      </c>
    </row>
    <row r="422" spans="1:19" x14ac:dyDescent="0.25">
      <c r="A422" s="130">
        <v>39244</v>
      </c>
      <c r="B422" s="130">
        <v>39244</v>
      </c>
      <c r="C422" s="134">
        <v>-482.49999999998181</v>
      </c>
      <c r="E422" s="130">
        <v>37930.708333333336</v>
      </c>
      <c r="F422" s="130">
        <v>37930.708333333336</v>
      </c>
      <c r="G422" s="152">
        <v>906.92307692307634</v>
      </c>
      <c r="I422" s="130">
        <v>38643</v>
      </c>
      <c r="J422" s="130">
        <v>38643</v>
      </c>
      <c r="K422" s="131">
        <v>820</v>
      </c>
      <c r="M422" s="135">
        <v>40232</v>
      </c>
      <c r="N422" s="135">
        <v>40232</v>
      </c>
      <c r="O422" s="144">
        <v>543.9999999999925</v>
      </c>
      <c r="Q422" s="130">
        <v>38700</v>
      </c>
      <c r="R422" s="130">
        <v>38700</v>
      </c>
      <c r="S422" s="150">
        <v>-87.692307692315381</v>
      </c>
    </row>
    <row r="423" spans="1:19" x14ac:dyDescent="0.25">
      <c r="A423" s="130">
        <v>39258</v>
      </c>
      <c r="B423" s="130">
        <v>39258</v>
      </c>
      <c r="C423" s="134">
        <v>-507.49999999998181</v>
      </c>
      <c r="E423" s="130">
        <v>37943.694444444445</v>
      </c>
      <c r="F423" s="130">
        <v>37943.694444444445</v>
      </c>
      <c r="G423" s="152">
        <v>1137.6923076923076</v>
      </c>
      <c r="I423" s="130">
        <v>38649</v>
      </c>
      <c r="J423" s="130">
        <v>38649</v>
      </c>
      <c r="K423" s="131">
        <v>550</v>
      </c>
      <c r="M423" s="135">
        <v>40241</v>
      </c>
      <c r="N423" s="135">
        <v>40241</v>
      </c>
      <c r="O423" s="144">
        <v>-302.00000000001558</v>
      </c>
      <c r="Q423" s="130">
        <v>38702</v>
      </c>
      <c r="R423" s="130">
        <v>38702</v>
      </c>
      <c r="S423" s="150">
        <v>-141.53846153846399</v>
      </c>
    </row>
    <row r="424" spans="1:19" x14ac:dyDescent="0.25">
      <c r="A424" s="130">
        <v>39259</v>
      </c>
      <c r="B424" s="130">
        <v>39259</v>
      </c>
      <c r="C424" s="134">
        <v>-1039.9999999999636</v>
      </c>
      <c r="E424" s="130">
        <v>37956.5</v>
      </c>
      <c r="F424" s="130">
        <v>37956.5</v>
      </c>
      <c r="G424" s="152">
        <v>37.692307692307907</v>
      </c>
      <c r="I424" s="130">
        <v>38651</v>
      </c>
      <c r="J424" s="130">
        <v>38651</v>
      </c>
      <c r="K424" s="132">
        <v>-330</v>
      </c>
      <c r="M424" s="135">
        <v>40242</v>
      </c>
      <c r="N424" s="135">
        <v>40242</v>
      </c>
      <c r="O424" s="144">
        <v>153.99999999999193</v>
      </c>
      <c r="Q424" s="130">
        <v>38706</v>
      </c>
      <c r="R424" s="130">
        <v>38706</v>
      </c>
      <c r="S424" s="150">
        <v>89.230769230766782</v>
      </c>
    </row>
    <row r="425" spans="1:19" x14ac:dyDescent="0.25">
      <c r="A425" s="130">
        <v>39261</v>
      </c>
      <c r="B425" s="130">
        <v>39261</v>
      </c>
      <c r="C425" s="134">
        <v>-32.49999999998181</v>
      </c>
      <c r="E425" s="130">
        <v>37957.597222222219</v>
      </c>
      <c r="F425" s="130">
        <v>37957.597222222219</v>
      </c>
      <c r="G425" s="152">
        <v>391.5384615384624</v>
      </c>
      <c r="I425" s="130">
        <v>38656</v>
      </c>
      <c r="J425" s="130">
        <v>38656</v>
      </c>
      <c r="K425" s="131">
        <v>970</v>
      </c>
      <c r="M425" s="135">
        <v>40247</v>
      </c>
      <c r="N425" s="135">
        <v>40247</v>
      </c>
      <c r="O425" s="144">
        <v>43.999999999992497</v>
      </c>
      <c r="Q425" s="130">
        <v>38707</v>
      </c>
      <c r="R425" s="130">
        <v>38707</v>
      </c>
      <c r="S425" s="150">
        <v>-90.769230769226922</v>
      </c>
    </row>
    <row r="426" spans="1:19" x14ac:dyDescent="0.25">
      <c r="A426" s="130">
        <v>39269</v>
      </c>
      <c r="B426" s="130">
        <v>39269</v>
      </c>
      <c r="C426" s="133">
        <v>1390.0000000000091</v>
      </c>
      <c r="E426" s="130">
        <v>37959.694444444445</v>
      </c>
      <c r="F426" s="130">
        <v>37959.694444444445</v>
      </c>
      <c r="G426" s="151">
        <v>-323.84615384615273</v>
      </c>
      <c r="I426" s="130">
        <v>38657</v>
      </c>
      <c r="J426" s="130">
        <v>38657</v>
      </c>
      <c r="K426" s="132">
        <v>-10</v>
      </c>
      <c r="M426" s="135">
        <v>40248</v>
      </c>
      <c r="N426" s="135">
        <v>40248</v>
      </c>
      <c r="O426" s="144">
        <v>143.99999999998681</v>
      </c>
      <c r="Q426" s="130">
        <v>38713</v>
      </c>
      <c r="R426" s="130">
        <v>38713</v>
      </c>
      <c r="S426" s="150">
        <v>512.30769230768988</v>
      </c>
    </row>
    <row r="427" spans="1:19" x14ac:dyDescent="0.25">
      <c r="A427" s="130">
        <v>39275</v>
      </c>
      <c r="B427" s="130">
        <v>39275</v>
      </c>
      <c r="C427" s="133">
        <v>3565.0000000000091</v>
      </c>
      <c r="E427" s="130">
        <v>37960.444444444445</v>
      </c>
      <c r="F427" s="130">
        <v>37960.444444444445</v>
      </c>
      <c r="G427" s="151">
        <v>-246.92307692307747</v>
      </c>
      <c r="I427" s="130">
        <v>38663</v>
      </c>
      <c r="J427" s="130">
        <v>38663</v>
      </c>
      <c r="K427" s="132">
        <v>-250</v>
      </c>
      <c r="M427" s="135">
        <v>40253</v>
      </c>
      <c r="N427" s="135">
        <v>40253</v>
      </c>
      <c r="O427" s="144">
        <v>7.9999999999911324</v>
      </c>
      <c r="Q427" s="130">
        <v>38714</v>
      </c>
      <c r="R427" s="130">
        <v>38714</v>
      </c>
      <c r="S427" s="150">
        <v>-79.9999999999972</v>
      </c>
    </row>
    <row r="428" spans="1:19" x14ac:dyDescent="0.25">
      <c r="A428" s="130">
        <v>39280</v>
      </c>
      <c r="B428" s="130">
        <v>39280</v>
      </c>
      <c r="C428" s="134">
        <v>-519.99999999998181</v>
      </c>
      <c r="E428" s="130">
        <v>37960.722222222219</v>
      </c>
      <c r="F428" s="130">
        <v>37960.722222222219</v>
      </c>
      <c r="G428" s="152">
        <v>99.230769230768132</v>
      </c>
      <c r="I428" s="130">
        <v>38664</v>
      </c>
      <c r="J428" s="130">
        <v>38664</v>
      </c>
      <c r="K428" s="132">
        <v>-110</v>
      </c>
      <c r="M428" s="135">
        <v>40263</v>
      </c>
      <c r="N428" s="135">
        <v>40263</v>
      </c>
      <c r="O428" s="144">
        <v>-126.00000000000921</v>
      </c>
      <c r="Q428" s="130">
        <v>38715</v>
      </c>
      <c r="R428" s="130">
        <v>38715</v>
      </c>
      <c r="S428" s="150">
        <v>-121.53846153845593</v>
      </c>
    </row>
    <row r="429" spans="1:19" x14ac:dyDescent="0.25">
      <c r="A429" s="130">
        <v>39283</v>
      </c>
      <c r="B429" s="130">
        <v>39283</v>
      </c>
      <c r="C429" s="134">
        <v>1535.0000000000364</v>
      </c>
      <c r="E429" s="130">
        <v>37963.402777777781</v>
      </c>
      <c r="F429" s="130">
        <v>37963.402777777781</v>
      </c>
      <c r="G429" s="151">
        <v>-8.4615384615399929</v>
      </c>
      <c r="I429" s="130">
        <v>38665</v>
      </c>
      <c r="J429" s="130">
        <v>38665</v>
      </c>
      <c r="K429" s="132">
        <v>-340</v>
      </c>
      <c r="M429" s="135">
        <v>40266</v>
      </c>
      <c r="N429" s="135">
        <v>40266</v>
      </c>
      <c r="O429" s="144">
        <v>-252.00000000001842</v>
      </c>
      <c r="Q429" s="130">
        <v>38720</v>
      </c>
      <c r="R429" s="130">
        <v>38720</v>
      </c>
      <c r="S429" s="150">
        <v>204.61538461536466</v>
      </c>
    </row>
    <row r="430" spans="1:19" x14ac:dyDescent="0.25">
      <c r="A430" s="130">
        <v>39287</v>
      </c>
      <c r="B430" s="130">
        <v>39287</v>
      </c>
      <c r="C430" s="133">
        <v>4177.5000000000091</v>
      </c>
      <c r="E430" s="130">
        <v>37965.736111111109</v>
      </c>
      <c r="F430" s="130">
        <v>37965.736111111109</v>
      </c>
      <c r="G430" s="151">
        <v>-216.15384615384463</v>
      </c>
      <c r="I430" s="130">
        <v>38666</v>
      </c>
      <c r="J430" s="130">
        <v>38666</v>
      </c>
      <c r="K430" s="132">
        <v>-170</v>
      </c>
      <c r="M430" s="135">
        <v>40267</v>
      </c>
      <c r="N430" s="135">
        <v>40267</v>
      </c>
      <c r="O430" s="144">
        <v>13.99999999999136</v>
      </c>
      <c r="Q430" s="130">
        <v>38730</v>
      </c>
      <c r="R430" s="130">
        <v>38730</v>
      </c>
      <c r="S430" s="150">
        <v>-136.92307692307483</v>
      </c>
    </row>
    <row r="431" spans="1:19" x14ac:dyDescent="0.25">
      <c r="A431" s="130">
        <v>39289</v>
      </c>
      <c r="B431" s="130">
        <v>39289</v>
      </c>
      <c r="C431" s="134">
        <v>4820.0000000000273</v>
      </c>
      <c r="E431" s="130">
        <v>37979.722222222219</v>
      </c>
      <c r="F431" s="130">
        <v>37979.722222222219</v>
      </c>
      <c r="G431" s="152">
        <v>322.30769230769056</v>
      </c>
      <c r="I431" s="130">
        <v>38667</v>
      </c>
      <c r="J431" s="130">
        <v>38667</v>
      </c>
      <c r="K431" s="132">
        <v>-230</v>
      </c>
      <c r="M431" s="135">
        <v>40277</v>
      </c>
      <c r="N431" s="135">
        <v>40277</v>
      </c>
      <c r="O431" s="144">
        <v>-56.00000000001603</v>
      </c>
      <c r="Q431" s="130">
        <v>38734</v>
      </c>
      <c r="R431" s="130">
        <v>38734</v>
      </c>
      <c r="S431" s="150">
        <v>59.999999999997897</v>
      </c>
    </row>
    <row r="432" spans="1:19" x14ac:dyDescent="0.25">
      <c r="A432" s="130">
        <v>39297</v>
      </c>
      <c r="B432" s="130">
        <v>39297</v>
      </c>
      <c r="C432" s="133">
        <v>1067.5000000000182</v>
      </c>
      <c r="E432" s="130">
        <v>37984.513888888891</v>
      </c>
      <c r="F432" s="130">
        <v>37984.513888888891</v>
      </c>
      <c r="G432" s="151">
        <v>-8.461538461534527</v>
      </c>
      <c r="I432" s="130">
        <v>38673</v>
      </c>
      <c r="J432" s="130">
        <v>38673</v>
      </c>
      <c r="K432" s="132">
        <v>-110</v>
      </c>
      <c r="M432" s="135">
        <v>40281</v>
      </c>
      <c r="N432" s="135">
        <v>40281</v>
      </c>
      <c r="O432" s="144">
        <v>-75.99999999999784</v>
      </c>
      <c r="Q432" s="130">
        <v>38736</v>
      </c>
      <c r="R432" s="130">
        <v>38736</v>
      </c>
      <c r="S432" s="150">
        <v>519.99999999999932</v>
      </c>
    </row>
    <row r="433" spans="1:19" x14ac:dyDescent="0.25">
      <c r="A433" s="130">
        <v>39302</v>
      </c>
      <c r="B433" s="130">
        <v>39302</v>
      </c>
      <c r="C433" s="134">
        <v>-644.99999999998181</v>
      </c>
      <c r="E433" s="130">
        <v>37984.694444444445</v>
      </c>
      <c r="F433" s="130">
        <v>37984.694444444445</v>
      </c>
      <c r="G433" s="151">
        <v>-239.23076923076857</v>
      </c>
      <c r="I433" s="130">
        <v>38685</v>
      </c>
      <c r="J433" s="130">
        <v>38685</v>
      </c>
      <c r="K433" s="132">
        <v>-200</v>
      </c>
      <c r="M433" s="135">
        <v>40282</v>
      </c>
      <c r="N433" s="135">
        <v>40282</v>
      </c>
      <c r="O433" s="144">
        <v>-161.99999999999636</v>
      </c>
      <c r="Q433" s="130">
        <v>38740</v>
      </c>
      <c r="R433" s="130">
        <v>38740</v>
      </c>
      <c r="S433" s="150">
        <v>-347.69230769230626</v>
      </c>
    </row>
    <row r="434" spans="1:19" x14ac:dyDescent="0.25">
      <c r="A434" s="130">
        <v>39308</v>
      </c>
      <c r="B434" s="130">
        <v>39308</v>
      </c>
      <c r="C434" s="133">
        <v>352.50000000000909</v>
      </c>
      <c r="E434" s="130">
        <v>37986.736111111109</v>
      </c>
      <c r="F434" s="130">
        <v>37986.736111111109</v>
      </c>
      <c r="G434" s="151">
        <v>-331.53846153845888</v>
      </c>
      <c r="I434" s="130">
        <v>38687</v>
      </c>
      <c r="J434" s="130">
        <v>38687</v>
      </c>
      <c r="K434" s="131">
        <v>590</v>
      </c>
      <c r="M434" s="135">
        <v>40283</v>
      </c>
      <c r="N434" s="135">
        <v>40283</v>
      </c>
      <c r="O434" s="144">
        <v>113.99999999998568</v>
      </c>
      <c r="Q434" s="130">
        <v>38751</v>
      </c>
      <c r="R434" s="130">
        <v>38751</v>
      </c>
      <c r="S434" s="150">
        <v>-241.53846153846047</v>
      </c>
    </row>
    <row r="435" spans="1:19" x14ac:dyDescent="0.25">
      <c r="A435" s="130">
        <v>39311</v>
      </c>
      <c r="B435" s="130">
        <v>39311</v>
      </c>
      <c r="C435" s="134">
        <v>-694.99999999998181</v>
      </c>
      <c r="E435" s="130">
        <v>37986.791666666664</v>
      </c>
      <c r="F435" s="130">
        <v>37986.791666666664</v>
      </c>
      <c r="G435" s="151">
        <v>-331.53846153846439</v>
      </c>
      <c r="I435" s="130">
        <v>38693</v>
      </c>
      <c r="J435" s="130">
        <v>38693</v>
      </c>
      <c r="K435" s="131">
        <v>320</v>
      </c>
      <c r="M435" s="135">
        <v>40340</v>
      </c>
      <c r="N435" s="135">
        <v>40340</v>
      </c>
      <c r="O435" s="144">
        <v>504.00000000002888</v>
      </c>
      <c r="Q435" s="130">
        <v>38754</v>
      </c>
      <c r="R435" s="130">
        <v>38754</v>
      </c>
      <c r="S435" s="150">
        <v>-143.07692307693287</v>
      </c>
    </row>
    <row r="436" spans="1:19" x14ac:dyDescent="0.25">
      <c r="A436" s="130">
        <v>39314</v>
      </c>
      <c r="B436" s="130">
        <v>39314</v>
      </c>
      <c r="C436" s="134">
        <v>-707.49999999998181</v>
      </c>
      <c r="E436" s="130">
        <v>37994.763888888891</v>
      </c>
      <c r="F436" s="130">
        <v>37994.763888888891</v>
      </c>
      <c r="G436" s="152">
        <v>337.69230769230836</v>
      </c>
      <c r="I436" s="130">
        <v>38695</v>
      </c>
      <c r="J436" s="130">
        <v>38695</v>
      </c>
      <c r="K436" s="132">
        <v>-250</v>
      </c>
      <c r="M436" s="135">
        <v>40343</v>
      </c>
      <c r="N436" s="135">
        <v>40343</v>
      </c>
      <c r="O436" s="144">
        <v>-105.99999999998477</v>
      </c>
      <c r="Q436" s="130">
        <v>38755</v>
      </c>
      <c r="R436" s="130">
        <v>38755</v>
      </c>
      <c r="S436" s="150">
        <v>435.38461538461291</v>
      </c>
    </row>
    <row r="437" spans="1:19" x14ac:dyDescent="0.25">
      <c r="A437" s="130">
        <v>39315</v>
      </c>
      <c r="B437" s="130">
        <v>39315</v>
      </c>
      <c r="C437" s="134">
        <v>-707.49999999998181</v>
      </c>
      <c r="E437" s="130">
        <v>38000.597222222219</v>
      </c>
      <c r="F437" s="130">
        <v>38000.597222222219</v>
      </c>
      <c r="G437" s="151">
        <v>-223.84615384615626</v>
      </c>
      <c r="I437" s="130">
        <v>38698</v>
      </c>
      <c r="J437" s="130">
        <v>38698</v>
      </c>
      <c r="K437" s="132">
        <v>-70</v>
      </c>
      <c r="M437" s="135">
        <v>40347</v>
      </c>
      <c r="N437" s="135">
        <v>40347</v>
      </c>
      <c r="O437" s="144">
        <v>413.99999999999704</v>
      </c>
      <c r="Q437" s="130">
        <v>38756</v>
      </c>
      <c r="R437" s="130">
        <v>38756</v>
      </c>
      <c r="S437" s="150">
        <v>-81.53846153846608</v>
      </c>
    </row>
    <row r="438" spans="1:19" x14ac:dyDescent="0.25">
      <c r="A438" s="130">
        <v>39316</v>
      </c>
      <c r="B438" s="130">
        <v>39316</v>
      </c>
      <c r="C438" s="133">
        <v>80.00000000001819</v>
      </c>
      <c r="E438" s="130">
        <v>38000.722222222219</v>
      </c>
      <c r="F438" s="130">
        <v>38000.722222222219</v>
      </c>
      <c r="G438" s="151">
        <v>-146.92307692307824</v>
      </c>
      <c r="I438" s="130">
        <v>38699</v>
      </c>
      <c r="J438" s="130">
        <v>38699</v>
      </c>
      <c r="K438" s="132">
        <v>-230</v>
      </c>
      <c r="M438" s="135">
        <v>40352</v>
      </c>
      <c r="N438" s="135">
        <v>40352</v>
      </c>
      <c r="O438" s="144">
        <v>104.00000000002319</v>
      </c>
      <c r="Q438" s="130">
        <v>38757</v>
      </c>
      <c r="R438" s="130">
        <v>38757</v>
      </c>
      <c r="S438" s="150">
        <v>296.92307692307799</v>
      </c>
    </row>
    <row r="439" spans="1:19" x14ac:dyDescent="0.25">
      <c r="A439" s="130">
        <v>39324</v>
      </c>
      <c r="B439" s="130">
        <v>39324</v>
      </c>
      <c r="C439" s="134">
        <v>-847.49999999994543</v>
      </c>
      <c r="E439" s="130">
        <v>38000.75</v>
      </c>
      <c r="F439" s="130">
        <v>38000.75</v>
      </c>
      <c r="G439" s="151">
        <v>-146.92307692307824</v>
      </c>
      <c r="I439" s="130">
        <v>38700</v>
      </c>
      <c r="J439" s="130">
        <v>38700</v>
      </c>
      <c r="K439" s="132">
        <v>-400</v>
      </c>
      <c r="M439" s="135">
        <v>40371</v>
      </c>
      <c r="N439" s="135">
        <v>40371</v>
      </c>
      <c r="O439" s="144">
        <v>82.000000000022055</v>
      </c>
      <c r="Q439" s="130">
        <v>38761</v>
      </c>
      <c r="R439" s="130">
        <v>38761</v>
      </c>
      <c r="S439" s="150">
        <v>-64.615384615387057</v>
      </c>
    </row>
    <row r="440" spans="1:19" x14ac:dyDescent="0.25">
      <c r="A440" s="130">
        <v>39337</v>
      </c>
      <c r="B440" s="130">
        <v>39337</v>
      </c>
      <c r="C440" s="134">
        <v>-194.99999999998181</v>
      </c>
      <c r="E440" s="130">
        <v>38002.777777777781</v>
      </c>
      <c r="F440" s="130">
        <v>38002.777777777781</v>
      </c>
      <c r="G440" s="152">
        <v>445.38461538461644</v>
      </c>
      <c r="I440" s="130">
        <v>38702</v>
      </c>
      <c r="J440" s="130">
        <v>38702</v>
      </c>
      <c r="K440" s="131">
        <v>170</v>
      </c>
      <c r="M440" s="135">
        <v>40372</v>
      </c>
      <c r="N440" s="135">
        <v>40372</v>
      </c>
      <c r="O440" s="144">
        <v>252.00000000003797</v>
      </c>
      <c r="Q440" s="130">
        <v>38762</v>
      </c>
      <c r="R440" s="130">
        <v>38762</v>
      </c>
      <c r="S440" s="150">
        <v>258.46153846153948</v>
      </c>
    </row>
    <row r="441" spans="1:19" x14ac:dyDescent="0.25">
      <c r="A441" s="130">
        <v>39338</v>
      </c>
      <c r="B441" s="130">
        <v>39338</v>
      </c>
      <c r="C441" s="134">
        <v>-44.99999999998181</v>
      </c>
      <c r="E441" s="130">
        <v>38007.708333333336</v>
      </c>
      <c r="F441" s="130">
        <v>38007.708333333336</v>
      </c>
      <c r="G441" s="151">
        <v>-385.38461538461843</v>
      </c>
      <c r="I441" s="130">
        <v>38705</v>
      </c>
      <c r="J441" s="130">
        <v>38705</v>
      </c>
      <c r="K441" s="131">
        <v>180</v>
      </c>
      <c r="M441" s="135">
        <v>40375</v>
      </c>
      <c r="N441" s="135">
        <v>40375</v>
      </c>
      <c r="O441" s="144">
        <v>152.00000000001523</v>
      </c>
      <c r="Q441" s="130">
        <v>38770</v>
      </c>
      <c r="R441" s="130">
        <v>38770</v>
      </c>
      <c r="S441" s="150">
        <v>150.76923076923356</v>
      </c>
    </row>
    <row r="442" spans="1:19" x14ac:dyDescent="0.25">
      <c r="A442" s="130">
        <v>39339</v>
      </c>
      <c r="B442" s="130">
        <v>39339</v>
      </c>
      <c r="C442" s="134">
        <v>-144.99999999998181</v>
      </c>
      <c r="E442" s="130">
        <v>38008.402777777781</v>
      </c>
      <c r="F442" s="130">
        <v>38008.402777777781</v>
      </c>
      <c r="G442" s="151">
        <v>-93.076923076918703</v>
      </c>
      <c r="I442" s="130">
        <v>38706</v>
      </c>
      <c r="J442" s="130">
        <v>38706</v>
      </c>
      <c r="K442" s="132">
        <v>-10</v>
      </c>
      <c r="M442" s="135">
        <v>40379</v>
      </c>
      <c r="N442" s="135">
        <v>40379</v>
      </c>
      <c r="O442" s="144">
        <v>-315.99999999994566</v>
      </c>
      <c r="Q442" s="130">
        <v>38771</v>
      </c>
      <c r="R442" s="130">
        <v>38771</v>
      </c>
      <c r="S442" s="150">
        <v>-224.61538461539021</v>
      </c>
    </row>
    <row r="443" spans="1:19" x14ac:dyDescent="0.25">
      <c r="A443" s="130">
        <v>39342</v>
      </c>
      <c r="B443" s="130">
        <v>39342</v>
      </c>
      <c r="C443" s="134">
        <v>-1189.9999999999636</v>
      </c>
      <c r="E443" s="130">
        <v>38008.569444444445</v>
      </c>
      <c r="F443" s="130">
        <v>38008.569444444445</v>
      </c>
      <c r="G443" s="151">
        <v>-70.000000000000213</v>
      </c>
      <c r="I443" s="130">
        <v>38719</v>
      </c>
      <c r="J443" s="130">
        <v>38719</v>
      </c>
      <c r="K443" s="131">
        <v>30</v>
      </c>
      <c r="M443" s="135">
        <v>40380</v>
      </c>
      <c r="N443" s="135">
        <v>40380</v>
      </c>
      <c r="O443" s="144">
        <v>-7.9999999999813554</v>
      </c>
      <c r="Q443" s="130">
        <v>38777</v>
      </c>
      <c r="R443" s="130">
        <v>38777</v>
      </c>
      <c r="S443" s="150">
        <v>529.23076923076883</v>
      </c>
    </row>
    <row r="444" spans="1:19" x14ac:dyDescent="0.25">
      <c r="A444" s="130">
        <v>39343</v>
      </c>
      <c r="B444" s="130">
        <v>39343</v>
      </c>
      <c r="C444" s="133">
        <v>4377.5000000000091</v>
      </c>
      <c r="E444" s="130">
        <v>38008.861111111109</v>
      </c>
      <c r="F444" s="130">
        <v>38008.861111111109</v>
      </c>
      <c r="G444" s="151">
        <v>-23.846153846152315</v>
      </c>
      <c r="I444" s="130">
        <v>38733</v>
      </c>
      <c r="J444" s="130">
        <v>38733</v>
      </c>
      <c r="K444" s="131">
        <v>110</v>
      </c>
      <c r="M444" s="135">
        <v>40381</v>
      </c>
      <c r="N444" s="135">
        <v>40381</v>
      </c>
      <c r="O444" s="144">
        <v>162.00000000003456</v>
      </c>
      <c r="Q444" s="130">
        <v>38778</v>
      </c>
      <c r="R444" s="130">
        <v>38778</v>
      </c>
      <c r="S444" s="150">
        <v>158.46153846153425</v>
      </c>
    </row>
    <row r="445" spans="1:19" x14ac:dyDescent="0.25">
      <c r="A445" s="130">
        <v>39371</v>
      </c>
      <c r="B445" s="130">
        <v>39371</v>
      </c>
      <c r="C445" s="134">
        <v>-469.99999999998181</v>
      </c>
      <c r="E445" s="130">
        <v>38009.694444444445</v>
      </c>
      <c r="F445" s="130">
        <v>38009.694444444445</v>
      </c>
      <c r="G445" s="151">
        <v>-339.23076923076508</v>
      </c>
      <c r="I445" s="130">
        <v>38734</v>
      </c>
      <c r="J445" s="130">
        <v>38734</v>
      </c>
      <c r="K445" s="131">
        <v>0</v>
      </c>
      <c r="M445" s="135">
        <v>40389</v>
      </c>
      <c r="N445" s="135">
        <v>40389</v>
      </c>
      <c r="O445" s="144">
        <v>62.000000000011823</v>
      </c>
      <c r="Q445" s="130">
        <v>38779</v>
      </c>
      <c r="R445" s="130">
        <v>38779</v>
      </c>
      <c r="S445" s="150">
        <v>-663.07692307693219</v>
      </c>
    </row>
    <row r="446" spans="1:19" x14ac:dyDescent="0.25">
      <c r="A446" s="130">
        <v>39372</v>
      </c>
      <c r="B446" s="130">
        <v>39372</v>
      </c>
      <c r="C446" s="133">
        <v>530.00000000001819</v>
      </c>
      <c r="E446" s="130">
        <v>38013.638888888891</v>
      </c>
      <c r="F446" s="130">
        <v>38013.638888888891</v>
      </c>
      <c r="G446" s="151">
        <v>-185.38461538461451</v>
      </c>
      <c r="I446" s="130">
        <v>38736</v>
      </c>
      <c r="J446" s="130">
        <v>38736</v>
      </c>
      <c r="K446" s="131">
        <v>200</v>
      </c>
      <c r="M446" s="135">
        <v>40392</v>
      </c>
      <c r="N446" s="135">
        <v>40392</v>
      </c>
      <c r="O446" s="144">
        <v>-87.999999999993861</v>
      </c>
      <c r="Q446" s="130">
        <v>38785</v>
      </c>
      <c r="R446" s="130">
        <v>38785</v>
      </c>
      <c r="S446" s="150">
        <v>-243.07692307692938</v>
      </c>
    </row>
    <row r="447" spans="1:19" x14ac:dyDescent="0.25">
      <c r="A447" s="130">
        <v>39373</v>
      </c>
      <c r="B447" s="130">
        <v>39373</v>
      </c>
      <c r="C447" s="134">
        <v>-459.99999999999091</v>
      </c>
      <c r="E447" s="130">
        <v>38014.708333333336</v>
      </c>
      <c r="F447" s="130">
        <v>38014.708333333336</v>
      </c>
      <c r="G447" s="151">
        <v>-377.69230769231228</v>
      </c>
      <c r="I447" s="130">
        <v>38737</v>
      </c>
      <c r="J447" s="130">
        <v>38737</v>
      </c>
      <c r="K447" s="131">
        <v>390</v>
      </c>
      <c r="M447" s="135">
        <v>40428</v>
      </c>
      <c r="N447" s="135">
        <v>40428</v>
      </c>
      <c r="O447" s="144">
        <v>282.00000000001069</v>
      </c>
      <c r="Q447" s="130">
        <v>38786</v>
      </c>
      <c r="R447" s="130">
        <v>38786</v>
      </c>
      <c r="S447" s="150">
        <v>27.692307692308741</v>
      </c>
    </row>
    <row r="448" spans="1:19" x14ac:dyDescent="0.25">
      <c r="A448" s="130">
        <v>39374</v>
      </c>
      <c r="B448" s="130">
        <v>39374</v>
      </c>
      <c r="C448" s="134">
        <v>-469.99999999998181</v>
      </c>
      <c r="E448" s="130">
        <v>38016.736111111109</v>
      </c>
      <c r="F448" s="130">
        <v>38016.736111111109</v>
      </c>
      <c r="G448" s="151">
        <v>-231.5384615384624</v>
      </c>
      <c r="I448" s="130">
        <v>38742</v>
      </c>
      <c r="J448" s="130">
        <v>38742</v>
      </c>
      <c r="K448" s="131">
        <v>20</v>
      </c>
      <c r="M448" s="135">
        <v>40436</v>
      </c>
      <c r="N448" s="135">
        <v>40436</v>
      </c>
      <c r="O448" s="144">
        <v>-247.99999999999045</v>
      </c>
      <c r="Q448" s="130">
        <v>38790</v>
      </c>
      <c r="R448" s="130">
        <v>38790</v>
      </c>
      <c r="S448" s="150">
        <v>-381.53846153847309</v>
      </c>
    </row>
    <row r="449" spans="1:19" x14ac:dyDescent="0.25">
      <c r="A449" s="130">
        <v>39379</v>
      </c>
      <c r="B449" s="130">
        <v>39379</v>
      </c>
      <c r="C449" s="134">
        <v>-469.99999999998181</v>
      </c>
      <c r="E449" s="130">
        <v>38019.708333333336</v>
      </c>
      <c r="F449" s="130">
        <v>38019.708333333336</v>
      </c>
      <c r="G449" s="152">
        <v>1222.3076923076919</v>
      </c>
      <c r="I449" s="130">
        <v>38755</v>
      </c>
      <c r="J449" s="130">
        <v>38755</v>
      </c>
      <c r="K449" s="131">
        <v>290</v>
      </c>
      <c r="M449" s="135">
        <v>40441</v>
      </c>
      <c r="N449" s="135">
        <v>40441</v>
      </c>
      <c r="O449" s="144">
        <v>-401.99999999998681</v>
      </c>
      <c r="Q449" s="130">
        <v>38797</v>
      </c>
      <c r="R449" s="130">
        <v>38797</v>
      </c>
      <c r="S449" s="150">
        <v>89.230769230766782</v>
      </c>
    </row>
    <row r="450" spans="1:19" x14ac:dyDescent="0.25">
      <c r="A450" s="130">
        <v>39380</v>
      </c>
      <c r="B450" s="130">
        <v>39380</v>
      </c>
      <c r="C450" s="134">
        <v>70.000000000027285</v>
      </c>
      <c r="E450" s="130">
        <v>38021.708333333336</v>
      </c>
      <c r="F450" s="130">
        <v>38021.708333333336</v>
      </c>
      <c r="G450" s="152">
        <v>437.69230769231029</v>
      </c>
      <c r="I450" s="130">
        <v>38782</v>
      </c>
      <c r="J450" s="130">
        <v>38782</v>
      </c>
      <c r="K450" s="132">
        <v>-280</v>
      </c>
      <c r="M450" s="135">
        <v>40442</v>
      </c>
      <c r="N450" s="135">
        <v>40442</v>
      </c>
      <c r="O450" s="144">
        <v>-247.99999999999045</v>
      </c>
      <c r="Q450" s="130">
        <v>38798</v>
      </c>
      <c r="R450" s="130">
        <v>38798</v>
      </c>
      <c r="S450" s="150">
        <v>158.46153846153425</v>
      </c>
    </row>
    <row r="451" spans="1:19" x14ac:dyDescent="0.25">
      <c r="A451" s="130">
        <v>39391</v>
      </c>
      <c r="B451" s="130">
        <v>39391</v>
      </c>
      <c r="C451" s="134">
        <v>-469.99999999998181</v>
      </c>
      <c r="E451" s="130">
        <v>38023.458333333336</v>
      </c>
      <c r="F451" s="130">
        <v>38023.458333333336</v>
      </c>
      <c r="G451" s="151">
        <v>-162.30769230769056</v>
      </c>
      <c r="I451" s="130">
        <v>38785</v>
      </c>
      <c r="J451" s="130">
        <v>38785</v>
      </c>
      <c r="K451" s="132">
        <v>-250</v>
      </c>
      <c r="M451" s="135">
        <v>40444</v>
      </c>
      <c r="N451" s="135">
        <v>40444</v>
      </c>
      <c r="O451" s="144">
        <v>552.00000000002092</v>
      </c>
      <c r="Q451" s="130">
        <v>38811</v>
      </c>
      <c r="R451" s="130">
        <v>38811</v>
      </c>
      <c r="S451" s="150">
        <v>-149.23076923077343</v>
      </c>
    </row>
    <row r="452" spans="1:19" x14ac:dyDescent="0.25">
      <c r="A452" s="130">
        <v>39393</v>
      </c>
      <c r="B452" s="130">
        <v>39393</v>
      </c>
      <c r="C452" s="133">
        <v>330.00000000001819</v>
      </c>
      <c r="E452" s="130">
        <v>38023.597222222219</v>
      </c>
      <c r="F452" s="130">
        <v>38023.597222222219</v>
      </c>
      <c r="G452" s="152">
        <v>476.15384615384107</v>
      </c>
      <c r="I452" s="130">
        <v>38786</v>
      </c>
      <c r="J452" s="130">
        <v>38786</v>
      </c>
      <c r="K452" s="132">
        <v>-530</v>
      </c>
      <c r="M452" s="135">
        <v>40470</v>
      </c>
      <c r="N452" s="135">
        <v>40470</v>
      </c>
      <c r="O452" s="144">
        <v>142.00000000002433</v>
      </c>
      <c r="Q452" s="130">
        <v>38812</v>
      </c>
      <c r="R452" s="130">
        <v>38812</v>
      </c>
      <c r="S452" s="150">
        <v>273.84615384615836</v>
      </c>
    </row>
    <row r="453" spans="1:19" x14ac:dyDescent="0.25">
      <c r="A453" s="130">
        <v>39395</v>
      </c>
      <c r="B453" s="130">
        <v>39395</v>
      </c>
      <c r="C453" s="134">
        <v>-494.99999999998181</v>
      </c>
      <c r="E453" s="130">
        <v>38027.402777777781</v>
      </c>
      <c r="F453" s="130">
        <v>38027.402777777781</v>
      </c>
      <c r="G453" s="151">
        <v>-39.230769230770107</v>
      </c>
      <c r="I453" s="130">
        <v>38790</v>
      </c>
      <c r="J453" s="130">
        <v>38790</v>
      </c>
      <c r="K453" s="132">
        <v>-270</v>
      </c>
      <c r="M453" s="135">
        <v>40471</v>
      </c>
      <c r="N453" s="135">
        <v>40471</v>
      </c>
      <c r="O453" s="144">
        <v>15.999999999991132</v>
      </c>
      <c r="Q453" s="130">
        <v>38813</v>
      </c>
      <c r="R453" s="130">
        <v>38813</v>
      </c>
      <c r="S453" s="150">
        <v>143.07692307692412</v>
      </c>
    </row>
    <row r="454" spans="1:19" x14ac:dyDescent="0.25">
      <c r="A454" s="130">
        <v>39400</v>
      </c>
      <c r="B454" s="130">
        <v>39400</v>
      </c>
      <c r="C454" s="134">
        <v>-494.99999999998181</v>
      </c>
      <c r="E454" s="130">
        <v>38027.611111111109</v>
      </c>
      <c r="F454" s="130">
        <v>38027.611111111109</v>
      </c>
      <c r="G454" s="152">
        <v>637.6923076923033</v>
      </c>
      <c r="I454" s="130">
        <v>38800</v>
      </c>
      <c r="J454" s="130">
        <v>38800</v>
      </c>
      <c r="K454" s="132">
        <v>-270</v>
      </c>
      <c r="M454" s="135">
        <v>40477</v>
      </c>
      <c r="N454" s="135">
        <v>40477</v>
      </c>
      <c r="O454" s="144">
        <v>262.00000000002888</v>
      </c>
      <c r="Q454" s="130">
        <v>38814</v>
      </c>
      <c r="R454" s="130">
        <v>38814</v>
      </c>
      <c r="S454" s="150">
        <v>496.92307692307969</v>
      </c>
    </row>
    <row r="455" spans="1:19" x14ac:dyDescent="0.25">
      <c r="A455" s="130">
        <v>39405</v>
      </c>
      <c r="B455" s="130">
        <v>39405</v>
      </c>
      <c r="C455" s="133">
        <v>1480.0000000000182</v>
      </c>
      <c r="E455" s="130">
        <v>38037.847222222219</v>
      </c>
      <c r="F455" s="130">
        <v>38037.847222222219</v>
      </c>
      <c r="G455" s="152">
        <v>99.230769230773603</v>
      </c>
      <c r="I455" s="130">
        <v>38803</v>
      </c>
      <c r="J455" s="130">
        <v>38803</v>
      </c>
      <c r="K455" s="131">
        <v>850</v>
      </c>
      <c r="M455" s="135">
        <v>40484</v>
      </c>
      <c r="N455" s="135">
        <v>40484</v>
      </c>
      <c r="O455" s="144">
        <v>-177.99999999999727</v>
      </c>
      <c r="Q455" s="130">
        <v>38819</v>
      </c>
      <c r="R455" s="130">
        <v>38819</v>
      </c>
      <c r="S455" s="150">
        <v>-103.07692307692552</v>
      </c>
    </row>
    <row r="456" spans="1:19" x14ac:dyDescent="0.25">
      <c r="A456" s="130">
        <v>39406</v>
      </c>
      <c r="B456" s="130">
        <v>39406</v>
      </c>
      <c r="C456" s="134">
        <v>-532.49999999998181</v>
      </c>
      <c r="E456" s="130">
        <v>38041.694444444445</v>
      </c>
      <c r="F456" s="130">
        <v>38041.694444444445</v>
      </c>
      <c r="G456" s="151">
        <v>-262.30769230769249</v>
      </c>
      <c r="I456" s="130">
        <v>38806</v>
      </c>
      <c r="J456" s="130">
        <v>38806</v>
      </c>
      <c r="K456" s="132">
        <v>-660</v>
      </c>
      <c r="M456" s="135">
        <v>40486</v>
      </c>
      <c r="N456" s="135">
        <v>40486</v>
      </c>
      <c r="O456" s="144">
        <v>512.00000000000045</v>
      </c>
      <c r="Q456" s="130">
        <v>38820</v>
      </c>
      <c r="R456" s="130">
        <v>38820</v>
      </c>
      <c r="S456" s="150">
        <v>-198.46153846153285</v>
      </c>
    </row>
    <row r="457" spans="1:19" x14ac:dyDescent="0.25">
      <c r="A457" s="130">
        <v>39407</v>
      </c>
      <c r="B457" s="130">
        <v>39407</v>
      </c>
      <c r="C457" s="134">
        <v>-534.99999999999091</v>
      </c>
      <c r="E457" s="130">
        <v>38042.722222222219</v>
      </c>
      <c r="F457" s="130">
        <v>38042.722222222219</v>
      </c>
      <c r="G457" s="152">
        <v>606.92307692307861</v>
      </c>
      <c r="I457" s="130">
        <v>38807</v>
      </c>
      <c r="J457" s="130">
        <v>38807</v>
      </c>
      <c r="K457" s="131">
        <v>250</v>
      </c>
      <c r="M457" s="135">
        <v>40492</v>
      </c>
      <c r="N457" s="135">
        <v>40492</v>
      </c>
      <c r="O457" s="144">
        <v>-187.99999999998818</v>
      </c>
      <c r="Q457" s="130">
        <v>38824</v>
      </c>
      <c r="R457" s="130">
        <v>38824</v>
      </c>
      <c r="S457" s="150">
        <v>27.692307692308741</v>
      </c>
    </row>
    <row r="458" spans="1:19" x14ac:dyDescent="0.25">
      <c r="A458" s="130">
        <v>39412</v>
      </c>
      <c r="B458" s="130">
        <v>39412</v>
      </c>
      <c r="C458" s="134">
        <v>-532.49999999998181</v>
      </c>
      <c r="E458" s="130">
        <v>38050.736111111109</v>
      </c>
      <c r="F458" s="130">
        <v>38050.736111111109</v>
      </c>
      <c r="G458" s="152">
        <v>114.61538461538592</v>
      </c>
      <c r="I458" s="130">
        <v>38811</v>
      </c>
      <c r="J458" s="130">
        <v>38811</v>
      </c>
      <c r="K458" s="132">
        <v>50</v>
      </c>
      <c r="M458" s="135">
        <v>40493</v>
      </c>
      <c r="N458" s="135">
        <v>40493</v>
      </c>
      <c r="O458" s="144">
        <v>-137.99999999997681</v>
      </c>
      <c r="Q458" s="130">
        <v>38833</v>
      </c>
      <c r="R458" s="130">
        <v>38833</v>
      </c>
      <c r="S458" s="150">
        <v>-152.30769230769371</v>
      </c>
    </row>
    <row r="459" spans="1:19" x14ac:dyDescent="0.25">
      <c r="A459" s="130">
        <v>39414</v>
      </c>
      <c r="B459" s="130">
        <v>39414</v>
      </c>
      <c r="C459" s="133">
        <v>3490.0000000000091</v>
      </c>
      <c r="E459" s="130">
        <v>38055.416666666664</v>
      </c>
      <c r="F459" s="130">
        <v>38055.416666666664</v>
      </c>
      <c r="G459" s="151">
        <v>-31.538461538458481</v>
      </c>
      <c r="I459" s="130">
        <v>38812</v>
      </c>
      <c r="J459" s="130">
        <v>38812</v>
      </c>
      <c r="K459" s="132">
        <v>-290</v>
      </c>
      <c r="M459" s="135">
        <v>40501</v>
      </c>
      <c r="N459" s="135">
        <v>40501</v>
      </c>
      <c r="O459" s="144">
        <v>-37.999999999996703</v>
      </c>
      <c r="Q459" s="130">
        <v>38834</v>
      </c>
      <c r="R459" s="130">
        <v>38834</v>
      </c>
      <c r="S459" s="150">
        <v>-567.69230769230728</v>
      </c>
    </row>
    <row r="460" spans="1:19" x14ac:dyDescent="0.25">
      <c r="A460" s="130">
        <v>39430</v>
      </c>
      <c r="B460" s="130">
        <v>39430</v>
      </c>
      <c r="C460" s="134">
        <v>-544.99999999998181</v>
      </c>
      <c r="E460" s="130">
        <v>38057.5</v>
      </c>
      <c r="F460" s="130">
        <v>38057.5</v>
      </c>
      <c r="G460" s="151">
        <v>-193.07692307692068</v>
      </c>
      <c r="I460" s="130">
        <v>38813</v>
      </c>
      <c r="J460" s="130">
        <v>38813</v>
      </c>
      <c r="K460" s="132">
        <v>-340</v>
      </c>
      <c r="M460" s="135">
        <v>40505</v>
      </c>
      <c r="N460" s="135">
        <v>40505</v>
      </c>
      <c r="O460" s="144">
        <v>-37.999999999982492</v>
      </c>
      <c r="Q460" s="130">
        <v>38835</v>
      </c>
      <c r="R460" s="130">
        <v>38835</v>
      </c>
      <c r="S460" s="150">
        <v>-544.61538461538771</v>
      </c>
    </row>
    <row r="461" spans="1:19" x14ac:dyDescent="0.25">
      <c r="A461" s="130">
        <v>39434</v>
      </c>
      <c r="B461" s="130">
        <v>39434</v>
      </c>
      <c r="C461" s="134">
        <v>-1114.9999999999636</v>
      </c>
      <c r="E461" s="130">
        <v>38057.708333333336</v>
      </c>
      <c r="F461" s="130">
        <v>38057.708333333336</v>
      </c>
      <c r="G461" s="151">
        <v>-369.99999999999517</v>
      </c>
      <c r="I461" s="130">
        <v>38820</v>
      </c>
      <c r="J461" s="130">
        <v>38820</v>
      </c>
      <c r="K461" s="132">
        <v>-220</v>
      </c>
      <c r="M461" s="135">
        <v>40506</v>
      </c>
      <c r="N461" s="135">
        <v>40506</v>
      </c>
      <c r="O461" s="144">
        <v>-391.99999999999591</v>
      </c>
      <c r="Q461" s="130">
        <v>38838</v>
      </c>
      <c r="R461" s="130">
        <v>38838</v>
      </c>
      <c r="S461" s="150">
        <v>-126.15384615384509</v>
      </c>
    </row>
    <row r="462" spans="1:19" x14ac:dyDescent="0.25">
      <c r="A462" s="130">
        <v>39436</v>
      </c>
      <c r="B462" s="130">
        <v>39436</v>
      </c>
      <c r="C462" s="134">
        <v>-1114.9999999999636</v>
      </c>
      <c r="E462" s="130">
        <v>38057.722222222219</v>
      </c>
      <c r="F462" s="130">
        <v>38057.722222222219</v>
      </c>
      <c r="G462" s="151">
        <v>-208.46153846153845</v>
      </c>
      <c r="I462" s="130">
        <v>38825</v>
      </c>
      <c r="J462" s="130">
        <v>38825</v>
      </c>
      <c r="K462" s="132">
        <v>-310</v>
      </c>
      <c r="M462" s="135">
        <v>40508</v>
      </c>
      <c r="N462" s="135">
        <v>40508</v>
      </c>
      <c r="O462" s="144">
        <v>21.99999999999136</v>
      </c>
      <c r="Q462" s="130">
        <v>38839</v>
      </c>
      <c r="R462" s="130">
        <v>38839</v>
      </c>
      <c r="S462" s="150">
        <v>227.69230769231049</v>
      </c>
    </row>
    <row r="463" spans="1:19" x14ac:dyDescent="0.25">
      <c r="A463" s="130">
        <v>39437</v>
      </c>
      <c r="B463" s="130">
        <v>39437</v>
      </c>
      <c r="C463" s="133">
        <v>1490.0000000000091</v>
      </c>
      <c r="E463" s="130">
        <v>38057.819444444445</v>
      </c>
      <c r="F463" s="130">
        <v>38057.819444444445</v>
      </c>
      <c r="G463" s="152">
        <v>368.46153846153845</v>
      </c>
      <c r="I463" s="130">
        <v>38826</v>
      </c>
      <c r="J463" s="130">
        <v>38826</v>
      </c>
      <c r="K463" s="131">
        <v>20</v>
      </c>
      <c r="M463" s="135">
        <v>40513</v>
      </c>
      <c r="N463" s="135">
        <v>40513</v>
      </c>
      <c r="O463" s="144">
        <v>601.99999999998965</v>
      </c>
      <c r="Q463" s="130">
        <v>38840</v>
      </c>
      <c r="R463" s="130">
        <v>38840</v>
      </c>
      <c r="S463" s="150">
        <v>-329.23076923076712</v>
      </c>
    </row>
    <row r="464" spans="1:19" x14ac:dyDescent="0.25">
      <c r="A464" s="130">
        <v>39450</v>
      </c>
      <c r="B464" s="130">
        <v>39450</v>
      </c>
      <c r="C464" s="134">
        <v>-307.49999999998181</v>
      </c>
      <c r="E464" s="130">
        <v>38061.638888888891</v>
      </c>
      <c r="F464" s="130">
        <v>38061.638888888891</v>
      </c>
      <c r="G464" s="152">
        <v>760.76923076922913</v>
      </c>
      <c r="I464" s="130">
        <v>38835</v>
      </c>
      <c r="J464" s="130">
        <v>38835</v>
      </c>
      <c r="K464" s="132">
        <v>-100</v>
      </c>
      <c r="M464" s="135">
        <v>40525</v>
      </c>
      <c r="N464" s="135">
        <v>40525</v>
      </c>
      <c r="O464" s="144">
        <v>-200.00000000000284</v>
      </c>
      <c r="Q464" s="130">
        <v>38854</v>
      </c>
      <c r="R464" s="130">
        <v>38854</v>
      </c>
      <c r="S464" s="150">
        <v>-4.6153846153891624</v>
      </c>
    </row>
    <row r="465" spans="1:19" x14ac:dyDescent="0.25">
      <c r="A465" s="130">
        <v>39455</v>
      </c>
      <c r="B465" s="130">
        <v>39455</v>
      </c>
      <c r="C465" s="134">
        <v>-382.49999999998181</v>
      </c>
      <c r="E465" s="130">
        <v>38069.763888888891</v>
      </c>
      <c r="F465" s="130">
        <v>38069.763888888891</v>
      </c>
      <c r="G465" s="151">
        <v>-62.30769230768859</v>
      </c>
      <c r="I465" s="130">
        <v>38841</v>
      </c>
      <c r="J465" s="130">
        <v>38841</v>
      </c>
      <c r="K465" s="132">
        <v>-260</v>
      </c>
      <c r="M465" s="135">
        <v>40526</v>
      </c>
      <c r="N465" s="135">
        <v>40526</v>
      </c>
      <c r="O465" s="144">
        <v>301.9999999999925</v>
      </c>
      <c r="Q465" s="130">
        <v>38859</v>
      </c>
      <c r="R465" s="130">
        <v>38859</v>
      </c>
      <c r="S465" s="150">
        <v>-72.307692307687759</v>
      </c>
    </row>
    <row r="466" spans="1:19" x14ac:dyDescent="0.25">
      <c r="A466" s="130">
        <v>39462</v>
      </c>
      <c r="B466" s="130">
        <v>39462</v>
      </c>
      <c r="C466" s="133">
        <v>3402.5000000000091</v>
      </c>
      <c r="E466" s="130">
        <v>38070.583333333336</v>
      </c>
      <c r="F466" s="130">
        <v>38070.583333333336</v>
      </c>
      <c r="G466" s="152">
        <v>114.61538461538592</v>
      </c>
      <c r="I466" s="130">
        <v>38854</v>
      </c>
      <c r="J466" s="130">
        <v>38854</v>
      </c>
      <c r="K466" s="131">
        <v>3140</v>
      </c>
      <c r="M466" s="135">
        <v>40534</v>
      </c>
      <c r="N466" s="135">
        <v>40534</v>
      </c>
      <c r="O466" s="144">
        <v>71.999999999988518</v>
      </c>
      <c r="Q466" s="130">
        <v>38860</v>
      </c>
      <c r="R466" s="130">
        <v>38860</v>
      </c>
      <c r="S466" s="150">
        <v>-379.99999999999545</v>
      </c>
    </row>
    <row r="467" spans="1:19" x14ac:dyDescent="0.25">
      <c r="A467" s="130">
        <v>39463</v>
      </c>
      <c r="B467" s="130">
        <v>39463</v>
      </c>
      <c r="C467" s="134">
        <v>-582.49999999998181</v>
      </c>
      <c r="E467" s="130">
        <v>38070.819444444445</v>
      </c>
      <c r="F467" s="130">
        <v>38070.819444444445</v>
      </c>
      <c r="G467" s="151">
        <v>-285.3846153846165</v>
      </c>
      <c r="I467" s="130">
        <v>38859</v>
      </c>
      <c r="J467" s="130">
        <v>38859</v>
      </c>
      <c r="K467" s="131">
        <v>1820</v>
      </c>
      <c r="M467" s="135">
        <v>40562</v>
      </c>
      <c r="N467" s="135">
        <v>40562</v>
      </c>
      <c r="O467" s="144">
        <v>-252.00000000000955</v>
      </c>
      <c r="Q467" s="130">
        <v>38861</v>
      </c>
      <c r="R467" s="130">
        <v>38861</v>
      </c>
      <c r="S467" s="150">
        <v>512.30769230768988</v>
      </c>
    </row>
    <row r="468" spans="1:19" x14ac:dyDescent="0.25">
      <c r="A468" s="130">
        <v>39464</v>
      </c>
      <c r="B468" s="130">
        <v>39464</v>
      </c>
      <c r="C468" s="134">
        <v>-582.49999999998181</v>
      </c>
      <c r="E468" s="130">
        <v>38076.625</v>
      </c>
      <c r="F468" s="130">
        <v>38076.625</v>
      </c>
      <c r="G468" s="152">
        <v>260.76923076923032</v>
      </c>
      <c r="I468" s="130">
        <v>38861</v>
      </c>
      <c r="J468" s="130">
        <v>38861</v>
      </c>
      <c r="K468" s="132">
        <v>-310</v>
      </c>
      <c r="M468" s="135">
        <v>40563</v>
      </c>
      <c r="N468" s="135">
        <v>40563</v>
      </c>
      <c r="O468" s="144">
        <v>33.999999999977604</v>
      </c>
      <c r="Q468" s="130">
        <v>38862</v>
      </c>
      <c r="R468" s="130">
        <v>38862</v>
      </c>
      <c r="S468" s="150">
        <v>643.07692307691536</v>
      </c>
    </row>
    <row r="469" spans="1:19" x14ac:dyDescent="0.25">
      <c r="A469" s="130">
        <v>39470</v>
      </c>
      <c r="B469" s="130">
        <v>39470</v>
      </c>
      <c r="C469" s="133">
        <v>4130.0000000000182</v>
      </c>
      <c r="E469" s="130">
        <v>38077.694444444445</v>
      </c>
      <c r="F469" s="130">
        <v>38077.694444444445</v>
      </c>
      <c r="G469" s="152">
        <v>137.69230769230441</v>
      </c>
      <c r="I469" s="130">
        <v>38862</v>
      </c>
      <c r="J469" s="130">
        <v>38862</v>
      </c>
      <c r="K469" s="131">
        <v>450</v>
      </c>
      <c r="M469" s="135">
        <v>40564</v>
      </c>
      <c r="N469" s="135">
        <v>40564</v>
      </c>
      <c r="O469" s="144">
        <v>-148.00000000001035</v>
      </c>
      <c r="Q469" s="130">
        <v>38867</v>
      </c>
      <c r="R469" s="130">
        <v>38867</v>
      </c>
      <c r="S469" s="150">
        <v>943.0769230769223</v>
      </c>
    </row>
    <row r="470" spans="1:19" x14ac:dyDescent="0.25">
      <c r="A470" s="130">
        <v>39479</v>
      </c>
      <c r="B470" s="130">
        <v>39479</v>
      </c>
      <c r="C470" s="134">
        <v>-1727.4999999999636</v>
      </c>
      <c r="E470" s="130">
        <v>38078.402777777781</v>
      </c>
      <c r="F470" s="130">
        <v>38078.402777777781</v>
      </c>
      <c r="G470" s="152">
        <v>83.846153846150344</v>
      </c>
      <c r="I470" s="130">
        <v>38867</v>
      </c>
      <c r="J470" s="130">
        <v>38867</v>
      </c>
      <c r="K470" s="131">
        <v>1440</v>
      </c>
      <c r="M470" s="135">
        <v>40569</v>
      </c>
      <c r="N470" s="135">
        <v>40569</v>
      </c>
      <c r="O470" s="144">
        <v>401.99999999998681</v>
      </c>
      <c r="Q470" s="130">
        <v>38868</v>
      </c>
      <c r="R470" s="130">
        <v>38868</v>
      </c>
      <c r="S470" s="150">
        <v>-306.15384615384755</v>
      </c>
    </row>
    <row r="471" spans="1:19" x14ac:dyDescent="0.25">
      <c r="A471" s="130">
        <v>39485</v>
      </c>
      <c r="B471" s="130">
        <v>39485</v>
      </c>
      <c r="C471" s="134">
        <v>-832.49999999998181</v>
      </c>
      <c r="E471" s="130">
        <v>38082.694444444445</v>
      </c>
      <c r="F471" s="130">
        <v>38082.694444444445</v>
      </c>
      <c r="G471" s="151">
        <v>-139.23076923077207</v>
      </c>
      <c r="I471" s="130">
        <v>38868</v>
      </c>
      <c r="J471" s="130">
        <v>38868</v>
      </c>
      <c r="K471" s="131">
        <v>910</v>
      </c>
      <c r="M471" s="135">
        <v>40571</v>
      </c>
      <c r="N471" s="135">
        <v>40571</v>
      </c>
      <c r="O471" s="144">
        <v>-67.99999999999784</v>
      </c>
      <c r="Q471" s="130">
        <v>38875</v>
      </c>
      <c r="R471" s="130">
        <v>38875</v>
      </c>
      <c r="S471" s="150">
        <v>170.76923076922412</v>
      </c>
    </row>
    <row r="472" spans="1:19" x14ac:dyDescent="0.25">
      <c r="A472" s="130">
        <v>39490</v>
      </c>
      <c r="B472" s="130">
        <v>39490</v>
      </c>
      <c r="C472" s="133">
        <v>1530.0000000000182</v>
      </c>
      <c r="E472" s="130">
        <v>38082.722222222219</v>
      </c>
      <c r="F472" s="130">
        <v>38082.722222222219</v>
      </c>
      <c r="G472" s="151">
        <v>-146.92307692307824</v>
      </c>
      <c r="I472" s="130">
        <v>38869</v>
      </c>
      <c r="J472" s="130">
        <v>38869</v>
      </c>
      <c r="K472" s="132">
        <v>-160</v>
      </c>
      <c r="M472" s="135">
        <v>40578</v>
      </c>
      <c r="N472" s="135">
        <v>40578</v>
      </c>
      <c r="O472" s="144">
        <v>-106.00000000002296</v>
      </c>
      <c r="Q472" s="130">
        <v>38876</v>
      </c>
      <c r="R472" s="130">
        <v>38876</v>
      </c>
      <c r="S472" s="150">
        <v>-10.76923076922972</v>
      </c>
    </row>
    <row r="473" spans="1:19" x14ac:dyDescent="0.25">
      <c r="A473" s="130">
        <v>39496</v>
      </c>
      <c r="B473" s="130">
        <v>39496</v>
      </c>
      <c r="C473" s="133">
        <v>1342.5000000000182</v>
      </c>
      <c r="E473" s="130">
        <v>38083.708333333336</v>
      </c>
      <c r="F473" s="130">
        <v>38083.708333333336</v>
      </c>
      <c r="G473" s="152">
        <v>399.23076923076854</v>
      </c>
      <c r="I473" s="130">
        <v>38870</v>
      </c>
      <c r="J473" s="130">
        <v>38870</v>
      </c>
      <c r="K473" s="132">
        <v>-80</v>
      </c>
      <c r="M473" s="135">
        <v>40589</v>
      </c>
      <c r="N473" s="135">
        <v>40589</v>
      </c>
      <c r="O473" s="144">
        <v>-68.000000000012051</v>
      </c>
      <c r="Q473" s="130">
        <v>38877</v>
      </c>
      <c r="R473" s="130">
        <v>38877</v>
      </c>
      <c r="S473" s="150">
        <v>-380.00000000000421</v>
      </c>
    </row>
    <row r="474" spans="1:19" x14ac:dyDescent="0.25">
      <c r="A474" s="130">
        <v>39498</v>
      </c>
      <c r="B474" s="130">
        <v>39498</v>
      </c>
      <c r="C474" s="133">
        <v>552.50000000000909</v>
      </c>
      <c r="E474" s="130">
        <v>38092.694444444445</v>
      </c>
      <c r="F474" s="130">
        <v>38092.694444444445</v>
      </c>
      <c r="G474" s="152">
        <v>530.00000000000057</v>
      </c>
      <c r="I474" s="130">
        <v>38876</v>
      </c>
      <c r="J474" s="130">
        <v>38876</v>
      </c>
      <c r="K474" s="132">
        <v>-130</v>
      </c>
      <c r="M474" s="135">
        <v>40590</v>
      </c>
      <c r="N474" s="135">
        <v>40590</v>
      </c>
      <c r="O474" s="144">
        <v>-288.00000000001091</v>
      </c>
      <c r="Q474" s="130">
        <v>38882</v>
      </c>
      <c r="R474" s="130">
        <v>38882</v>
      </c>
      <c r="S474" s="150">
        <v>-3.0769230769202784</v>
      </c>
    </row>
    <row r="475" spans="1:19" x14ac:dyDescent="0.25">
      <c r="A475" s="130">
        <v>39503</v>
      </c>
      <c r="B475" s="130">
        <v>39503</v>
      </c>
      <c r="C475" s="134">
        <v>-769.99999999998181</v>
      </c>
      <c r="E475" s="130">
        <v>38097.833333333336</v>
      </c>
      <c r="F475" s="130">
        <v>38097.833333333336</v>
      </c>
      <c r="G475" s="151">
        <v>-739.23076923076746</v>
      </c>
      <c r="I475" s="130">
        <v>38880</v>
      </c>
      <c r="J475" s="130">
        <v>38880</v>
      </c>
      <c r="K475" s="132">
        <v>-310</v>
      </c>
      <c r="M475" s="135">
        <v>40609</v>
      </c>
      <c r="N475" s="135">
        <v>40609</v>
      </c>
      <c r="O475" s="144">
        <v>-58.000000000006935</v>
      </c>
      <c r="Q475" s="130">
        <v>38883</v>
      </c>
      <c r="R475" s="130">
        <v>38883</v>
      </c>
      <c r="S475" s="150">
        <v>1250.76923076923</v>
      </c>
    </row>
    <row r="476" spans="1:19" x14ac:dyDescent="0.25">
      <c r="A476" s="130">
        <v>39511</v>
      </c>
      <c r="B476" s="130">
        <v>39511</v>
      </c>
      <c r="C476" s="133">
        <v>1230.0000000000182</v>
      </c>
      <c r="E476" s="130">
        <v>38099.777777777781</v>
      </c>
      <c r="F476" s="130">
        <v>38099.777777777781</v>
      </c>
      <c r="G476" s="152">
        <v>45.384615384614065</v>
      </c>
      <c r="I476" s="130">
        <v>38883</v>
      </c>
      <c r="J476" s="130">
        <v>38883</v>
      </c>
      <c r="K476" s="131">
        <v>670</v>
      </c>
      <c r="M476" s="135">
        <v>40616</v>
      </c>
      <c r="N476" s="135">
        <v>40616</v>
      </c>
      <c r="O476" s="144">
        <v>1.999999999981128</v>
      </c>
      <c r="Q476" s="130">
        <v>38887</v>
      </c>
      <c r="R476" s="130">
        <v>38887</v>
      </c>
      <c r="S476" s="150">
        <v>581.53846153845734</v>
      </c>
    </row>
    <row r="477" spans="1:19" x14ac:dyDescent="0.25">
      <c r="A477" s="130">
        <v>39513</v>
      </c>
      <c r="B477" s="130">
        <v>39513</v>
      </c>
      <c r="C477" s="133">
        <v>1702.5000000000091</v>
      </c>
      <c r="E477" s="130">
        <v>38100.694444444445</v>
      </c>
      <c r="F477" s="130">
        <v>38100.694444444445</v>
      </c>
      <c r="G477" s="151">
        <v>-100.76923076923033</v>
      </c>
      <c r="I477" s="130">
        <v>38884</v>
      </c>
      <c r="J477" s="130">
        <v>38884</v>
      </c>
      <c r="K477" s="131">
        <v>680</v>
      </c>
      <c r="M477" s="135">
        <v>40618</v>
      </c>
      <c r="N477" s="135">
        <v>40618</v>
      </c>
      <c r="O477" s="144">
        <v>621.99999999998568</v>
      </c>
      <c r="Q477" s="130">
        <v>38889</v>
      </c>
      <c r="R477" s="130">
        <v>38889</v>
      </c>
      <c r="S477" s="150">
        <v>489.23076923077025</v>
      </c>
    </row>
    <row r="478" spans="1:19" x14ac:dyDescent="0.25">
      <c r="A478" s="130">
        <v>39514</v>
      </c>
      <c r="B478" s="130">
        <v>39514</v>
      </c>
      <c r="C478" s="134">
        <v>-757.49999999998181</v>
      </c>
      <c r="E478" s="130">
        <v>38100.777777777781</v>
      </c>
      <c r="F478" s="130">
        <v>38100.777777777781</v>
      </c>
      <c r="G478" s="151">
        <v>-0.76923076923383105</v>
      </c>
      <c r="I478" s="130">
        <v>38887</v>
      </c>
      <c r="J478" s="130">
        <v>38887</v>
      </c>
      <c r="K478" s="131">
        <v>280</v>
      </c>
      <c r="M478" s="135">
        <v>40620</v>
      </c>
      <c r="N478" s="135">
        <v>40620</v>
      </c>
      <c r="O478" s="144">
        <v>-188.00000000000239</v>
      </c>
      <c r="Q478" s="130">
        <v>38890</v>
      </c>
      <c r="R478" s="130">
        <v>38890</v>
      </c>
      <c r="S478" s="150">
        <v>-390.7692307692339</v>
      </c>
    </row>
    <row r="479" spans="1:19" x14ac:dyDescent="0.25">
      <c r="A479" s="130">
        <v>39521</v>
      </c>
      <c r="B479" s="130">
        <v>39521</v>
      </c>
      <c r="C479" s="134">
        <v>945.00000000002728</v>
      </c>
      <c r="E479" s="130">
        <v>38103.402777777781</v>
      </c>
      <c r="F479" s="130">
        <v>38103.402777777781</v>
      </c>
      <c r="G479" s="151">
        <v>-31.538461538463949</v>
      </c>
      <c r="I479" s="130">
        <v>38888</v>
      </c>
      <c r="J479" s="130">
        <v>38888</v>
      </c>
      <c r="K479" s="131">
        <v>90</v>
      </c>
      <c r="M479" s="135">
        <v>40626</v>
      </c>
      <c r="N479" s="135">
        <v>40626</v>
      </c>
      <c r="O479" s="144">
        <v>-128.00000000001432</v>
      </c>
      <c r="Q479" s="130">
        <v>38891</v>
      </c>
      <c r="R479" s="130">
        <v>38891</v>
      </c>
      <c r="S479" s="150">
        <v>-296.92307692307799</v>
      </c>
    </row>
    <row r="480" spans="1:19" x14ac:dyDescent="0.25">
      <c r="A480" s="130">
        <v>39532</v>
      </c>
      <c r="B480" s="130">
        <v>39532</v>
      </c>
      <c r="C480" s="134">
        <v>-807.49999999998181</v>
      </c>
      <c r="E480" s="130">
        <v>38105.708333333336</v>
      </c>
      <c r="F480" s="130">
        <v>38105.708333333336</v>
      </c>
      <c r="G480" s="152">
        <v>6.9230769230777964</v>
      </c>
      <c r="I480" s="130">
        <v>38896</v>
      </c>
      <c r="J480" s="130">
        <v>38896</v>
      </c>
      <c r="K480" s="132">
        <v>-490</v>
      </c>
      <c r="M480" s="135">
        <v>40631</v>
      </c>
      <c r="N480" s="135">
        <v>40631</v>
      </c>
      <c r="O480" s="144">
        <v>13.999999999981583</v>
      </c>
      <c r="Q480" s="130">
        <v>38895</v>
      </c>
      <c r="R480" s="130">
        <v>38895</v>
      </c>
      <c r="S480" s="150">
        <v>604.61538461538566</v>
      </c>
    </row>
    <row r="481" spans="1:19" x14ac:dyDescent="0.25">
      <c r="A481" s="130">
        <v>39538</v>
      </c>
      <c r="B481" s="130">
        <v>39538</v>
      </c>
      <c r="C481" s="133">
        <v>1577.5000000000091</v>
      </c>
      <c r="E481" s="130">
        <v>38106.75</v>
      </c>
      <c r="F481" s="130">
        <v>38106.75</v>
      </c>
      <c r="G481" s="151">
        <v>-146.92307692307824</v>
      </c>
      <c r="I481" s="130">
        <v>38897</v>
      </c>
      <c r="J481" s="130">
        <v>38897</v>
      </c>
      <c r="K481" s="131">
        <v>1190</v>
      </c>
      <c r="M481" s="135">
        <v>40633</v>
      </c>
      <c r="N481" s="135">
        <v>40633</v>
      </c>
      <c r="O481" s="144">
        <v>-246.00000000002353</v>
      </c>
      <c r="Q481" s="130">
        <v>38905</v>
      </c>
      <c r="R481" s="130">
        <v>38905</v>
      </c>
      <c r="S481" s="150">
        <v>-133.84615384615455</v>
      </c>
    </row>
    <row r="482" spans="1:19" x14ac:dyDescent="0.25">
      <c r="A482" s="130">
        <v>39547</v>
      </c>
      <c r="B482" s="130">
        <v>39547</v>
      </c>
      <c r="C482" s="134">
        <v>-697.49999999999091</v>
      </c>
      <c r="E482" s="130">
        <v>38106.847222222219</v>
      </c>
      <c r="F482" s="130">
        <v>38106.847222222219</v>
      </c>
      <c r="G482" s="152">
        <v>183.8461538461523</v>
      </c>
      <c r="I482" s="130">
        <v>38909</v>
      </c>
      <c r="J482" s="130">
        <v>38909</v>
      </c>
      <c r="K482" s="132">
        <v>-200</v>
      </c>
      <c r="M482" s="135">
        <v>40637</v>
      </c>
      <c r="N482" s="135">
        <v>40637</v>
      </c>
      <c r="O482" s="144">
        <v>-58.000000000006935</v>
      </c>
      <c r="Q482" s="130">
        <v>38909</v>
      </c>
      <c r="R482" s="130">
        <v>38909</v>
      </c>
      <c r="S482" s="150">
        <v>304.61538461537867</v>
      </c>
    </row>
    <row r="483" spans="1:19" x14ac:dyDescent="0.25">
      <c r="A483" s="130">
        <v>39548</v>
      </c>
      <c r="B483" s="130">
        <v>39548</v>
      </c>
      <c r="C483" s="133">
        <v>952.50000000000909</v>
      </c>
      <c r="E483" s="130">
        <v>38110.736111111109</v>
      </c>
      <c r="F483" s="130">
        <v>38110.736111111109</v>
      </c>
      <c r="G483" s="152">
        <v>476.15384615384659</v>
      </c>
      <c r="I483" s="130">
        <v>38910</v>
      </c>
      <c r="J483" s="130">
        <v>38910</v>
      </c>
      <c r="K483" s="131">
        <v>60</v>
      </c>
      <c r="M483" s="135">
        <v>40638</v>
      </c>
      <c r="N483" s="135">
        <v>40638</v>
      </c>
      <c r="O483" s="144">
        <v>91.999999999998749</v>
      </c>
      <c r="Q483" s="130">
        <v>38910</v>
      </c>
      <c r="R483" s="130">
        <v>38910</v>
      </c>
      <c r="S483" s="150">
        <v>504.61538461538038</v>
      </c>
    </row>
    <row r="484" spans="1:19" x14ac:dyDescent="0.25">
      <c r="A484" s="130">
        <v>39549</v>
      </c>
      <c r="B484" s="130">
        <v>39549</v>
      </c>
      <c r="C484" s="133">
        <v>1890.0000000000091</v>
      </c>
      <c r="E484" s="130">
        <v>38117.763888888891</v>
      </c>
      <c r="F484" s="130">
        <v>38117.763888888891</v>
      </c>
      <c r="G484" s="151">
        <v>-323.84615384615273</v>
      </c>
      <c r="I484" s="130">
        <v>38916</v>
      </c>
      <c r="J484" s="130">
        <v>38916</v>
      </c>
      <c r="K484" s="131">
        <v>20</v>
      </c>
      <c r="M484" s="135">
        <v>40641</v>
      </c>
      <c r="N484" s="135">
        <v>40641</v>
      </c>
      <c r="O484" s="144">
        <v>341.99999999998454</v>
      </c>
      <c r="Q484" s="130">
        <v>38915</v>
      </c>
      <c r="R484" s="130">
        <v>38915</v>
      </c>
      <c r="S484" s="150">
        <v>-355.3846153846157</v>
      </c>
    </row>
    <row r="485" spans="1:19" x14ac:dyDescent="0.25">
      <c r="A485" s="130">
        <v>39553</v>
      </c>
      <c r="B485" s="130">
        <v>39553</v>
      </c>
      <c r="C485" s="134">
        <v>-307.49999999998181</v>
      </c>
      <c r="E485" s="130">
        <v>38118.694444444445</v>
      </c>
      <c r="F485" s="130">
        <v>38118.694444444445</v>
      </c>
      <c r="G485" s="152">
        <v>868.46153846153743</v>
      </c>
      <c r="I485" s="130">
        <v>38917</v>
      </c>
      <c r="J485" s="130">
        <v>38917</v>
      </c>
      <c r="K485" s="131">
        <v>1350</v>
      </c>
      <c r="M485" s="135">
        <v>40644</v>
      </c>
      <c r="N485" s="135">
        <v>40644</v>
      </c>
      <c r="O485" s="144">
        <v>1.9999999999953388</v>
      </c>
      <c r="Q485" s="130">
        <v>38916</v>
      </c>
      <c r="R485" s="130">
        <v>38916</v>
      </c>
      <c r="S485" s="150">
        <v>-26.153846153848601</v>
      </c>
    </row>
    <row r="486" spans="1:19" x14ac:dyDescent="0.25">
      <c r="A486" s="130">
        <v>39554</v>
      </c>
      <c r="B486" s="130">
        <v>39554</v>
      </c>
      <c r="C486" s="134">
        <v>1257.5000000000273</v>
      </c>
      <c r="E486" s="130">
        <v>38126.75</v>
      </c>
      <c r="F486" s="130">
        <v>38126.75</v>
      </c>
      <c r="G486" s="152">
        <v>653.07692307692651</v>
      </c>
      <c r="I486" s="130">
        <v>38919</v>
      </c>
      <c r="J486" s="130">
        <v>38919</v>
      </c>
      <c r="K486" s="131">
        <v>330</v>
      </c>
      <c r="M486" s="135">
        <v>40646</v>
      </c>
      <c r="N486" s="135">
        <v>40646</v>
      </c>
      <c r="O486" s="144">
        <v>-114.00000000000432</v>
      </c>
      <c r="Q486" s="130">
        <v>38918</v>
      </c>
      <c r="R486" s="130">
        <v>38918</v>
      </c>
      <c r="S486" s="150">
        <v>743.07692307692059</v>
      </c>
    </row>
    <row r="487" spans="1:19" x14ac:dyDescent="0.25">
      <c r="A487" s="130">
        <v>39561</v>
      </c>
      <c r="B487" s="130">
        <v>39561</v>
      </c>
      <c r="C487" s="134">
        <v>70.000000000027285</v>
      </c>
      <c r="E487" s="130">
        <v>38131.694444444445</v>
      </c>
      <c r="F487" s="130">
        <v>38131.694444444445</v>
      </c>
      <c r="G487" s="152">
        <v>737.69230769230523</v>
      </c>
      <c r="I487" s="130">
        <v>38931</v>
      </c>
      <c r="J487" s="130">
        <v>38931</v>
      </c>
      <c r="K487" s="131">
        <v>830</v>
      </c>
      <c r="M487" s="135">
        <v>40668</v>
      </c>
      <c r="N487" s="135">
        <v>40668</v>
      </c>
      <c r="O487" s="144">
        <v>751.99999999999534</v>
      </c>
      <c r="Q487" s="130">
        <v>38922</v>
      </c>
      <c r="R487" s="130">
        <v>38922</v>
      </c>
      <c r="S487" s="150">
        <v>612.30769230769511</v>
      </c>
    </row>
    <row r="488" spans="1:19" x14ac:dyDescent="0.25">
      <c r="A488" s="130">
        <v>39590</v>
      </c>
      <c r="B488" s="130">
        <v>39590</v>
      </c>
      <c r="C488" s="134">
        <v>-1089.9999999999636</v>
      </c>
      <c r="E488" s="130">
        <v>38133.722222222219</v>
      </c>
      <c r="F488" s="130">
        <v>38133.722222222219</v>
      </c>
      <c r="G488" s="151">
        <v>-400.76923076923077</v>
      </c>
      <c r="I488" s="130">
        <v>38936</v>
      </c>
      <c r="J488" s="130">
        <v>38936</v>
      </c>
      <c r="K488" s="132">
        <v>-60</v>
      </c>
      <c r="M488" s="135">
        <v>40682</v>
      </c>
      <c r="N488" s="135">
        <v>40682</v>
      </c>
      <c r="O488" s="144">
        <v>131.99999999999079</v>
      </c>
      <c r="Q488" s="130">
        <v>38924</v>
      </c>
      <c r="R488" s="130">
        <v>38924</v>
      </c>
      <c r="S488" s="150">
        <v>-387.69230769230489</v>
      </c>
    </row>
    <row r="489" spans="1:19" x14ac:dyDescent="0.25">
      <c r="A489" s="130">
        <v>39591</v>
      </c>
      <c r="B489" s="130">
        <v>39591</v>
      </c>
      <c r="C489" s="133">
        <v>2052.5000000000091</v>
      </c>
      <c r="E489" s="130">
        <v>38133.75</v>
      </c>
      <c r="F489" s="130">
        <v>38133.75</v>
      </c>
      <c r="G489" s="151">
        <v>-300.76923076922878</v>
      </c>
      <c r="I489" s="130">
        <v>38937</v>
      </c>
      <c r="J489" s="130">
        <v>38937</v>
      </c>
      <c r="K489" s="132">
        <v>-510</v>
      </c>
      <c r="M489" s="135">
        <v>40703</v>
      </c>
      <c r="N489" s="135">
        <v>40703</v>
      </c>
      <c r="O489" s="144">
        <v>-226.0000000000133</v>
      </c>
      <c r="Q489" s="130">
        <v>38925</v>
      </c>
      <c r="R489" s="130">
        <v>38925</v>
      </c>
      <c r="S489" s="150">
        <v>627.69230769230523</v>
      </c>
    </row>
    <row r="490" spans="1:19" x14ac:dyDescent="0.25">
      <c r="A490" s="130">
        <v>39595</v>
      </c>
      <c r="B490" s="130">
        <v>39595</v>
      </c>
      <c r="C490" s="134">
        <v>-44.99999999998181</v>
      </c>
      <c r="E490" s="130">
        <v>38139.402777777781</v>
      </c>
      <c r="F490" s="130">
        <v>38139.402777777781</v>
      </c>
      <c r="G490" s="152">
        <v>1276.153846153846</v>
      </c>
      <c r="I490" s="130">
        <v>38938</v>
      </c>
      <c r="J490" s="130">
        <v>38938</v>
      </c>
      <c r="K490" s="132">
        <v>-290</v>
      </c>
      <c r="M490" s="135">
        <v>40716</v>
      </c>
      <c r="N490" s="135">
        <v>40716</v>
      </c>
      <c r="O490" s="144">
        <v>251.99999999999534</v>
      </c>
      <c r="Q490" s="130">
        <v>38926</v>
      </c>
      <c r="R490" s="130">
        <v>38926</v>
      </c>
      <c r="S490" s="150">
        <v>240.00000000000034</v>
      </c>
    </row>
    <row r="491" spans="1:19" x14ac:dyDescent="0.25">
      <c r="A491" s="130">
        <v>39596</v>
      </c>
      <c r="B491" s="130">
        <v>39596</v>
      </c>
      <c r="C491" s="133">
        <v>342.50000000001819</v>
      </c>
      <c r="E491" s="130">
        <v>38146.458333333336</v>
      </c>
      <c r="F491" s="130">
        <v>38146.458333333336</v>
      </c>
      <c r="G491" s="151">
        <v>-23.846153846152315</v>
      </c>
      <c r="I491" s="130">
        <v>38939</v>
      </c>
      <c r="J491" s="130">
        <v>38939</v>
      </c>
      <c r="K491" s="131">
        <v>70</v>
      </c>
      <c r="M491" s="135">
        <v>40729</v>
      </c>
      <c r="N491" s="135">
        <v>40729</v>
      </c>
      <c r="O491" s="144">
        <v>-168.00000000000637</v>
      </c>
      <c r="Q491" s="130">
        <v>38930</v>
      </c>
      <c r="R491" s="130">
        <v>38930</v>
      </c>
      <c r="S491" s="150">
        <v>-41.538461538458741</v>
      </c>
    </row>
    <row r="492" spans="1:19" x14ac:dyDescent="0.25">
      <c r="A492" s="130">
        <v>39604</v>
      </c>
      <c r="B492" s="130">
        <v>39604</v>
      </c>
      <c r="C492" s="134">
        <v>-394.99999999998181</v>
      </c>
      <c r="E492" s="130">
        <v>38146.486111111109</v>
      </c>
      <c r="F492" s="130">
        <v>38146.486111111109</v>
      </c>
      <c r="G492" s="151">
        <v>-277.69230769230484</v>
      </c>
      <c r="I492" s="130">
        <v>38940</v>
      </c>
      <c r="J492" s="130">
        <v>38940</v>
      </c>
      <c r="K492" s="131">
        <v>210</v>
      </c>
      <c r="M492" s="135">
        <v>40730</v>
      </c>
      <c r="N492" s="135">
        <v>40730</v>
      </c>
      <c r="O492" s="144">
        <v>361.99999999998056</v>
      </c>
      <c r="Q492" s="130">
        <v>38931</v>
      </c>
      <c r="R492" s="130">
        <v>38931</v>
      </c>
      <c r="S492" s="150">
        <v>-290.76923076922867</v>
      </c>
    </row>
    <row r="493" spans="1:19" x14ac:dyDescent="0.25">
      <c r="A493" s="130">
        <v>39605</v>
      </c>
      <c r="B493" s="130">
        <v>39605</v>
      </c>
      <c r="C493" s="133">
        <v>4190.0000000000091</v>
      </c>
      <c r="E493" s="130">
        <v>38146.541666666664</v>
      </c>
      <c r="F493" s="130">
        <v>38146.541666666664</v>
      </c>
      <c r="G493" s="151">
        <v>-77.692307692306372</v>
      </c>
      <c r="I493" s="130">
        <v>38943</v>
      </c>
      <c r="J493" s="130">
        <v>38943</v>
      </c>
      <c r="K493" s="131">
        <v>80</v>
      </c>
      <c r="M493" s="135">
        <v>40732</v>
      </c>
      <c r="N493" s="135">
        <v>40732</v>
      </c>
      <c r="O493" s="144">
        <v>1262.0000000000005</v>
      </c>
      <c r="Q493" s="130">
        <v>38932</v>
      </c>
      <c r="R493" s="130">
        <v>38932</v>
      </c>
      <c r="S493" s="150">
        <v>213.84615384614298</v>
      </c>
    </row>
    <row r="494" spans="1:19" x14ac:dyDescent="0.25">
      <c r="A494" s="130">
        <v>39608</v>
      </c>
      <c r="B494" s="130">
        <v>39608</v>
      </c>
      <c r="C494" s="134">
        <v>-557.49999999998181</v>
      </c>
      <c r="E494" s="130">
        <v>38146.708333333336</v>
      </c>
      <c r="F494" s="130">
        <v>38146.708333333336</v>
      </c>
      <c r="G494" s="152">
        <v>968.46153846153391</v>
      </c>
      <c r="I494" s="130">
        <v>38952</v>
      </c>
      <c r="J494" s="130">
        <v>38952</v>
      </c>
      <c r="K494" s="132">
        <v>-230</v>
      </c>
      <c r="M494" s="135">
        <v>40744</v>
      </c>
      <c r="N494" s="135">
        <v>40744</v>
      </c>
      <c r="O494" s="144">
        <v>-167.99999999997794</v>
      </c>
      <c r="Q494" s="130">
        <v>38937</v>
      </c>
      <c r="R494" s="130">
        <v>38937</v>
      </c>
      <c r="S494" s="150">
        <v>-289.23076923076854</v>
      </c>
    </row>
    <row r="495" spans="1:19" x14ac:dyDescent="0.25">
      <c r="A495" s="130">
        <v>39609</v>
      </c>
      <c r="B495" s="130">
        <v>39609</v>
      </c>
      <c r="C495" s="134">
        <v>-1114.9999999999636</v>
      </c>
      <c r="E495" s="130">
        <v>38148.722222222219</v>
      </c>
      <c r="F495" s="130">
        <v>38148.722222222219</v>
      </c>
      <c r="G495" s="152">
        <v>329.9999999999967</v>
      </c>
      <c r="I495" s="130">
        <v>38953</v>
      </c>
      <c r="J495" s="130">
        <v>38953</v>
      </c>
      <c r="K495" s="131">
        <v>90</v>
      </c>
      <c r="M495" s="135">
        <v>40749</v>
      </c>
      <c r="N495" s="135">
        <v>40749</v>
      </c>
      <c r="O495" s="144">
        <v>102.00000000000387</v>
      </c>
      <c r="Q495" s="130">
        <v>38940</v>
      </c>
      <c r="R495" s="130">
        <v>38940</v>
      </c>
      <c r="S495" s="150">
        <v>127.69230769230523</v>
      </c>
    </row>
    <row r="496" spans="1:19" x14ac:dyDescent="0.25">
      <c r="A496" s="130">
        <v>39610</v>
      </c>
      <c r="B496" s="130">
        <v>39610</v>
      </c>
      <c r="C496" s="133">
        <v>2965.0000000000091</v>
      </c>
      <c r="E496" s="130">
        <v>38152.555555555555</v>
      </c>
      <c r="F496" s="130">
        <v>38152.555555555555</v>
      </c>
      <c r="G496" s="151">
        <v>-54.615384615382425</v>
      </c>
      <c r="I496" s="130">
        <v>38954</v>
      </c>
      <c r="J496" s="130">
        <v>38954</v>
      </c>
      <c r="K496" s="132">
        <v>-230</v>
      </c>
      <c r="M496" s="135">
        <v>40780</v>
      </c>
      <c r="N496" s="135">
        <v>40780</v>
      </c>
      <c r="O496" s="144">
        <v>522.00000000001978</v>
      </c>
      <c r="Q496" s="130">
        <v>38943</v>
      </c>
      <c r="R496" s="130">
        <v>38943</v>
      </c>
      <c r="S496" s="150">
        <v>203.07692307692201</v>
      </c>
    </row>
    <row r="497" spans="1:19" x14ac:dyDescent="0.25">
      <c r="A497" s="130">
        <v>39612</v>
      </c>
      <c r="B497" s="130">
        <v>39612</v>
      </c>
      <c r="C497" s="134">
        <v>-557.49999999998181</v>
      </c>
      <c r="E497" s="130">
        <v>38152.625</v>
      </c>
      <c r="F497" s="130">
        <v>38152.625</v>
      </c>
      <c r="G497" s="151">
        <v>-85.384615384612545</v>
      </c>
      <c r="I497" s="130">
        <v>38957</v>
      </c>
      <c r="J497" s="130">
        <v>38957</v>
      </c>
      <c r="K497" s="131">
        <v>760</v>
      </c>
      <c r="M497" s="135">
        <v>40785</v>
      </c>
      <c r="N497" s="135">
        <v>40785</v>
      </c>
      <c r="O497" s="144">
        <v>605.99999999999454</v>
      </c>
      <c r="Q497" s="130">
        <v>38944</v>
      </c>
      <c r="R497" s="130">
        <v>38944</v>
      </c>
      <c r="S497" s="150">
        <v>450.7692307692318</v>
      </c>
    </row>
    <row r="498" spans="1:19" x14ac:dyDescent="0.25">
      <c r="A498" s="130">
        <v>39616</v>
      </c>
      <c r="B498" s="130">
        <v>39616</v>
      </c>
      <c r="C498" s="134">
        <v>-357.49999999998181</v>
      </c>
      <c r="E498" s="130">
        <v>38152.847222222219</v>
      </c>
      <c r="F498" s="130">
        <v>38152.847222222219</v>
      </c>
      <c r="G498" s="152">
        <v>22.307692307695586</v>
      </c>
      <c r="I498" s="130">
        <v>38968</v>
      </c>
      <c r="J498" s="130">
        <v>38968</v>
      </c>
      <c r="K498" s="132">
        <v>-60</v>
      </c>
      <c r="M498" s="135">
        <v>40787</v>
      </c>
      <c r="N498" s="135">
        <v>40787</v>
      </c>
      <c r="O498" s="144">
        <v>-37.999999999982492</v>
      </c>
      <c r="Q498" s="130">
        <v>38947</v>
      </c>
      <c r="R498" s="130">
        <v>38947</v>
      </c>
      <c r="S498" s="150">
        <v>-309.23076923077656</v>
      </c>
    </row>
    <row r="499" spans="1:19" x14ac:dyDescent="0.25">
      <c r="A499" s="130">
        <v>39619</v>
      </c>
      <c r="B499" s="130">
        <v>39619</v>
      </c>
      <c r="C499" s="134">
        <v>-557.49999999998181</v>
      </c>
      <c r="E499" s="130">
        <v>38153.611111111109</v>
      </c>
      <c r="F499" s="130">
        <v>38153.611111111109</v>
      </c>
      <c r="G499" s="151">
        <v>-193.07692307692068</v>
      </c>
      <c r="I499" s="130">
        <v>38971</v>
      </c>
      <c r="J499" s="130">
        <v>38971</v>
      </c>
      <c r="K499" s="132">
        <v>-150</v>
      </c>
      <c r="M499" s="135">
        <v>40812</v>
      </c>
      <c r="N499" s="135">
        <v>40812</v>
      </c>
      <c r="O499" s="144">
        <v>-297.9999999999734</v>
      </c>
      <c r="Q499" s="130">
        <v>38950</v>
      </c>
      <c r="R499" s="130">
        <v>38950</v>
      </c>
      <c r="S499" s="150">
        <v>58.461538461537756</v>
      </c>
    </row>
    <row r="500" spans="1:19" x14ac:dyDescent="0.25">
      <c r="A500" s="130">
        <v>39623</v>
      </c>
      <c r="B500" s="130">
        <v>39623</v>
      </c>
      <c r="C500" s="133">
        <v>2330.0000000000182</v>
      </c>
      <c r="E500" s="130">
        <v>38153.736111111109</v>
      </c>
      <c r="F500" s="130">
        <v>38153.736111111109</v>
      </c>
      <c r="G500" s="151">
        <v>-108.46153846154196</v>
      </c>
      <c r="I500" s="130">
        <v>38972</v>
      </c>
      <c r="J500" s="130">
        <v>38972</v>
      </c>
      <c r="K500" s="132">
        <v>420</v>
      </c>
      <c r="M500" s="135">
        <v>40816</v>
      </c>
      <c r="N500" s="135">
        <v>40816</v>
      </c>
      <c r="O500" s="144">
        <v>-305.99999999995475</v>
      </c>
      <c r="Q500" s="130">
        <v>38951</v>
      </c>
      <c r="R500" s="130">
        <v>38951</v>
      </c>
      <c r="S500" s="150">
        <v>-33.846153846158046</v>
      </c>
    </row>
    <row r="501" spans="1:19" x14ac:dyDescent="0.25">
      <c r="A501" s="130">
        <v>39625</v>
      </c>
      <c r="B501" s="130">
        <v>39625</v>
      </c>
      <c r="C501" s="134">
        <v>-569.99999999998181</v>
      </c>
      <c r="E501" s="130">
        <v>38154.5</v>
      </c>
      <c r="F501" s="130">
        <v>38154.5</v>
      </c>
      <c r="G501" s="151">
        <v>-70.000000000000213</v>
      </c>
      <c r="I501" s="130">
        <v>38986</v>
      </c>
      <c r="J501" s="130">
        <v>38986</v>
      </c>
      <c r="K501" s="131">
        <v>1030</v>
      </c>
      <c r="M501" s="135">
        <v>40827</v>
      </c>
      <c r="N501" s="135">
        <v>40827</v>
      </c>
      <c r="O501" s="144">
        <v>22.000000000019782</v>
      </c>
      <c r="Q501" s="130">
        <v>38952</v>
      </c>
      <c r="R501" s="130">
        <v>38952</v>
      </c>
      <c r="S501" s="150">
        <v>535.3846153846182</v>
      </c>
    </row>
    <row r="502" spans="1:19" x14ac:dyDescent="0.25">
      <c r="A502" s="130">
        <v>39629</v>
      </c>
      <c r="B502" s="130">
        <v>39629</v>
      </c>
      <c r="C502" s="133">
        <v>117.50000000001819</v>
      </c>
      <c r="E502" s="130">
        <v>38154.583333333336</v>
      </c>
      <c r="F502" s="130">
        <v>38154.583333333336</v>
      </c>
      <c r="G502" s="151">
        <v>-93.07692307692416</v>
      </c>
      <c r="I502" s="130">
        <v>39007</v>
      </c>
      <c r="J502" s="130">
        <v>39007</v>
      </c>
      <c r="K502" s="131">
        <v>1370</v>
      </c>
      <c r="M502" s="135">
        <v>40828</v>
      </c>
      <c r="N502" s="135">
        <v>40828</v>
      </c>
      <c r="O502" s="144">
        <v>902.00000000001523</v>
      </c>
      <c r="Q502" s="130">
        <v>38954</v>
      </c>
      <c r="R502" s="130">
        <v>38954</v>
      </c>
      <c r="S502" s="150">
        <v>-463.07692307692167</v>
      </c>
    </row>
    <row r="503" spans="1:19" x14ac:dyDescent="0.25">
      <c r="A503" s="130">
        <v>39630</v>
      </c>
      <c r="B503" s="130">
        <v>39630</v>
      </c>
      <c r="C503" s="133">
        <v>1242.5000000000182</v>
      </c>
      <c r="E503" s="130">
        <v>38154.791666666664</v>
      </c>
      <c r="F503" s="130">
        <v>38154.791666666664</v>
      </c>
      <c r="G503" s="151">
        <v>-185.38461538461451</v>
      </c>
      <c r="I503" s="130">
        <v>39008</v>
      </c>
      <c r="J503" s="130">
        <v>39008</v>
      </c>
      <c r="K503" s="131">
        <v>250</v>
      </c>
      <c r="M503" s="135">
        <v>40830</v>
      </c>
      <c r="N503" s="135">
        <v>40830</v>
      </c>
      <c r="O503" s="144">
        <v>-25.999999999953616</v>
      </c>
      <c r="Q503" s="130">
        <v>38957</v>
      </c>
      <c r="R503" s="130">
        <v>38957</v>
      </c>
      <c r="S503" s="150">
        <v>350.76923076923532</v>
      </c>
    </row>
    <row r="504" spans="1:19" x14ac:dyDescent="0.25">
      <c r="A504" s="130">
        <v>39631</v>
      </c>
      <c r="B504" s="130">
        <v>39631</v>
      </c>
      <c r="C504" s="133">
        <v>752.50000000000909</v>
      </c>
      <c r="E504" s="130">
        <v>38155.430555555555</v>
      </c>
      <c r="F504" s="130">
        <v>38155.430555555555</v>
      </c>
      <c r="G504" s="152">
        <v>14.615384615383959</v>
      </c>
      <c r="I504" s="130">
        <v>39024</v>
      </c>
      <c r="J504" s="130">
        <v>39024</v>
      </c>
      <c r="K504" s="131">
        <v>210</v>
      </c>
      <c r="M504" s="135">
        <v>40835</v>
      </c>
      <c r="N504" s="135">
        <v>40835</v>
      </c>
      <c r="O504" s="144">
        <v>-114.00000000000432</v>
      </c>
      <c r="Q504" s="130">
        <v>38958</v>
      </c>
      <c r="R504" s="130">
        <v>38958</v>
      </c>
      <c r="S504" s="150">
        <v>-203.07692307693077</v>
      </c>
    </row>
    <row r="505" spans="1:19" x14ac:dyDescent="0.25">
      <c r="A505" s="130">
        <v>39633</v>
      </c>
      <c r="B505" s="130">
        <v>39633</v>
      </c>
      <c r="C505" s="133">
        <v>667.50000000001819</v>
      </c>
      <c r="E505" s="130">
        <v>38155.722222222219</v>
      </c>
      <c r="F505" s="130">
        <v>38155.722222222219</v>
      </c>
      <c r="G505" s="152">
        <v>614.61538461538476</v>
      </c>
      <c r="I505" s="130">
        <v>39041</v>
      </c>
      <c r="J505" s="130">
        <v>39041</v>
      </c>
      <c r="K505" s="131">
        <v>1270</v>
      </c>
      <c r="M505" s="135">
        <v>40836</v>
      </c>
      <c r="N505" s="135">
        <v>40836</v>
      </c>
      <c r="O505" s="144">
        <v>452.0000000000266</v>
      </c>
      <c r="Q505" s="130">
        <v>38965</v>
      </c>
      <c r="R505" s="130">
        <v>38965</v>
      </c>
      <c r="S505" s="150">
        <v>-218.46153846153217</v>
      </c>
    </row>
    <row r="506" spans="1:19" x14ac:dyDescent="0.25">
      <c r="A506" s="130">
        <v>39638</v>
      </c>
      <c r="B506" s="130">
        <v>39638</v>
      </c>
      <c r="C506" s="133">
        <v>1465.0000000000091</v>
      </c>
      <c r="E506" s="130">
        <v>38159.763888888891</v>
      </c>
      <c r="F506" s="130">
        <v>38159.763888888891</v>
      </c>
      <c r="G506" s="152">
        <v>199.23076923077011</v>
      </c>
      <c r="I506" s="130">
        <v>39052</v>
      </c>
      <c r="J506" s="130">
        <v>39052</v>
      </c>
      <c r="K506" s="131">
        <v>2370</v>
      </c>
      <c r="M506" s="135">
        <v>40840</v>
      </c>
      <c r="N506" s="135">
        <v>40840</v>
      </c>
      <c r="O506" s="144">
        <v>-177.99999999996885</v>
      </c>
      <c r="Q506" s="130">
        <v>38966</v>
      </c>
      <c r="R506" s="130">
        <v>38966</v>
      </c>
      <c r="S506" s="150">
        <v>627.69230769230523</v>
      </c>
    </row>
    <row r="507" spans="1:19" x14ac:dyDescent="0.25">
      <c r="A507" s="130">
        <v>39643</v>
      </c>
      <c r="B507" s="130">
        <v>39643</v>
      </c>
      <c r="C507" s="134">
        <v>-644.99999999998181</v>
      </c>
      <c r="E507" s="130">
        <v>38160.847222222219</v>
      </c>
      <c r="F507" s="130">
        <v>38160.847222222219</v>
      </c>
      <c r="G507" s="152">
        <v>45.384615384614065</v>
      </c>
      <c r="I507" s="130">
        <v>39056</v>
      </c>
      <c r="J507" s="130">
        <v>39056</v>
      </c>
      <c r="K507" s="132">
        <v>-330</v>
      </c>
      <c r="M507" s="135">
        <v>40841</v>
      </c>
      <c r="N507" s="135">
        <v>40841</v>
      </c>
      <c r="O507" s="144">
        <v>-67.999999999983629</v>
      </c>
      <c r="Q507" s="130">
        <v>38967</v>
      </c>
      <c r="R507" s="130">
        <v>38967</v>
      </c>
      <c r="S507" s="150">
        <v>-135.38461538461468</v>
      </c>
    </row>
    <row r="508" spans="1:19" x14ac:dyDescent="0.25">
      <c r="A508" s="130">
        <v>39646</v>
      </c>
      <c r="B508" s="130">
        <v>39646</v>
      </c>
      <c r="C508" s="134">
        <v>-122.49999999999091</v>
      </c>
      <c r="E508" s="130">
        <v>38161.597222222219</v>
      </c>
      <c r="F508" s="130">
        <v>38161.597222222219</v>
      </c>
      <c r="G508" s="151">
        <v>-216.15384615384463</v>
      </c>
      <c r="I508" s="130">
        <v>39078</v>
      </c>
      <c r="J508" s="130">
        <v>39078</v>
      </c>
      <c r="K508" s="132">
        <v>-400</v>
      </c>
      <c r="M508" s="135">
        <v>40842</v>
      </c>
      <c r="N508" s="135">
        <v>40842</v>
      </c>
      <c r="O508" s="144">
        <v>-277.99999999999159</v>
      </c>
      <c r="Q508" s="130">
        <v>38971</v>
      </c>
      <c r="R508" s="130">
        <v>38971</v>
      </c>
      <c r="S508" s="150">
        <v>-183.07692307692272</v>
      </c>
    </row>
    <row r="509" spans="1:19" x14ac:dyDescent="0.25">
      <c r="A509" s="130">
        <v>39654</v>
      </c>
      <c r="B509" s="130">
        <v>39654</v>
      </c>
      <c r="C509" s="133">
        <v>792.50000000001819</v>
      </c>
      <c r="E509" s="130">
        <v>38161.722222222219</v>
      </c>
      <c r="F509" s="130">
        <v>38161.722222222219</v>
      </c>
      <c r="G509" s="152">
        <v>153.07692307692218</v>
      </c>
      <c r="I509" s="130">
        <v>39079</v>
      </c>
      <c r="J509" s="130">
        <v>39079</v>
      </c>
      <c r="K509" s="132">
        <v>-150</v>
      </c>
      <c r="M509" s="135">
        <v>40847</v>
      </c>
      <c r="N509" s="135">
        <v>40847</v>
      </c>
      <c r="O509" s="144">
        <v>1042.00000000003</v>
      </c>
      <c r="Q509" s="130">
        <v>38972</v>
      </c>
      <c r="R509" s="130">
        <v>38972</v>
      </c>
      <c r="S509" s="150">
        <v>1198.4615384615415</v>
      </c>
    </row>
    <row r="510" spans="1:19" x14ac:dyDescent="0.25">
      <c r="A510" s="130">
        <v>39657</v>
      </c>
      <c r="B510" s="130">
        <v>39657</v>
      </c>
      <c r="C510" s="134">
        <v>312.50000000004547</v>
      </c>
      <c r="E510" s="130">
        <v>38162.708333333336</v>
      </c>
      <c r="F510" s="130">
        <v>38162.708333333336</v>
      </c>
      <c r="G510" s="151">
        <v>-170.00000000000219</v>
      </c>
      <c r="I510" s="130">
        <v>39080</v>
      </c>
      <c r="J510" s="130">
        <v>39080</v>
      </c>
      <c r="K510" s="131">
        <v>160</v>
      </c>
      <c r="M510" s="135">
        <v>40861</v>
      </c>
      <c r="N510" s="135">
        <v>40861</v>
      </c>
      <c r="O510" s="144">
        <v>536.00000000000136</v>
      </c>
      <c r="Q510" s="130">
        <v>38985</v>
      </c>
      <c r="R510" s="130">
        <v>38985</v>
      </c>
      <c r="S510" s="150">
        <v>120.00000000000455</v>
      </c>
    </row>
    <row r="511" spans="1:19" x14ac:dyDescent="0.25">
      <c r="A511" s="130">
        <v>39658</v>
      </c>
      <c r="B511" s="130">
        <v>39658</v>
      </c>
      <c r="C511" s="133">
        <v>1215.0000000000091</v>
      </c>
      <c r="E511" s="130">
        <v>38162.805555555555</v>
      </c>
      <c r="F511" s="130">
        <v>38162.805555555555</v>
      </c>
      <c r="G511" s="151">
        <v>-177.69230769230833</v>
      </c>
      <c r="I511" s="130">
        <v>39084</v>
      </c>
      <c r="J511" s="130">
        <v>39084</v>
      </c>
      <c r="K511" s="131">
        <v>900</v>
      </c>
      <c r="M511" s="135">
        <v>40864</v>
      </c>
      <c r="N511" s="135">
        <v>40864</v>
      </c>
      <c r="O511" s="144">
        <v>312.00000000001182</v>
      </c>
      <c r="Q511" s="130">
        <v>38988</v>
      </c>
      <c r="R511" s="130">
        <v>38988</v>
      </c>
      <c r="S511" s="150">
        <v>58.461538461537756</v>
      </c>
    </row>
    <row r="512" spans="1:19" x14ac:dyDescent="0.25">
      <c r="A512" s="130">
        <v>39665</v>
      </c>
      <c r="B512" s="130">
        <v>39665</v>
      </c>
      <c r="C512" s="133">
        <v>3102.5000000000091</v>
      </c>
      <c r="E512" s="130">
        <v>38162.861111111109</v>
      </c>
      <c r="F512" s="130">
        <v>38162.861111111109</v>
      </c>
      <c r="G512" s="151">
        <v>-62.307692307694055</v>
      </c>
      <c r="I512" s="130">
        <v>39086</v>
      </c>
      <c r="J512" s="130">
        <v>39086</v>
      </c>
      <c r="K512" s="132">
        <v>-190</v>
      </c>
      <c r="M512" s="135">
        <v>40870</v>
      </c>
      <c r="N512" s="135">
        <v>40870</v>
      </c>
      <c r="O512" s="144">
        <v>1392.0000000000243</v>
      </c>
      <c r="Q512" s="130">
        <v>38989</v>
      </c>
      <c r="R512" s="130">
        <v>38989</v>
      </c>
      <c r="S512" s="150">
        <v>-110.76923076923497</v>
      </c>
    </row>
    <row r="513" spans="1:19" x14ac:dyDescent="0.25">
      <c r="A513" s="130">
        <v>39674</v>
      </c>
      <c r="B513" s="130">
        <v>39674</v>
      </c>
      <c r="C513" s="134">
        <v>-632.49999999998181</v>
      </c>
      <c r="E513" s="130">
        <v>38163.416666666664</v>
      </c>
      <c r="F513" s="130">
        <v>38163.416666666664</v>
      </c>
      <c r="G513" s="152">
        <v>106.92307692307429</v>
      </c>
      <c r="I513" s="130">
        <v>39093</v>
      </c>
      <c r="J513" s="130">
        <v>39093</v>
      </c>
      <c r="K513" s="131">
        <v>950</v>
      </c>
      <c r="M513" s="135">
        <v>40872</v>
      </c>
      <c r="N513" s="135">
        <v>40872</v>
      </c>
      <c r="O513" s="144">
        <v>272.00000000001978</v>
      </c>
      <c r="Q513" s="130">
        <v>38993</v>
      </c>
      <c r="R513" s="130">
        <v>38993</v>
      </c>
      <c r="S513" s="150">
        <v>-126.15384615384509</v>
      </c>
    </row>
    <row r="514" spans="1:19" x14ac:dyDescent="0.25">
      <c r="A514" s="130">
        <v>39675</v>
      </c>
      <c r="B514" s="130">
        <v>39675</v>
      </c>
      <c r="C514" s="134">
        <v>-777.49999999996362</v>
      </c>
      <c r="E514" s="130">
        <v>38168.75</v>
      </c>
      <c r="F514" s="130">
        <v>38168.75</v>
      </c>
      <c r="G514" s="152">
        <v>391.5384615384624</v>
      </c>
      <c r="I514" s="130">
        <v>39098</v>
      </c>
      <c r="J514" s="130">
        <v>39098</v>
      </c>
      <c r="K514" s="132">
        <v>-800</v>
      </c>
      <c r="M514" s="135">
        <v>40875</v>
      </c>
      <c r="N514" s="135">
        <v>40875</v>
      </c>
      <c r="O514" s="144">
        <v>262.00000000002888</v>
      </c>
      <c r="Q514" s="130">
        <v>38994</v>
      </c>
      <c r="R514" s="130">
        <v>38994</v>
      </c>
      <c r="S514" s="150">
        <v>796.92307692307793</v>
      </c>
    </row>
    <row r="515" spans="1:19" x14ac:dyDescent="0.25">
      <c r="A515" s="130">
        <v>39681</v>
      </c>
      <c r="B515" s="130">
        <v>39681</v>
      </c>
      <c r="C515" s="134">
        <v>-1239.9999999999636</v>
      </c>
      <c r="E515" s="130">
        <v>38176.722222222219</v>
      </c>
      <c r="F515" s="130">
        <v>38176.722222222219</v>
      </c>
      <c r="G515" s="151">
        <v>-262.30769230769249</v>
      </c>
      <c r="I515" s="130">
        <v>39100</v>
      </c>
      <c r="J515" s="130">
        <v>39100</v>
      </c>
      <c r="K515" s="132">
        <v>-400</v>
      </c>
      <c r="M515" s="135">
        <v>40876</v>
      </c>
      <c r="N515" s="135">
        <v>40876</v>
      </c>
      <c r="O515" s="144">
        <v>192.00000000000728</v>
      </c>
      <c r="Q515" s="130">
        <v>39001</v>
      </c>
      <c r="R515" s="130">
        <v>39001</v>
      </c>
      <c r="S515" s="150">
        <v>-270.76923076922935</v>
      </c>
    </row>
    <row r="516" spans="1:19" x14ac:dyDescent="0.25">
      <c r="A516" s="130">
        <v>39685</v>
      </c>
      <c r="B516" s="130">
        <v>39685</v>
      </c>
      <c r="C516" s="134">
        <v>245.00000000002728</v>
      </c>
      <c r="E516" s="130">
        <v>38181.847222222219</v>
      </c>
      <c r="F516" s="130">
        <v>38181.847222222219</v>
      </c>
      <c r="G516" s="151">
        <v>-100.76923076923033</v>
      </c>
      <c r="I516" s="130">
        <v>39101</v>
      </c>
      <c r="J516" s="130">
        <v>39101</v>
      </c>
      <c r="K516" s="131">
        <v>730</v>
      </c>
      <c r="M516" s="135">
        <v>40879</v>
      </c>
      <c r="N516" s="135">
        <v>40879</v>
      </c>
      <c r="O516" s="144">
        <v>-277.99999999999159</v>
      </c>
      <c r="Q516" s="130">
        <v>39007</v>
      </c>
      <c r="R516" s="130">
        <v>39007</v>
      </c>
      <c r="S516" s="150">
        <v>-110.76923076923497</v>
      </c>
    </row>
    <row r="517" spans="1:19" x14ac:dyDescent="0.25">
      <c r="A517" s="130">
        <v>39688</v>
      </c>
      <c r="B517" s="130">
        <v>39688</v>
      </c>
      <c r="C517" s="134">
        <v>695.00000000002728</v>
      </c>
      <c r="E517" s="130">
        <v>38182.597222222219</v>
      </c>
      <c r="F517" s="130">
        <v>38182.597222222219</v>
      </c>
      <c r="G517" s="151">
        <v>-23.84615384615778</v>
      </c>
      <c r="I517" s="130">
        <v>39105</v>
      </c>
      <c r="J517" s="130">
        <v>39105</v>
      </c>
      <c r="K517" s="132">
        <v>-310</v>
      </c>
      <c r="M517" s="135">
        <v>40882</v>
      </c>
      <c r="N517" s="135">
        <v>40882</v>
      </c>
      <c r="O517" s="144">
        <v>-237.99999999997112</v>
      </c>
      <c r="Q517" s="130">
        <v>39013</v>
      </c>
      <c r="R517" s="130">
        <v>39013</v>
      </c>
      <c r="S517" s="150">
        <v>-404.6153846153839</v>
      </c>
    </row>
    <row r="518" spans="1:19" x14ac:dyDescent="0.25">
      <c r="A518" s="130">
        <v>39693</v>
      </c>
      <c r="B518" s="130">
        <v>39693</v>
      </c>
      <c r="C518" s="134">
        <v>-569.99999999998181</v>
      </c>
      <c r="E518" s="130">
        <v>38182.791666666664</v>
      </c>
      <c r="F518" s="130">
        <v>38182.791666666664</v>
      </c>
      <c r="G518" s="152">
        <v>1029.9999999999995</v>
      </c>
      <c r="I518" s="130">
        <v>39108</v>
      </c>
      <c r="J518" s="130">
        <v>39108</v>
      </c>
      <c r="K518" s="132">
        <v>-660</v>
      </c>
      <c r="M518" s="135">
        <v>40884</v>
      </c>
      <c r="N518" s="135">
        <v>40884</v>
      </c>
      <c r="O518" s="144">
        <v>442.0000000000357</v>
      </c>
      <c r="Q518" s="130">
        <v>39015</v>
      </c>
      <c r="R518" s="130">
        <v>39015</v>
      </c>
      <c r="S518" s="150">
        <v>227.69230769231049</v>
      </c>
    </row>
    <row r="519" spans="1:19" x14ac:dyDescent="0.25">
      <c r="A519" s="130">
        <v>39699</v>
      </c>
      <c r="B519" s="130">
        <v>39699</v>
      </c>
      <c r="C519" s="134">
        <v>-607.49999999998181</v>
      </c>
      <c r="E519" s="130">
        <v>38190.722222222219</v>
      </c>
      <c r="F519" s="130">
        <v>38190.722222222219</v>
      </c>
      <c r="G519" s="152">
        <v>291.53846153846041</v>
      </c>
      <c r="I519" s="130">
        <v>39111</v>
      </c>
      <c r="J519" s="130">
        <v>39111</v>
      </c>
      <c r="K519" s="132">
        <v>-310</v>
      </c>
      <c r="M519" s="135">
        <v>40898</v>
      </c>
      <c r="N519" s="135">
        <v>40898</v>
      </c>
      <c r="O519" s="144">
        <v>-13.999999999981583</v>
      </c>
      <c r="Q519" s="130">
        <v>39020</v>
      </c>
      <c r="R519" s="130">
        <v>39020</v>
      </c>
      <c r="S519" s="150">
        <v>67.692307692307338</v>
      </c>
    </row>
    <row r="520" spans="1:19" x14ac:dyDescent="0.25">
      <c r="A520" s="130">
        <v>39700</v>
      </c>
      <c r="B520" s="130">
        <v>39700</v>
      </c>
      <c r="C520" s="133">
        <v>2040.0000000000091</v>
      </c>
      <c r="E520" s="130">
        <v>38195.458333333336</v>
      </c>
      <c r="F520" s="130">
        <v>38195.458333333336</v>
      </c>
      <c r="G520" s="152">
        <v>237.69230769230637</v>
      </c>
      <c r="I520" s="130">
        <v>39126</v>
      </c>
      <c r="J520" s="130">
        <v>39126</v>
      </c>
      <c r="K520" s="132">
        <v>-340</v>
      </c>
      <c r="M520" s="145"/>
      <c r="N520" s="145"/>
      <c r="O520" s="146"/>
      <c r="Q520" s="130">
        <v>39021</v>
      </c>
      <c r="R520" s="130">
        <v>39021</v>
      </c>
      <c r="S520" s="150">
        <v>-126.15384615384509</v>
      </c>
    </row>
    <row r="521" spans="1:19" x14ac:dyDescent="0.25">
      <c r="A521" s="130">
        <v>39706</v>
      </c>
      <c r="B521" s="130">
        <v>39706</v>
      </c>
      <c r="C521" s="133">
        <v>1042.5000000000182</v>
      </c>
      <c r="E521" s="130">
        <v>38203.722222222219</v>
      </c>
      <c r="F521" s="130">
        <v>38203.722222222219</v>
      </c>
      <c r="G521" s="151">
        <v>-323.84615384615819</v>
      </c>
      <c r="I521" s="130">
        <v>39133</v>
      </c>
      <c r="J521" s="130">
        <v>39133</v>
      </c>
      <c r="K521" s="132">
        <v>-40</v>
      </c>
      <c r="Q521" s="130">
        <v>39022</v>
      </c>
      <c r="R521" s="130">
        <v>39022</v>
      </c>
      <c r="S521" s="150">
        <v>-279.99999999999892</v>
      </c>
    </row>
    <row r="522" spans="1:19" x14ac:dyDescent="0.25">
      <c r="A522" s="130">
        <v>39708</v>
      </c>
      <c r="B522" s="130">
        <v>39708</v>
      </c>
      <c r="C522" s="134">
        <v>-694.99999999998181</v>
      </c>
      <c r="E522" s="130">
        <v>38204.75</v>
      </c>
      <c r="F522" s="130">
        <v>38204.75</v>
      </c>
      <c r="G522" s="152">
        <v>291.53846153846041</v>
      </c>
      <c r="I522" s="130">
        <v>39135</v>
      </c>
      <c r="J522" s="130">
        <v>39135</v>
      </c>
      <c r="K522" s="132">
        <v>-670</v>
      </c>
      <c r="Q522" s="130">
        <v>39024</v>
      </c>
      <c r="R522" s="130">
        <v>39024</v>
      </c>
      <c r="S522" s="150">
        <v>-103.07692307692552</v>
      </c>
    </row>
    <row r="523" spans="1:19" x14ac:dyDescent="0.25">
      <c r="A523" s="130">
        <v>39710</v>
      </c>
      <c r="B523" s="130">
        <v>39710</v>
      </c>
      <c r="C523" s="133">
        <v>3365.0000000000091</v>
      </c>
      <c r="E523" s="130">
        <v>38208.611111111109</v>
      </c>
      <c r="F523" s="130">
        <v>38208.611111111109</v>
      </c>
      <c r="G523" s="152">
        <v>668.46153846153891</v>
      </c>
      <c r="I523" s="130">
        <v>39139</v>
      </c>
      <c r="J523" s="130">
        <v>39139</v>
      </c>
      <c r="K523" s="132">
        <v>-10</v>
      </c>
      <c r="Q523" s="130">
        <v>39027</v>
      </c>
      <c r="R523" s="130">
        <v>39027</v>
      </c>
      <c r="S523" s="150">
        <v>696.9230769230727</v>
      </c>
    </row>
    <row r="524" spans="1:19" x14ac:dyDescent="0.25">
      <c r="A524" s="130">
        <v>39714</v>
      </c>
      <c r="B524" s="130">
        <v>39714</v>
      </c>
      <c r="C524" s="134">
        <v>-757.49999999998181</v>
      </c>
      <c r="E524" s="130">
        <v>38210.708333333336</v>
      </c>
      <c r="F524" s="130">
        <v>38210.708333333336</v>
      </c>
      <c r="G524" s="151">
        <v>-416.15384615384306</v>
      </c>
      <c r="I524" s="130">
        <v>39140</v>
      </c>
      <c r="J524" s="130">
        <v>39140</v>
      </c>
      <c r="K524" s="131">
        <v>2930</v>
      </c>
      <c r="Q524" s="130">
        <v>39029</v>
      </c>
      <c r="R524" s="130">
        <v>39029</v>
      </c>
      <c r="S524" s="150">
        <v>-226.15384615385034</v>
      </c>
    </row>
    <row r="525" spans="1:19" x14ac:dyDescent="0.25">
      <c r="A525" s="130">
        <v>39715</v>
      </c>
      <c r="B525" s="130">
        <v>39715</v>
      </c>
      <c r="C525" s="134">
        <v>-757.49999999998181</v>
      </c>
      <c r="E525" s="130">
        <v>38210.777777777781</v>
      </c>
      <c r="F525" s="130">
        <v>38210.777777777781</v>
      </c>
      <c r="G525" s="151">
        <v>-139.23076923077207</v>
      </c>
      <c r="I525" s="130">
        <v>39142</v>
      </c>
      <c r="J525" s="130">
        <v>39142</v>
      </c>
      <c r="K525" s="131">
        <v>2000</v>
      </c>
      <c r="Q525" s="130">
        <v>39030</v>
      </c>
      <c r="R525" s="130">
        <v>39030</v>
      </c>
      <c r="S525" s="150">
        <v>33.846153846149299</v>
      </c>
    </row>
    <row r="526" spans="1:19" x14ac:dyDescent="0.25">
      <c r="A526" s="130">
        <v>39716</v>
      </c>
      <c r="B526" s="130">
        <v>39716</v>
      </c>
      <c r="C526" s="133">
        <v>280.00000000001819</v>
      </c>
      <c r="E526" s="130">
        <v>38210.833333333336</v>
      </c>
      <c r="F526" s="130">
        <v>38210.833333333336</v>
      </c>
      <c r="G526" s="152">
        <v>153.07692307692767</v>
      </c>
      <c r="I526" s="130">
        <v>39143</v>
      </c>
      <c r="J526" s="130">
        <v>39143</v>
      </c>
      <c r="K526" s="132">
        <v>-550</v>
      </c>
      <c r="Q526" s="130">
        <v>39031</v>
      </c>
      <c r="R526" s="130">
        <v>39031</v>
      </c>
      <c r="S526" s="150">
        <v>132.3076923076944</v>
      </c>
    </row>
    <row r="527" spans="1:19" x14ac:dyDescent="0.25">
      <c r="A527" s="130">
        <v>39717</v>
      </c>
      <c r="B527" s="130">
        <v>39717</v>
      </c>
      <c r="C527" s="133">
        <v>-1147.4999999999454</v>
      </c>
      <c r="E527" s="130">
        <v>38229.708333333336</v>
      </c>
      <c r="F527" s="130">
        <v>38229.708333333336</v>
      </c>
      <c r="G527" s="152">
        <v>406.92307692307475</v>
      </c>
      <c r="I527" s="130">
        <v>39146</v>
      </c>
      <c r="J527" s="130">
        <v>39146</v>
      </c>
      <c r="K527" s="132">
        <v>-410</v>
      </c>
      <c r="Q527" s="130">
        <v>39043</v>
      </c>
      <c r="R527" s="130">
        <v>39043</v>
      </c>
      <c r="S527" s="150">
        <v>-126.15384615384509</v>
      </c>
    </row>
    <row r="528" spans="1:19" x14ac:dyDescent="0.25">
      <c r="A528" s="130">
        <v>39720</v>
      </c>
      <c r="B528" s="130">
        <v>39720</v>
      </c>
      <c r="C528" s="133">
        <v>1942.5000000000182</v>
      </c>
      <c r="E528" s="130">
        <v>38231.597222222219</v>
      </c>
      <c r="F528" s="130">
        <v>38231.597222222219</v>
      </c>
      <c r="G528" s="151">
        <v>-269.99999999999869</v>
      </c>
      <c r="I528" s="130">
        <v>39149</v>
      </c>
      <c r="J528" s="130">
        <v>39149</v>
      </c>
      <c r="K528" s="131">
        <v>1980</v>
      </c>
      <c r="Q528" s="130">
        <v>39045</v>
      </c>
      <c r="R528" s="130">
        <v>39045</v>
      </c>
      <c r="S528" s="150">
        <v>-281.5384615384678</v>
      </c>
    </row>
    <row r="529" spans="1:19" x14ac:dyDescent="0.25">
      <c r="A529" s="130">
        <v>39722</v>
      </c>
      <c r="B529" s="130">
        <v>39722</v>
      </c>
      <c r="C529" s="134">
        <v>-794.99999999998181</v>
      </c>
      <c r="E529" s="130">
        <v>38231.708333333336</v>
      </c>
      <c r="F529" s="130">
        <v>38231.708333333336</v>
      </c>
      <c r="G529" s="152">
        <v>622.30769230769101</v>
      </c>
      <c r="I529" s="130">
        <v>39153</v>
      </c>
      <c r="J529" s="130">
        <v>39153</v>
      </c>
      <c r="K529" s="131">
        <v>60</v>
      </c>
      <c r="Q529" s="130">
        <v>39050</v>
      </c>
      <c r="R529" s="130">
        <v>39050</v>
      </c>
      <c r="S529" s="150">
        <v>116.92307692308427</v>
      </c>
    </row>
    <row r="530" spans="1:19" x14ac:dyDescent="0.25">
      <c r="A530" s="130">
        <v>39723</v>
      </c>
      <c r="B530" s="130">
        <v>39723</v>
      </c>
      <c r="C530" s="133">
        <v>3915.0000000000091</v>
      </c>
      <c r="E530" s="130">
        <v>38237.402777777781</v>
      </c>
      <c r="F530" s="130">
        <v>38237.402777777781</v>
      </c>
      <c r="G530" s="151">
        <v>-16.153846153846153</v>
      </c>
      <c r="I530" s="130">
        <v>39157</v>
      </c>
      <c r="J530" s="130">
        <v>39157</v>
      </c>
      <c r="K530" s="132">
        <v>-640</v>
      </c>
      <c r="Q530" s="130">
        <v>39057</v>
      </c>
      <c r="R530" s="130">
        <v>39057</v>
      </c>
      <c r="S530" s="150">
        <v>-270.76923076922935</v>
      </c>
    </row>
    <row r="531" spans="1:19" x14ac:dyDescent="0.25">
      <c r="A531" s="130">
        <v>39728</v>
      </c>
      <c r="B531" s="130">
        <v>39728</v>
      </c>
      <c r="C531" s="133">
        <v>3165.0000000000091</v>
      </c>
      <c r="E531" s="130">
        <v>38238.722222222219</v>
      </c>
      <c r="F531" s="130">
        <v>38238.722222222219</v>
      </c>
      <c r="G531" s="151">
        <v>-339.23076923077053</v>
      </c>
      <c r="I531" s="130">
        <v>39167</v>
      </c>
      <c r="J531" s="130">
        <v>39167</v>
      </c>
      <c r="K531" s="131">
        <v>540</v>
      </c>
      <c r="Q531" s="130">
        <v>39059</v>
      </c>
      <c r="R531" s="130">
        <v>39059</v>
      </c>
      <c r="S531" s="150">
        <v>-56.923076923077623</v>
      </c>
    </row>
    <row r="532" spans="1:19" x14ac:dyDescent="0.25">
      <c r="A532" s="130">
        <v>39735</v>
      </c>
      <c r="B532" s="130">
        <v>39735</v>
      </c>
      <c r="C532" s="134">
        <v>-2239.9999999999636</v>
      </c>
      <c r="E532" s="130">
        <v>38239.722222222219</v>
      </c>
      <c r="F532" s="130">
        <v>38239.722222222219</v>
      </c>
      <c r="G532" s="152">
        <v>960.76923076923322</v>
      </c>
      <c r="I532" s="130">
        <v>39169</v>
      </c>
      <c r="J532" s="130">
        <v>39169</v>
      </c>
      <c r="K532" s="132">
        <v>-820</v>
      </c>
      <c r="Q532" s="130">
        <v>39062</v>
      </c>
      <c r="R532" s="130">
        <v>39062</v>
      </c>
      <c r="S532" s="150">
        <v>12.307692307689859</v>
      </c>
    </row>
    <row r="533" spans="1:19" x14ac:dyDescent="0.25">
      <c r="A533" s="130">
        <v>39741</v>
      </c>
      <c r="B533" s="130">
        <v>39741</v>
      </c>
      <c r="C533" s="134">
        <v>-1232.4999999999818</v>
      </c>
      <c r="E533" s="130">
        <v>38240.847222222219</v>
      </c>
      <c r="F533" s="130">
        <v>38240.847222222219</v>
      </c>
      <c r="G533" s="152">
        <v>714.6153846153868</v>
      </c>
      <c r="I533" s="130">
        <v>39170</v>
      </c>
      <c r="J533" s="130">
        <v>39170</v>
      </c>
      <c r="K533" s="131">
        <v>800</v>
      </c>
      <c r="Q533" s="130">
        <v>39064</v>
      </c>
      <c r="R533" s="130">
        <v>39064</v>
      </c>
      <c r="S533" s="150">
        <v>-443.07692307692236</v>
      </c>
    </row>
    <row r="534" spans="1:19" x14ac:dyDescent="0.25">
      <c r="A534" s="130">
        <v>39742</v>
      </c>
      <c r="B534" s="130">
        <v>39742</v>
      </c>
      <c r="C534" s="133">
        <v>1267.5000000000182</v>
      </c>
      <c r="E534" s="130">
        <v>38243.694444444445</v>
      </c>
      <c r="F534" s="130">
        <v>38243.694444444445</v>
      </c>
      <c r="G534" s="151">
        <v>-70.000000000000213</v>
      </c>
      <c r="I534" s="130">
        <v>39185</v>
      </c>
      <c r="J534" s="130">
        <v>39185</v>
      </c>
      <c r="K534" s="131">
        <v>40</v>
      </c>
      <c r="Q534" s="130">
        <v>39069</v>
      </c>
      <c r="R534" s="130">
        <v>39069</v>
      </c>
      <c r="S534" s="150">
        <v>-133.84615384615455</v>
      </c>
    </row>
    <row r="535" spans="1:19" x14ac:dyDescent="0.25">
      <c r="A535" s="130">
        <v>39745</v>
      </c>
      <c r="B535" s="130">
        <v>39745</v>
      </c>
      <c r="C535" s="133">
        <v>3142.5000000000182</v>
      </c>
      <c r="E535" s="130">
        <v>38244.833333333336</v>
      </c>
      <c r="F535" s="130">
        <v>38244.833333333336</v>
      </c>
      <c r="G535" s="151">
        <v>-354.61538461538288</v>
      </c>
      <c r="I535" s="130">
        <v>39189</v>
      </c>
      <c r="J535" s="130">
        <v>39189</v>
      </c>
      <c r="K535" s="132">
        <v>-360</v>
      </c>
      <c r="Q535" s="130">
        <v>39071</v>
      </c>
      <c r="R535" s="130">
        <v>39071</v>
      </c>
      <c r="S535" s="150">
        <v>35.38461538460944</v>
      </c>
    </row>
    <row r="536" spans="1:19" x14ac:dyDescent="0.25">
      <c r="A536" s="130">
        <v>39748</v>
      </c>
      <c r="B536" s="130">
        <v>39748</v>
      </c>
      <c r="C536" s="134">
        <v>-1282.4999999999818</v>
      </c>
      <c r="E536" s="130">
        <v>38245.847222222219</v>
      </c>
      <c r="F536" s="130">
        <v>38245.847222222219</v>
      </c>
      <c r="G536" s="151">
        <v>-100.76923076923033</v>
      </c>
      <c r="I536" s="130">
        <v>39192</v>
      </c>
      <c r="J536" s="130">
        <v>39192</v>
      </c>
      <c r="K536" s="131">
        <v>1670</v>
      </c>
      <c r="Q536" s="130">
        <v>39072</v>
      </c>
      <c r="R536" s="130">
        <v>39072</v>
      </c>
      <c r="S536" s="150">
        <v>81.538461538457341</v>
      </c>
    </row>
    <row r="537" spans="1:19" x14ac:dyDescent="0.25">
      <c r="A537" s="130">
        <v>39749</v>
      </c>
      <c r="B537" s="130">
        <v>39749</v>
      </c>
      <c r="C537" s="134">
        <v>4682.5000000000273</v>
      </c>
      <c r="E537" s="130">
        <v>38259.861111111109</v>
      </c>
      <c r="F537" s="130">
        <v>38259.861111111109</v>
      </c>
      <c r="G537" s="152">
        <v>6.9230769230723306</v>
      </c>
      <c r="I537" s="130">
        <v>39196</v>
      </c>
      <c r="J537" s="130">
        <v>39196</v>
      </c>
      <c r="K537" s="131">
        <v>2540</v>
      </c>
      <c r="Q537" s="130">
        <v>39077</v>
      </c>
      <c r="R537" s="130">
        <v>39077</v>
      </c>
      <c r="S537" s="150">
        <v>412.30769230769334</v>
      </c>
    </row>
    <row r="538" spans="1:19" x14ac:dyDescent="0.25">
      <c r="A538" s="130">
        <v>39759</v>
      </c>
      <c r="B538" s="130">
        <v>39759</v>
      </c>
      <c r="C538" s="134">
        <v>-1269.9999999999818</v>
      </c>
      <c r="E538" s="130">
        <v>38260.458333333336</v>
      </c>
      <c r="F538" s="130">
        <v>38260.458333333336</v>
      </c>
      <c r="G538" s="151">
        <v>-108.46153846153649</v>
      </c>
      <c r="I538" s="130">
        <v>39198</v>
      </c>
      <c r="J538" s="130">
        <v>39198</v>
      </c>
      <c r="K538" s="131">
        <v>60</v>
      </c>
      <c r="Q538" s="130">
        <v>39085</v>
      </c>
      <c r="R538" s="130">
        <v>39085</v>
      </c>
      <c r="S538" s="150">
        <v>-383.0769230769157</v>
      </c>
    </row>
    <row r="539" spans="1:19" x14ac:dyDescent="0.25">
      <c r="A539" s="130">
        <v>39763</v>
      </c>
      <c r="B539" s="130">
        <v>39763</v>
      </c>
      <c r="C539" s="134">
        <v>-1257.4999999999818</v>
      </c>
      <c r="E539" s="130">
        <v>38260.541666666664</v>
      </c>
      <c r="F539" s="130">
        <v>38260.541666666664</v>
      </c>
      <c r="G539" s="152">
        <v>330.00000000000216</v>
      </c>
      <c r="I539" s="130">
        <v>39202</v>
      </c>
      <c r="J539" s="130">
        <v>39202</v>
      </c>
      <c r="K539" s="131">
        <v>590</v>
      </c>
      <c r="Q539" s="130">
        <v>39086</v>
      </c>
      <c r="R539" s="130">
        <v>39086</v>
      </c>
      <c r="S539" s="150">
        <v>-26.153846153848601</v>
      </c>
    </row>
    <row r="540" spans="1:19" x14ac:dyDescent="0.25">
      <c r="A540" s="130">
        <v>39765</v>
      </c>
      <c r="B540" s="130">
        <v>39765</v>
      </c>
      <c r="C540" s="134">
        <v>-1257.4999999999818</v>
      </c>
      <c r="E540" s="130">
        <v>38261.5</v>
      </c>
      <c r="F540" s="130">
        <v>38261.5</v>
      </c>
      <c r="G540" s="151">
        <v>-139.23076923077207</v>
      </c>
      <c r="I540" s="130">
        <v>39205</v>
      </c>
      <c r="J540" s="130">
        <v>39205</v>
      </c>
      <c r="K540" s="131">
        <v>430</v>
      </c>
      <c r="Q540" s="130">
        <v>39087</v>
      </c>
      <c r="R540" s="130">
        <v>39087</v>
      </c>
      <c r="S540" s="150">
        <v>512.30769230768988</v>
      </c>
    </row>
    <row r="541" spans="1:19" x14ac:dyDescent="0.25">
      <c r="A541" s="130">
        <v>39766</v>
      </c>
      <c r="B541" s="130">
        <v>39766</v>
      </c>
      <c r="C541" s="134">
        <v>-1094.9999999999818</v>
      </c>
      <c r="E541" s="130">
        <v>38261.527777777781</v>
      </c>
      <c r="F541" s="130">
        <v>38261.527777777781</v>
      </c>
      <c r="G541" s="151">
        <v>-85.384615384618002</v>
      </c>
      <c r="I541" s="130">
        <v>39206</v>
      </c>
      <c r="J541" s="130">
        <v>39206</v>
      </c>
      <c r="K541" s="131">
        <v>1630</v>
      </c>
      <c r="Q541" s="130">
        <v>39091</v>
      </c>
      <c r="R541" s="130">
        <v>39091</v>
      </c>
      <c r="S541" s="150">
        <v>-186.15384615384301</v>
      </c>
    </row>
    <row r="542" spans="1:19" x14ac:dyDescent="0.25">
      <c r="A542" s="130">
        <v>39776</v>
      </c>
      <c r="B542" s="130">
        <v>39776</v>
      </c>
      <c r="C542" s="133">
        <v>1277.5000000000091</v>
      </c>
      <c r="E542" s="130">
        <v>38261.694444444445</v>
      </c>
      <c r="F542" s="130">
        <v>38261.694444444445</v>
      </c>
      <c r="G542" s="151">
        <v>-108.46153846154196</v>
      </c>
      <c r="I542" s="130">
        <v>39211</v>
      </c>
      <c r="J542" s="130">
        <v>39211</v>
      </c>
      <c r="K542" s="131">
        <v>50</v>
      </c>
      <c r="Q542" s="130">
        <v>39092</v>
      </c>
      <c r="R542" s="130">
        <v>39092</v>
      </c>
      <c r="S542" s="150">
        <v>-89.230769230775522</v>
      </c>
    </row>
    <row r="543" spans="1:19" x14ac:dyDescent="0.25">
      <c r="A543" s="130">
        <v>39778</v>
      </c>
      <c r="B543" s="130">
        <v>39778</v>
      </c>
      <c r="C543" s="133">
        <v>1602.5000000000091</v>
      </c>
      <c r="E543" s="130">
        <v>38261.736111111109</v>
      </c>
      <c r="F543" s="130">
        <v>38261.736111111109</v>
      </c>
      <c r="G543" s="151">
        <v>-39.230769230770107</v>
      </c>
      <c r="I543" s="130">
        <v>39212</v>
      </c>
      <c r="J543" s="130">
        <v>39212</v>
      </c>
      <c r="K543" s="132">
        <v>-460</v>
      </c>
      <c r="Q543" s="130">
        <v>39099</v>
      </c>
      <c r="R543" s="130">
        <v>39099</v>
      </c>
      <c r="S543" s="150">
        <v>4.6153846153804174</v>
      </c>
    </row>
    <row r="544" spans="1:19" x14ac:dyDescent="0.25">
      <c r="A544" s="130">
        <v>39784</v>
      </c>
      <c r="B544" s="130">
        <v>39784</v>
      </c>
      <c r="C544" s="134">
        <v>-1194.9999999999818</v>
      </c>
      <c r="E544" s="130">
        <v>38261.763888888891</v>
      </c>
      <c r="F544" s="130">
        <v>38261.763888888891</v>
      </c>
      <c r="G544" s="152">
        <v>468.46153846153493</v>
      </c>
      <c r="I544" s="130">
        <v>39213</v>
      </c>
      <c r="J544" s="130">
        <v>39213</v>
      </c>
      <c r="K544" s="131">
        <v>1760</v>
      </c>
      <c r="Q544" s="130">
        <v>39101</v>
      </c>
      <c r="R544" s="130">
        <v>39101</v>
      </c>
      <c r="S544" s="150">
        <v>12.307692307689859</v>
      </c>
    </row>
    <row r="545" spans="1:19" x14ac:dyDescent="0.25">
      <c r="A545" s="130">
        <v>39785</v>
      </c>
      <c r="B545" s="130">
        <v>39785</v>
      </c>
      <c r="C545" s="134">
        <v>-1194.9999999999818</v>
      </c>
      <c r="E545" s="130">
        <v>38273.833333333336</v>
      </c>
      <c r="F545" s="130">
        <v>38273.833333333336</v>
      </c>
      <c r="G545" s="152">
        <v>753.07692307692309</v>
      </c>
      <c r="I545" s="130">
        <v>39226</v>
      </c>
      <c r="J545" s="130">
        <v>39226</v>
      </c>
      <c r="K545" s="132">
        <v>-260</v>
      </c>
      <c r="Q545" s="130">
        <v>39104</v>
      </c>
      <c r="R545" s="130">
        <v>39104</v>
      </c>
      <c r="S545" s="150">
        <v>255.38461538461047</v>
      </c>
    </row>
    <row r="546" spans="1:19" x14ac:dyDescent="0.25">
      <c r="A546" s="130">
        <v>39790</v>
      </c>
      <c r="B546" s="130">
        <v>39790</v>
      </c>
      <c r="C546" s="134">
        <v>-1219.9999999999818</v>
      </c>
      <c r="E546" s="130">
        <v>38280.458333333336</v>
      </c>
      <c r="F546" s="130">
        <v>38280.458333333336</v>
      </c>
      <c r="G546" s="151">
        <v>-800.76923076923299</v>
      </c>
      <c r="I546" s="130">
        <v>39230</v>
      </c>
      <c r="J546" s="130">
        <v>39230</v>
      </c>
      <c r="K546" s="132">
        <v>-70</v>
      </c>
      <c r="Q546" s="130">
        <v>39105</v>
      </c>
      <c r="R546" s="130">
        <v>39105</v>
      </c>
      <c r="S546" s="150">
        <v>235.38461538461118</v>
      </c>
    </row>
    <row r="547" spans="1:19" x14ac:dyDescent="0.25">
      <c r="A547" s="130">
        <v>39793</v>
      </c>
      <c r="B547" s="130">
        <v>39793</v>
      </c>
      <c r="C547" s="134">
        <v>-1182.4999999999818</v>
      </c>
      <c r="E547" s="130">
        <v>38280.708333333336</v>
      </c>
      <c r="F547" s="130">
        <v>38280.708333333336</v>
      </c>
      <c r="G547" s="152">
        <v>253.07692307691869</v>
      </c>
      <c r="I547" s="130">
        <v>39232</v>
      </c>
      <c r="J547" s="130">
        <v>39232</v>
      </c>
      <c r="K547" s="131">
        <v>350</v>
      </c>
      <c r="Q547" s="130">
        <v>39108</v>
      </c>
      <c r="R547" s="130">
        <v>39108</v>
      </c>
      <c r="S547" s="150">
        <v>19.9999999999993</v>
      </c>
    </row>
    <row r="548" spans="1:19" x14ac:dyDescent="0.25">
      <c r="A548" s="130">
        <v>39794</v>
      </c>
      <c r="B548" s="130">
        <v>39794</v>
      </c>
      <c r="C548" s="133">
        <v>2002.5000000000091</v>
      </c>
      <c r="E548" s="130">
        <v>38286.736111111109</v>
      </c>
      <c r="F548" s="130">
        <v>38286.736111111109</v>
      </c>
      <c r="G548" s="152">
        <v>491.53846153846433</v>
      </c>
      <c r="I548" s="130">
        <v>39245</v>
      </c>
      <c r="J548" s="130">
        <v>39245</v>
      </c>
      <c r="K548" s="132">
        <v>210</v>
      </c>
      <c r="Q548" s="130">
        <v>39111</v>
      </c>
      <c r="R548" s="130">
        <v>39111</v>
      </c>
      <c r="S548" s="150">
        <v>-249.23076923076991</v>
      </c>
    </row>
    <row r="549" spans="1:19" x14ac:dyDescent="0.25">
      <c r="A549" s="130">
        <v>39799</v>
      </c>
      <c r="B549" s="130">
        <v>39799</v>
      </c>
      <c r="C549" s="134">
        <v>-507.49999999998181</v>
      </c>
      <c r="E549" s="130">
        <v>38287.722222222219</v>
      </c>
      <c r="F549" s="130">
        <v>38287.722222222219</v>
      </c>
      <c r="G549" s="152">
        <v>1083.8461538461536</v>
      </c>
      <c r="I549" s="130">
        <v>39247</v>
      </c>
      <c r="J549" s="130">
        <v>39247</v>
      </c>
      <c r="K549" s="131">
        <v>1250</v>
      </c>
      <c r="Q549" s="130">
        <v>39119</v>
      </c>
      <c r="R549" s="130">
        <v>39119</v>
      </c>
      <c r="S549" s="150">
        <v>196.92307692308145</v>
      </c>
    </row>
    <row r="550" spans="1:19" x14ac:dyDescent="0.25">
      <c r="A550" s="130">
        <v>39800</v>
      </c>
      <c r="B550" s="130">
        <v>39800</v>
      </c>
      <c r="C550" s="133">
        <v>865.00000000000909</v>
      </c>
      <c r="E550" s="130">
        <v>38292.5</v>
      </c>
      <c r="F550" s="130">
        <v>38292.5</v>
      </c>
      <c r="G550" s="151">
        <v>-77.692307692306372</v>
      </c>
      <c r="I550" s="130">
        <v>39253</v>
      </c>
      <c r="J550" s="130">
        <v>39253</v>
      </c>
      <c r="K550" s="132">
        <v>-420</v>
      </c>
      <c r="Q550" s="130">
        <v>39126</v>
      </c>
      <c r="R550" s="130">
        <v>39126</v>
      </c>
      <c r="S550" s="150">
        <v>-244.6153846153895</v>
      </c>
    </row>
    <row r="551" spans="1:19" x14ac:dyDescent="0.25">
      <c r="A551" s="130">
        <v>39801</v>
      </c>
      <c r="B551" s="130">
        <v>39801</v>
      </c>
      <c r="C551" s="133">
        <v>492.50000000001819</v>
      </c>
      <c r="E551" s="130">
        <v>38292.722222222219</v>
      </c>
      <c r="F551" s="130">
        <v>38292.722222222219</v>
      </c>
      <c r="G551" s="152">
        <v>945.38461538461536</v>
      </c>
      <c r="I551" s="130">
        <v>39259</v>
      </c>
      <c r="J551" s="130">
        <v>39259</v>
      </c>
      <c r="K551" s="132">
        <v>-600</v>
      </c>
      <c r="Q551" s="130">
        <v>39129</v>
      </c>
      <c r="R551" s="130">
        <v>39129</v>
      </c>
      <c r="S551" s="150">
        <v>289.23076923076854</v>
      </c>
    </row>
    <row r="552" spans="1:19" x14ac:dyDescent="0.25">
      <c r="A552" s="130">
        <v>39804</v>
      </c>
      <c r="B552" s="130">
        <v>39804</v>
      </c>
      <c r="C552" s="134">
        <v>-557.49999999998181</v>
      </c>
      <c r="E552" s="130">
        <v>38294.625</v>
      </c>
      <c r="F552" s="130">
        <v>38294.625</v>
      </c>
      <c r="G552" s="152">
        <v>68.461538461538026</v>
      </c>
      <c r="I552" s="130">
        <v>39260</v>
      </c>
      <c r="J552" s="130">
        <v>39260</v>
      </c>
      <c r="K552" s="132">
        <v>-1030</v>
      </c>
      <c r="Q552" s="130">
        <v>39133</v>
      </c>
      <c r="R552" s="130">
        <v>39133</v>
      </c>
      <c r="S552" s="150">
        <v>509.23076923076957</v>
      </c>
    </row>
    <row r="553" spans="1:19" x14ac:dyDescent="0.25">
      <c r="A553" s="130">
        <v>39805</v>
      </c>
      <c r="B553" s="130">
        <v>39805</v>
      </c>
      <c r="C553" s="134">
        <v>-1057.4999999999818</v>
      </c>
      <c r="E553" s="130">
        <v>38294.847222222219</v>
      </c>
      <c r="F553" s="130">
        <v>38294.847222222219</v>
      </c>
      <c r="G553" s="152">
        <v>83.846153846155815</v>
      </c>
      <c r="I553" s="130">
        <v>39261</v>
      </c>
      <c r="J553" s="130">
        <v>39261</v>
      </c>
      <c r="K553" s="132">
        <v>-260</v>
      </c>
      <c r="Q553" s="130">
        <v>39139</v>
      </c>
      <c r="R553" s="130">
        <v>39139</v>
      </c>
      <c r="S553" s="150">
        <v>135.38461538461468</v>
      </c>
    </row>
    <row r="554" spans="1:19" x14ac:dyDescent="0.25">
      <c r="A554" s="130">
        <v>39811</v>
      </c>
      <c r="B554" s="130">
        <v>39811</v>
      </c>
      <c r="C554" s="134">
        <v>-94.99999999998181</v>
      </c>
      <c r="E554" s="130">
        <v>38295.5</v>
      </c>
      <c r="F554" s="130">
        <v>38295.5</v>
      </c>
      <c r="G554" s="151">
        <v>-23.846153846152315</v>
      </c>
      <c r="I554" s="130">
        <v>39262</v>
      </c>
      <c r="J554" s="130">
        <v>39262</v>
      </c>
      <c r="K554" s="132">
        <v>950</v>
      </c>
      <c r="Q554" s="130">
        <v>39141</v>
      </c>
      <c r="R554" s="130">
        <v>39141</v>
      </c>
      <c r="S554" s="150">
        <v>-180.00000000000244</v>
      </c>
    </row>
    <row r="555" spans="1:19" x14ac:dyDescent="0.25">
      <c r="A555" s="130">
        <v>39827</v>
      </c>
      <c r="B555" s="130">
        <v>39827</v>
      </c>
      <c r="C555" s="133">
        <v>3830.0000000000182</v>
      </c>
      <c r="E555" s="130">
        <v>38295.722222222219</v>
      </c>
      <c r="F555" s="130">
        <v>38295.722222222219</v>
      </c>
      <c r="G555" s="151">
        <v>-462.30769230769096</v>
      </c>
      <c r="I555" s="130">
        <v>39275</v>
      </c>
      <c r="J555" s="130">
        <v>39275</v>
      </c>
      <c r="K555" s="131">
        <v>980</v>
      </c>
      <c r="Q555" s="130">
        <v>39142</v>
      </c>
      <c r="R555" s="130">
        <v>39142</v>
      </c>
      <c r="S555" s="150">
        <v>-318.46153846153743</v>
      </c>
    </row>
    <row r="556" spans="1:19" x14ac:dyDescent="0.25">
      <c r="A556" s="130">
        <v>39828</v>
      </c>
      <c r="B556" s="130">
        <v>39828</v>
      </c>
      <c r="C556" s="134">
        <v>-919.99999999998181</v>
      </c>
      <c r="E556" s="130">
        <v>38295.777777777781</v>
      </c>
      <c r="F556" s="130">
        <v>38295.777777777781</v>
      </c>
      <c r="G556" s="152">
        <v>945.38461538461536</v>
      </c>
      <c r="I556" s="130">
        <v>39287</v>
      </c>
      <c r="J556" s="130">
        <v>39287</v>
      </c>
      <c r="K556" s="131">
        <v>1320</v>
      </c>
      <c r="Q556" s="130">
        <v>39143</v>
      </c>
      <c r="R556" s="130">
        <v>39143</v>
      </c>
      <c r="S556" s="150">
        <v>889.23076923077372</v>
      </c>
    </row>
    <row r="557" spans="1:19" x14ac:dyDescent="0.25">
      <c r="A557" s="130">
        <v>39829</v>
      </c>
      <c r="B557" s="130">
        <v>39829</v>
      </c>
      <c r="C557" s="134">
        <v>-157.49999999998181</v>
      </c>
      <c r="E557" s="130">
        <v>38299.611111111109</v>
      </c>
      <c r="F557" s="130">
        <v>38299.611111111109</v>
      </c>
      <c r="G557" s="151">
        <v>-123.84615384615428</v>
      </c>
      <c r="I557" s="130">
        <v>39288</v>
      </c>
      <c r="J557" s="130">
        <v>39288</v>
      </c>
      <c r="K557" s="132">
        <v>-1200</v>
      </c>
      <c r="Q557" s="130">
        <v>39146</v>
      </c>
      <c r="R557" s="130">
        <v>39146</v>
      </c>
      <c r="S557" s="150">
        <v>358.46153846154476</v>
      </c>
    </row>
    <row r="558" spans="1:19" x14ac:dyDescent="0.25">
      <c r="A558" s="130">
        <v>39833</v>
      </c>
      <c r="B558" s="130">
        <v>39833</v>
      </c>
      <c r="C558" s="133">
        <v>2927.5000000000091</v>
      </c>
      <c r="E558" s="130">
        <v>38299.694444444445</v>
      </c>
      <c r="F558" s="130">
        <v>38299.694444444445</v>
      </c>
      <c r="G558" s="151">
        <v>-154.61538461538439</v>
      </c>
      <c r="I558" s="130">
        <v>39289</v>
      </c>
      <c r="J558" s="130">
        <v>39289</v>
      </c>
      <c r="K558" s="131">
        <v>3460</v>
      </c>
      <c r="Q558" s="130">
        <v>39147</v>
      </c>
      <c r="R558" s="130">
        <v>39147</v>
      </c>
      <c r="S558" s="150">
        <v>96.923076923076223</v>
      </c>
    </row>
    <row r="559" spans="1:19" x14ac:dyDescent="0.25">
      <c r="A559" s="130">
        <v>39835</v>
      </c>
      <c r="B559" s="130">
        <v>39835</v>
      </c>
      <c r="C559" s="133">
        <v>417.50000000001819</v>
      </c>
      <c r="E559" s="130">
        <v>38300.583333333336</v>
      </c>
      <c r="F559" s="130">
        <v>38300.583333333336</v>
      </c>
      <c r="G559" s="152">
        <v>1183.8461538461556</v>
      </c>
      <c r="I559" s="130">
        <v>39293</v>
      </c>
      <c r="J559" s="130">
        <v>39293</v>
      </c>
      <c r="K559" s="132">
        <v>-700</v>
      </c>
      <c r="Q559" s="130">
        <v>39148</v>
      </c>
      <c r="R559" s="130">
        <v>39148</v>
      </c>
      <c r="S559" s="150">
        <v>-98.461538461545103</v>
      </c>
    </row>
    <row r="560" spans="1:19" x14ac:dyDescent="0.25">
      <c r="A560" s="130">
        <v>39836</v>
      </c>
      <c r="B560" s="130">
        <v>39836</v>
      </c>
      <c r="C560" s="133">
        <v>1530.0000000000182</v>
      </c>
      <c r="E560" s="130">
        <v>38301.722222222219</v>
      </c>
      <c r="F560" s="130">
        <v>38301.722222222219</v>
      </c>
      <c r="G560" s="151">
        <v>-400.76923076923077</v>
      </c>
      <c r="I560" s="130">
        <v>39295</v>
      </c>
      <c r="J560" s="130">
        <v>39295</v>
      </c>
      <c r="K560" s="132">
        <v>-880</v>
      </c>
      <c r="Q560" s="130">
        <v>39149</v>
      </c>
      <c r="R560" s="130">
        <v>39149</v>
      </c>
      <c r="S560" s="150">
        <v>-80.00000000000594</v>
      </c>
    </row>
    <row r="561" spans="1:19" x14ac:dyDescent="0.25">
      <c r="A561" s="130">
        <v>39840</v>
      </c>
      <c r="B561" s="130">
        <v>39840</v>
      </c>
      <c r="C561" s="134">
        <v>-932.49999999998181</v>
      </c>
      <c r="E561" s="130">
        <v>38301.847222222219</v>
      </c>
      <c r="F561" s="130">
        <v>38301.847222222219</v>
      </c>
      <c r="G561" s="152">
        <v>283.84615384615427</v>
      </c>
      <c r="I561" s="130">
        <v>39296</v>
      </c>
      <c r="J561" s="130">
        <v>39296</v>
      </c>
      <c r="K561" s="132">
        <v>-670</v>
      </c>
      <c r="Q561" s="130">
        <v>39150</v>
      </c>
      <c r="R561" s="130">
        <v>39150</v>
      </c>
      <c r="S561" s="150">
        <v>-164.61538461538356</v>
      </c>
    </row>
    <row r="562" spans="1:19" x14ac:dyDescent="0.25">
      <c r="A562" s="130">
        <v>39841</v>
      </c>
      <c r="B562" s="130">
        <v>39841</v>
      </c>
      <c r="C562" s="133">
        <v>3052.5000000000091</v>
      </c>
      <c r="E562" s="130">
        <v>38302.569444444445</v>
      </c>
      <c r="F562" s="130">
        <v>38302.569444444445</v>
      </c>
      <c r="G562" s="151">
        <v>-93.07692307692416</v>
      </c>
      <c r="I562" s="130">
        <v>39297</v>
      </c>
      <c r="J562" s="130">
        <v>39297</v>
      </c>
      <c r="K562" s="132">
        <v>470</v>
      </c>
      <c r="Q562" s="130">
        <v>39154</v>
      </c>
      <c r="R562" s="130">
        <v>39154</v>
      </c>
      <c r="S562" s="150">
        <v>1119.9999999999957</v>
      </c>
    </row>
    <row r="563" spans="1:19" x14ac:dyDescent="0.25">
      <c r="A563" s="130">
        <v>39843</v>
      </c>
      <c r="B563" s="130">
        <v>39843</v>
      </c>
      <c r="C563" s="134">
        <v>-1204.9999999999727</v>
      </c>
      <c r="E563" s="130">
        <v>38302.722222222219</v>
      </c>
      <c r="F563" s="130">
        <v>38302.722222222219</v>
      </c>
      <c r="G563" s="152">
        <v>160.76923076923381</v>
      </c>
      <c r="I563" s="130">
        <v>39301</v>
      </c>
      <c r="J563" s="130">
        <v>39301</v>
      </c>
      <c r="K563" s="131">
        <v>490</v>
      </c>
      <c r="Q563" s="130">
        <v>39155</v>
      </c>
      <c r="R563" s="130">
        <v>39155</v>
      </c>
      <c r="S563" s="150">
        <v>190.76923076923217</v>
      </c>
    </row>
    <row r="564" spans="1:19" x14ac:dyDescent="0.25">
      <c r="A564" s="130">
        <v>39847</v>
      </c>
      <c r="B564" s="130">
        <v>39847</v>
      </c>
      <c r="C564" s="134">
        <v>-729.99999999997272</v>
      </c>
      <c r="E564" s="130">
        <v>38303.430555555555</v>
      </c>
      <c r="F564" s="130">
        <v>38303.430555555555</v>
      </c>
      <c r="G564" s="151">
        <v>-300.76923076923424</v>
      </c>
      <c r="I564" s="130">
        <v>39303</v>
      </c>
      <c r="J564" s="130">
        <v>39303</v>
      </c>
      <c r="K564" s="132">
        <v>-510</v>
      </c>
      <c r="Q564" s="130">
        <v>39157</v>
      </c>
      <c r="R564" s="130">
        <v>39157</v>
      </c>
      <c r="S564" s="150">
        <v>-120.00000000000455</v>
      </c>
    </row>
    <row r="565" spans="1:19" x14ac:dyDescent="0.25">
      <c r="A565" s="130">
        <v>39856</v>
      </c>
      <c r="B565" s="130">
        <v>39856</v>
      </c>
      <c r="C565" s="134">
        <v>-44.99999999998181</v>
      </c>
      <c r="E565" s="130">
        <v>38303.652777777781</v>
      </c>
      <c r="F565" s="130">
        <v>38303.652777777781</v>
      </c>
      <c r="G565" s="151">
        <v>-200.76923076923228</v>
      </c>
      <c r="I565" s="130">
        <v>39307</v>
      </c>
      <c r="J565" s="130">
        <v>39307</v>
      </c>
      <c r="K565" s="131">
        <v>270</v>
      </c>
      <c r="Q565" s="130">
        <v>39160</v>
      </c>
      <c r="R565" s="130">
        <v>39160</v>
      </c>
      <c r="S565" s="150">
        <v>-64.615384615378318</v>
      </c>
    </row>
    <row r="566" spans="1:19" x14ac:dyDescent="0.25">
      <c r="A566" s="130">
        <v>39857</v>
      </c>
      <c r="B566" s="130">
        <v>39857</v>
      </c>
      <c r="C566" s="134">
        <v>-432.49999999998181</v>
      </c>
      <c r="E566" s="130">
        <v>38303.791666666664</v>
      </c>
      <c r="F566" s="130">
        <v>38303.791666666664</v>
      </c>
      <c r="G566" s="151">
        <v>-362.30769230768902</v>
      </c>
      <c r="I566" s="130">
        <v>39308</v>
      </c>
      <c r="J566" s="130">
        <v>39308</v>
      </c>
      <c r="K566" s="132">
        <v>-1260</v>
      </c>
      <c r="Q566" s="130">
        <v>39167</v>
      </c>
      <c r="R566" s="130">
        <v>39167</v>
      </c>
      <c r="S566" s="150">
        <v>4.6153846153804174</v>
      </c>
    </row>
    <row r="567" spans="1:19" x14ac:dyDescent="0.25">
      <c r="A567" s="130">
        <v>39862</v>
      </c>
      <c r="B567" s="130">
        <v>39862</v>
      </c>
      <c r="C567" s="134">
        <v>-1314.9999999999636</v>
      </c>
      <c r="E567" s="130">
        <v>38307.638888888891</v>
      </c>
      <c r="F567" s="130">
        <v>38307.638888888891</v>
      </c>
      <c r="G567" s="151">
        <v>-239.23076923076857</v>
      </c>
      <c r="I567" s="130">
        <v>39310</v>
      </c>
      <c r="J567" s="130">
        <v>39310</v>
      </c>
      <c r="K567" s="131">
        <v>3100</v>
      </c>
      <c r="Q567" s="130">
        <v>39170</v>
      </c>
      <c r="R567" s="130">
        <v>39170</v>
      </c>
      <c r="S567" s="150">
        <v>-255.38461538461922</v>
      </c>
    </row>
    <row r="568" spans="1:19" x14ac:dyDescent="0.25">
      <c r="A568" s="130">
        <v>39863</v>
      </c>
      <c r="B568" s="130">
        <v>39863</v>
      </c>
      <c r="C568" s="133">
        <v>490.00000000000909</v>
      </c>
      <c r="E568" s="130">
        <v>38307.805555555555</v>
      </c>
      <c r="F568" s="130">
        <v>38307.805555555555</v>
      </c>
      <c r="G568" s="152">
        <v>245.384615384618</v>
      </c>
      <c r="I568" s="130">
        <v>39314</v>
      </c>
      <c r="J568" s="130">
        <v>39314</v>
      </c>
      <c r="K568" s="132">
        <v>-500</v>
      </c>
      <c r="Q568" s="130">
        <v>39171</v>
      </c>
      <c r="R568" s="130">
        <v>39171</v>
      </c>
      <c r="S568" s="150">
        <v>-661.53846153846325</v>
      </c>
    </row>
    <row r="569" spans="1:19" x14ac:dyDescent="0.25">
      <c r="A569" s="130">
        <v>39867</v>
      </c>
      <c r="B569" s="130">
        <v>39867</v>
      </c>
      <c r="C569" s="133">
        <v>3214.9999999999977</v>
      </c>
      <c r="E569" s="130">
        <v>38308.722222222219</v>
      </c>
      <c r="F569" s="130">
        <v>38308.722222222219</v>
      </c>
      <c r="G569" s="151">
        <v>-416.15384615384306</v>
      </c>
      <c r="I569" s="130">
        <v>39315</v>
      </c>
      <c r="J569" s="130">
        <v>39315</v>
      </c>
      <c r="K569" s="131">
        <v>-320</v>
      </c>
      <c r="Q569" s="130">
        <v>39174</v>
      </c>
      <c r="R569" s="130">
        <v>39174</v>
      </c>
      <c r="S569" s="150">
        <v>155.38461538461399</v>
      </c>
    </row>
    <row r="570" spans="1:19" x14ac:dyDescent="0.25">
      <c r="A570" s="130">
        <v>39869</v>
      </c>
      <c r="B570" s="130">
        <v>39869</v>
      </c>
      <c r="C570" s="133">
        <v>254.99999999999545</v>
      </c>
      <c r="E570" s="130">
        <v>38308.75</v>
      </c>
      <c r="F570" s="130">
        <v>38308.75</v>
      </c>
      <c r="G570" s="151">
        <v>-377.69230769230683</v>
      </c>
      <c r="I570" s="130">
        <v>39316</v>
      </c>
      <c r="J570" s="130">
        <v>39316</v>
      </c>
      <c r="K570" s="132">
        <v>-190</v>
      </c>
      <c r="Q570" s="130">
        <v>39184</v>
      </c>
      <c r="R570" s="130">
        <v>39184</v>
      </c>
      <c r="S570" s="150">
        <v>296.92307692307799</v>
      </c>
    </row>
    <row r="571" spans="1:19" x14ac:dyDescent="0.25">
      <c r="A571" s="130">
        <v>39882</v>
      </c>
      <c r="B571" s="130">
        <v>39882</v>
      </c>
      <c r="C571" s="133">
        <v>327.49999999999773</v>
      </c>
      <c r="E571" s="130">
        <v>38308.833333333336</v>
      </c>
      <c r="F571" s="130">
        <v>38308.833333333336</v>
      </c>
      <c r="G571" s="151">
        <v>-177.69230769230833</v>
      </c>
      <c r="I571" s="130">
        <v>39317</v>
      </c>
      <c r="J571" s="130">
        <v>39317</v>
      </c>
      <c r="K571" s="131">
        <v>690</v>
      </c>
      <c r="Q571" s="130">
        <v>39192</v>
      </c>
      <c r="R571" s="130">
        <v>39192</v>
      </c>
      <c r="S571" s="150">
        <v>-241.53846153846047</v>
      </c>
    </row>
    <row r="572" spans="1:19" x14ac:dyDescent="0.25">
      <c r="A572" s="130">
        <v>39884</v>
      </c>
      <c r="B572" s="130">
        <v>39884</v>
      </c>
      <c r="C572" s="134">
        <v>2007.4999999999932</v>
      </c>
      <c r="E572" s="130">
        <v>38309.75</v>
      </c>
      <c r="F572" s="130">
        <v>38309.75</v>
      </c>
      <c r="G572" s="151">
        <v>-400.76923076923077</v>
      </c>
      <c r="I572" s="130">
        <v>39321</v>
      </c>
      <c r="J572" s="130">
        <v>39321</v>
      </c>
      <c r="K572" s="131">
        <v>180</v>
      </c>
      <c r="Q572" s="130">
        <v>39196</v>
      </c>
      <c r="R572" s="130">
        <v>39196</v>
      </c>
      <c r="S572" s="150">
        <v>-201.53846153847061</v>
      </c>
    </row>
    <row r="573" spans="1:19" x14ac:dyDescent="0.25">
      <c r="A573" s="130">
        <v>39903</v>
      </c>
      <c r="B573" s="130">
        <v>39903</v>
      </c>
      <c r="C573" s="134">
        <v>-672.49999999999091</v>
      </c>
      <c r="E573" s="130">
        <v>38310.5</v>
      </c>
      <c r="F573" s="130">
        <v>38310.5</v>
      </c>
      <c r="G573" s="151">
        <v>-208.46153846153845</v>
      </c>
      <c r="I573" s="130">
        <v>39323</v>
      </c>
      <c r="J573" s="130">
        <v>39323</v>
      </c>
      <c r="K573" s="132">
        <v>-360</v>
      </c>
      <c r="Q573" s="130">
        <v>39197</v>
      </c>
      <c r="R573" s="130">
        <v>39197</v>
      </c>
      <c r="S573" s="150">
        <v>235.38461538461118</v>
      </c>
    </row>
    <row r="574" spans="1:19" x14ac:dyDescent="0.25">
      <c r="A574" s="130">
        <v>39904</v>
      </c>
      <c r="B574" s="130">
        <v>39904</v>
      </c>
      <c r="C574" s="133">
        <v>665.00000000000909</v>
      </c>
      <c r="E574" s="130">
        <v>38310.694444444445</v>
      </c>
      <c r="F574" s="130">
        <v>38310.694444444445</v>
      </c>
      <c r="G574" s="152">
        <v>1599.2307692307702</v>
      </c>
      <c r="I574" s="130">
        <v>39324</v>
      </c>
      <c r="J574" s="130">
        <v>39324</v>
      </c>
      <c r="K574" s="132">
        <v>-1210</v>
      </c>
      <c r="Q574" s="130">
        <v>39198</v>
      </c>
      <c r="R574" s="130">
        <v>39198</v>
      </c>
      <c r="S574" s="150">
        <v>-241.53846153846047</v>
      </c>
    </row>
    <row r="575" spans="1:19" x14ac:dyDescent="0.25">
      <c r="A575" s="130">
        <v>39924</v>
      </c>
      <c r="B575" s="130">
        <v>39924</v>
      </c>
      <c r="C575" s="133">
        <v>1777.5000000000091</v>
      </c>
      <c r="E575" s="130">
        <v>38315.708333333336</v>
      </c>
      <c r="F575" s="130">
        <v>38315.708333333336</v>
      </c>
      <c r="G575" s="151">
        <v>-323.84615384615273</v>
      </c>
      <c r="I575" s="130">
        <v>39338</v>
      </c>
      <c r="J575" s="130">
        <v>39338</v>
      </c>
      <c r="K575" s="131">
        <v>980</v>
      </c>
      <c r="Q575" s="130">
        <v>39199</v>
      </c>
      <c r="R575" s="130">
        <v>39199</v>
      </c>
      <c r="S575" s="150">
        <v>78.46153846153706</v>
      </c>
    </row>
    <row r="576" spans="1:19" x14ac:dyDescent="0.25">
      <c r="A576" s="130">
        <v>39925</v>
      </c>
      <c r="B576" s="130">
        <v>39925</v>
      </c>
      <c r="C576" s="134">
        <v>-707.49999999998181</v>
      </c>
      <c r="E576" s="130">
        <v>38327.763888888891</v>
      </c>
      <c r="F576" s="130">
        <v>38327.763888888891</v>
      </c>
      <c r="G576" s="151">
        <v>-170.00000000000219</v>
      </c>
      <c r="I576" s="130">
        <v>39339</v>
      </c>
      <c r="J576" s="130">
        <v>39339</v>
      </c>
      <c r="K576" s="132">
        <v>-380</v>
      </c>
      <c r="Q576" s="130">
        <v>39202</v>
      </c>
      <c r="R576" s="130">
        <v>39202</v>
      </c>
      <c r="S576" s="150">
        <v>1081.538461538466</v>
      </c>
    </row>
    <row r="577" spans="1:19" x14ac:dyDescent="0.25">
      <c r="A577" s="130">
        <v>39930</v>
      </c>
      <c r="B577" s="130">
        <v>39930</v>
      </c>
      <c r="C577" s="134">
        <v>-707.49999999998181</v>
      </c>
      <c r="E577" s="130">
        <v>38328.458333333336</v>
      </c>
      <c r="F577" s="130">
        <v>38328.458333333336</v>
      </c>
      <c r="G577" s="152">
        <v>983.84615384615176</v>
      </c>
      <c r="I577" s="130">
        <v>39342</v>
      </c>
      <c r="J577" s="130">
        <v>39342</v>
      </c>
      <c r="K577" s="131">
        <v>280</v>
      </c>
      <c r="Q577" s="130">
        <v>39204</v>
      </c>
      <c r="R577" s="130">
        <v>39204</v>
      </c>
      <c r="S577" s="150">
        <v>27.692307692308741</v>
      </c>
    </row>
    <row r="578" spans="1:19" x14ac:dyDescent="0.25">
      <c r="A578" s="130">
        <v>39931</v>
      </c>
      <c r="B578" s="130">
        <v>39931</v>
      </c>
      <c r="C578" s="134">
        <v>-694.99999999998181</v>
      </c>
      <c r="E578" s="130">
        <v>38330.5</v>
      </c>
      <c r="F578" s="130">
        <v>38330.5</v>
      </c>
      <c r="G578" s="151">
        <v>-154.61538461538439</v>
      </c>
      <c r="I578" s="130">
        <v>39343</v>
      </c>
      <c r="J578" s="130">
        <v>39343</v>
      </c>
      <c r="K578" s="131">
        <v>2140</v>
      </c>
      <c r="Q578" s="130">
        <v>39205</v>
      </c>
      <c r="R578" s="130">
        <v>39205</v>
      </c>
      <c r="S578" s="150">
        <v>-241.53846153846047</v>
      </c>
    </row>
    <row r="579" spans="1:19" x14ac:dyDescent="0.25">
      <c r="A579" s="130">
        <v>39944</v>
      </c>
      <c r="B579" s="130">
        <v>39944</v>
      </c>
      <c r="C579" s="134">
        <v>-422.49999999999091</v>
      </c>
      <c r="E579" s="130">
        <v>38330.805555555555</v>
      </c>
      <c r="F579" s="130">
        <v>38330.805555555555</v>
      </c>
      <c r="G579" s="151">
        <v>-170.00000000000219</v>
      </c>
      <c r="I579" s="130">
        <v>39351</v>
      </c>
      <c r="J579" s="130">
        <v>39351</v>
      </c>
      <c r="K579" s="131">
        <v>480</v>
      </c>
      <c r="Q579" s="130">
        <v>39206</v>
      </c>
      <c r="R579" s="130">
        <v>39206</v>
      </c>
      <c r="S579" s="150">
        <v>-321.53846153845768</v>
      </c>
    </row>
    <row r="580" spans="1:19" x14ac:dyDescent="0.25">
      <c r="A580" s="130">
        <v>39948</v>
      </c>
      <c r="B580" s="130">
        <v>39948</v>
      </c>
      <c r="C580" s="134">
        <v>-669.99999999998181</v>
      </c>
      <c r="E580" s="130">
        <v>38330.888888888891</v>
      </c>
      <c r="F580" s="130">
        <v>38330.888888888891</v>
      </c>
      <c r="G580" s="151">
        <v>-0.76923076922836531</v>
      </c>
      <c r="I580" s="130">
        <v>39356</v>
      </c>
      <c r="J580" s="130">
        <v>39356</v>
      </c>
      <c r="K580" s="132">
        <v>-380</v>
      </c>
      <c r="Q580" s="130">
        <v>39209</v>
      </c>
      <c r="R580" s="130">
        <v>39209</v>
      </c>
      <c r="S580" s="150">
        <v>-95.384615384616083</v>
      </c>
    </row>
    <row r="581" spans="1:19" x14ac:dyDescent="0.25">
      <c r="A581" s="130">
        <v>39951</v>
      </c>
      <c r="B581" s="130">
        <v>39951</v>
      </c>
      <c r="C581" s="133">
        <v>2302.5000000000091</v>
      </c>
      <c r="E581" s="130">
        <v>38331.805555555555</v>
      </c>
      <c r="F581" s="130">
        <v>38331.805555555555</v>
      </c>
      <c r="G581" s="152">
        <v>406.92307692307475</v>
      </c>
      <c r="I581" s="130">
        <v>39378</v>
      </c>
      <c r="J581" s="130">
        <v>39378</v>
      </c>
      <c r="K581" s="131">
        <v>80</v>
      </c>
      <c r="Q581" s="130">
        <v>39210</v>
      </c>
      <c r="R581" s="130">
        <v>39210</v>
      </c>
      <c r="S581" s="150">
        <v>73.846153846147899</v>
      </c>
    </row>
    <row r="582" spans="1:19" x14ac:dyDescent="0.25">
      <c r="A582" s="130">
        <v>39958</v>
      </c>
      <c r="B582" s="130">
        <v>39958</v>
      </c>
      <c r="C582" s="133">
        <v>340.00000000000909</v>
      </c>
      <c r="E582" s="130">
        <v>38334.777777777781</v>
      </c>
      <c r="F582" s="130">
        <v>38334.777777777781</v>
      </c>
      <c r="G582" s="151">
        <v>-170.00000000000219</v>
      </c>
      <c r="I582" s="130">
        <v>39380</v>
      </c>
      <c r="J582" s="130">
        <v>39380</v>
      </c>
      <c r="K582" s="132">
        <v>10</v>
      </c>
      <c r="Q582" s="130">
        <v>39211</v>
      </c>
      <c r="R582" s="130">
        <v>39211</v>
      </c>
      <c r="S582" s="150">
        <v>396.92307692307446</v>
      </c>
    </row>
    <row r="583" spans="1:19" x14ac:dyDescent="0.25">
      <c r="A583" s="130">
        <v>39959</v>
      </c>
      <c r="B583" s="130">
        <v>39959</v>
      </c>
      <c r="C583" s="133">
        <v>1390.0000000000091</v>
      </c>
      <c r="E583" s="130">
        <v>38335.694444444445</v>
      </c>
      <c r="F583" s="130">
        <v>38335.694444444445</v>
      </c>
      <c r="G583" s="151">
        <v>-362.30769230769448</v>
      </c>
      <c r="I583" s="130">
        <v>39393</v>
      </c>
      <c r="J583" s="130">
        <v>39393</v>
      </c>
      <c r="K583" s="132">
        <v>-30</v>
      </c>
      <c r="Q583" s="130">
        <v>39212</v>
      </c>
      <c r="R583" s="130">
        <v>39212</v>
      </c>
      <c r="S583" s="150">
        <v>-240.00000000000034</v>
      </c>
    </row>
    <row r="584" spans="1:19" x14ac:dyDescent="0.25">
      <c r="A584" s="130">
        <v>39961</v>
      </c>
      <c r="B584" s="130">
        <v>39961</v>
      </c>
      <c r="C584" s="134">
        <v>-644.99999999998181</v>
      </c>
      <c r="E584" s="130">
        <v>38335.833333333336</v>
      </c>
      <c r="F584" s="130">
        <v>38335.833333333336</v>
      </c>
      <c r="G584" s="152">
        <v>214.61538461538242</v>
      </c>
      <c r="I584" s="130">
        <v>39394</v>
      </c>
      <c r="J584" s="130">
        <v>39394</v>
      </c>
      <c r="K584" s="132">
        <v>320</v>
      </c>
      <c r="Q584" s="130">
        <v>39213</v>
      </c>
      <c r="R584" s="130">
        <v>39213</v>
      </c>
      <c r="S584" s="150">
        <v>-66.153846153847198</v>
      </c>
    </row>
    <row r="585" spans="1:19" x14ac:dyDescent="0.25">
      <c r="A585" s="130">
        <v>39962</v>
      </c>
      <c r="B585" s="130">
        <v>39962</v>
      </c>
      <c r="C585" s="134">
        <v>-644.99999999998181</v>
      </c>
      <c r="E585" s="130">
        <v>38343.708333333336</v>
      </c>
      <c r="F585" s="130">
        <v>38343.708333333336</v>
      </c>
      <c r="G585" s="151">
        <v>-193.07692307692068</v>
      </c>
      <c r="I585" s="130">
        <v>39395</v>
      </c>
      <c r="J585" s="130">
        <v>39395</v>
      </c>
      <c r="K585" s="132">
        <v>-40</v>
      </c>
      <c r="Q585" s="130">
        <v>39216</v>
      </c>
      <c r="R585" s="130">
        <v>39216</v>
      </c>
      <c r="S585" s="150">
        <v>-59.999999999997897</v>
      </c>
    </row>
    <row r="586" spans="1:19" x14ac:dyDescent="0.25">
      <c r="A586" s="130">
        <v>39969</v>
      </c>
      <c r="B586" s="130">
        <v>39969</v>
      </c>
      <c r="C586" s="134">
        <v>-619.99999999998181</v>
      </c>
      <c r="E586" s="130">
        <v>38350.708333333336</v>
      </c>
      <c r="F586" s="130">
        <v>38350.708333333336</v>
      </c>
      <c r="G586" s="151">
        <v>-546.92307692308066</v>
      </c>
      <c r="I586" s="130">
        <v>39398</v>
      </c>
      <c r="J586" s="130">
        <v>39398</v>
      </c>
      <c r="K586" s="132">
        <v>-420</v>
      </c>
      <c r="Q586" s="130">
        <v>39217</v>
      </c>
      <c r="R586" s="130">
        <v>39217</v>
      </c>
      <c r="S586" s="150">
        <v>144.61538461538427</v>
      </c>
    </row>
    <row r="587" spans="1:19" x14ac:dyDescent="0.25">
      <c r="A587" s="130">
        <v>39973</v>
      </c>
      <c r="B587" s="130">
        <v>39973</v>
      </c>
      <c r="C587" s="134">
        <v>-1672.4999999999454</v>
      </c>
      <c r="E587" s="130">
        <v>38350.722222222219</v>
      </c>
      <c r="F587" s="130">
        <v>38350.722222222219</v>
      </c>
      <c r="G587" s="151">
        <v>-493.07692307692656</v>
      </c>
      <c r="I587" s="130">
        <v>39399</v>
      </c>
      <c r="J587" s="130">
        <v>39399</v>
      </c>
      <c r="K587" s="131">
        <v>520</v>
      </c>
      <c r="Q587" s="130">
        <v>39219</v>
      </c>
      <c r="R587" s="130">
        <v>39219</v>
      </c>
      <c r="S587" s="150">
        <v>-416.92307692307378</v>
      </c>
    </row>
    <row r="588" spans="1:19" x14ac:dyDescent="0.25">
      <c r="A588" s="130">
        <v>39974</v>
      </c>
      <c r="B588" s="130">
        <v>39974</v>
      </c>
      <c r="C588" s="133">
        <v>280.00000000001819</v>
      </c>
      <c r="E588" s="130">
        <v>38350.819444444445</v>
      </c>
      <c r="F588" s="130">
        <v>38350.819444444445</v>
      </c>
      <c r="G588" s="152">
        <v>522.30769230768897</v>
      </c>
      <c r="I588" s="130">
        <v>39401</v>
      </c>
      <c r="J588" s="130">
        <v>39401</v>
      </c>
      <c r="K588" s="132">
        <v>-370</v>
      </c>
      <c r="Q588" s="130">
        <v>39220</v>
      </c>
      <c r="R588" s="130">
        <v>39220</v>
      </c>
      <c r="S588" s="150">
        <v>419.99999999999403</v>
      </c>
    </row>
    <row r="589" spans="1:19" x14ac:dyDescent="0.25">
      <c r="A589" s="130">
        <v>39979</v>
      </c>
      <c r="B589" s="130">
        <v>39979</v>
      </c>
      <c r="C589" s="133">
        <v>2515.0000000000091</v>
      </c>
      <c r="E589" s="130">
        <v>38355.611111111109</v>
      </c>
      <c r="F589" s="130">
        <v>38355.611111111109</v>
      </c>
      <c r="G589" s="152">
        <v>137.69230769230987</v>
      </c>
      <c r="I589" s="130">
        <v>39402</v>
      </c>
      <c r="J589" s="130">
        <v>39402</v>
      </c>
      <c r="K589" s="131">
        <v>520</v>
      </c>
      <c r="Q589" s="130">
        <v>39225</v>
      </c>
      <c r="R589" s="130">
        <v>39225</v>
      </c>
      <c r="S589" s="150">
        <v>-272.30769230769823</v>
      </c>
    </row>
    <row r="590" spans="1:19" x14ac:dyDescent="0.25">
      <c r="A590" s="130">
        <v>39980</v>
      </c>
      <c r="B590" s="130">
        <v>39980</v>
      </c>
      <c r="C590" s="133">
        <v>640.00000000000909</v>
      </c>
      <c r="E590" s="130">
        <v>38356.486111111109</v>
      </c>
      <c r="F590" s="130">
        <v>38356.486111111109</v>
      </c>
      <c r="G590" s="151">
        <v>-0.76923076923383105</v>
      </c>
      <c r="I590" s="130">
        <v>39405</v>
      </c>
      <c r="J590" s="130">
        <v>39405</v>
      </c>
      <c r="K590" s="131">
        <v>2310</v>
      </c>
      <c r="Q590" s="130">
        <v>39227</v>
      </c>
      <c r="R590" s="130">
        <v>39227</v>
      </c>
      <c r="S590" s="150">
        <v>-303.07692307692724</v>
      </c>
    </row>
    <row r="591" spans="1:19" x14ac:dyDescent="0.25">
      <c r="A591" s="130">
        <v>39981</v>
      </c>
      <c r="B591" s="130">
        <v>39981</v>
      </c>
      <c r="C591" s="134">
        <v>-139.99999999996362</v>
      </c>
      <c r="E591" s="130">
        <v>38356.694444444445</v>
      </c>
      <c r="F591" s="130">
        <v>38356.694444444445</v>
      </c>
      <c r="G591" s="151">
        <v>-323.84615384615273</v>
      </c>
      <c r="I591" s="130">
        <v>39406</v>
      </c>
      <c r="J591" s="130">
        <v>39406</v>
      </c>
      <c r="K591" s="132">
        <v>-680</v>
      </c>
      <c r="Q591" s="130">
        <v>39230</v>
      </c>
      <c r="R591" s="130">
        <v>39230</v>
      </c>
      <c r="S591" s="150">
        <v>75.38461538460804</v>
      </c>
    </row>
    <row r="592" spans="1:19" x14ac:dyDescent="0.25">
      <c r="A592" s="130">
        <v>39982</v>
      </c>
      <c r="B592" s="130">
        <v>39982</v>
      </c>
      <c r="C592" s="134">
        <v>-1164.9999999999636</v>
      </c>
      <c r="E592" s="130">
        <v>38356.736111111109</v>
      </c>
      <c r="F592" s="130">
        <v>38356.736111111109</v>
      </c>
      <c r="G592" s="152">
        <v>1114.6153846153893</v>
      </c>
      <c r="I592" s="130">
        <v>39407</v>
      </c>
      <c r="J592" s="130">
        <v>39407</v>
      </c>
      <c r="K592" s="131">
        <v>1250</v>
      </c>
      <c r="Q592" s="130">
        <v>39232</v>
      </c>
      <c r="R592" s="130">
        <v>39232</v>
      </c>
      <c r="S592" s="150">
        <v>-279.99999999999892</v>
      </c>
    </row>
    <row r="593" spans="1:19" x14ac:dyDescent="0.25">
      <c r="A593" s="130">
        <v>39983</v>
      </c>
      <c r="B593" s="130">
        <v>39983</v>
      </c>
      <c r="C593" s="134">
        <v>-184.99999999999091</v>
      </c>
      <c r="E593" s="130">
        <v>38358.444444444445</v>
      </c>
      <c r="F593" s="130">
        <v>38358.444444444445</v>
      </c>
      <c r="G593" s="151">
        <v>-131.53846153846044</v>
      </c>
      <c r="I593" s="130">
        <v>39409</v>
      </c>
      <c r="J593" s="130">
        <v>39409</v>
      </c>
      <c r="K593" s="132">
        <v>-410</v>
      </c>
      <c r="Q593" s="130">
        <v>39240</v>
      </c>
      <c r="R593" s="130">
        <v>39240</v>
      </c>
      <c r="S593" s="150">
        <v>-279.99999999999892</v>
      </c>
    </row>
    <row r="594" spans="1:19" x14ac:dyDescent="0.25">
      <c r="A594" s="130">
        <v>39986</v>
      </c>
      <c r="B594" s="130">
        <v>39986</v>
      </c>
      <c r="C594" s="133">
        <v>2690.0000000000091</v>
      </c>
      <c r="E594" s="130">
        <v>38358.652777777781</v>
      </c>
      <c r="F594" s="130">
        <v>38358.652777777781</v>
      </c>
      <c r="G594" s="152">
        <v>1691.5384615384608</v>
      </c>
      <c r="I594" s="130">
        <v>39412</v>
      </c>
      <c r="J594" s="130">
        <v>39412</v>
      </c>
      <c r="K594" s="131">
        <v>220</v>
      </c>
      <c r="Q594" s="130">
        <v>39241</v>
      </c>
      <c r="R594" s="130">
        <v>39241</v>
      </c>
      <c r="S594" s="150">
        <v>66.153846153847198</v>
      </c>
    </row>
    <row r="595" spans="1:19" x14ac:dyDescent="0.25">
      <c r="A595" s="130">
        <v>39990</v>
      </c>
      <c r="B595" s="130">
        <v>39990</v>
      </c>
      <c r="C595" s="134">
        <v>-569.99999999998181</v>
      </c>
      <c r="E595" s="130">
        <v>38362.888888888891</v>
      </c>
      <c r="F595" s="130">
        <v>38362.888888888891</v>
      </c>
      <c r="G595" s="152">
        <v>14.615384615383959</v>
      </c>
      <c r="I595" s="130">
        <v>39414</v>
      </c>
      <c r="J595" s="130">
        <v>39414</v>
      </c>
      <c r="K595" s="131">
        <v>1410</v>
      </c>
      <c r="Q595" s="130">
        <v>39244</v>
      </c>
      <c r="R595" s="130">
        <v>39244</v>
      </c>
      <c r="S595" s="150">
        <v>-158.46153846153425</v>
      </c>
    </row>
    <row r="596" spans="1:19" x14ac:dyDescent="0.25">
      <c r="A596" s="130">
        <v>39993</v>
      </c>
      <c r="B596" s="130">
        <v>39993</v>
      </c>
      <c r="C596" s="134">
        <v>20.000000000027285</v>
      </c>
      <c r="E596" s="130">
        <v>38363.736111111109</v>
      </c>
      <c r="F596" s="130">
        <v>38363.736111111109</v>
      </c>
      <c r="G596" s="151">
        <v>-93.07692307692416</v>
      </c>
      <c r="I596" s="130">
        <v>39420</v>
      </c>
      <c r="J596" s="130">
        <v>39420</v>
      </c>
      <c r="K596" s="131">
        <v>370</v>
      </c>
      <c r="Q596" s="130">
        <v>39245</v>
      </c>
      <c r="R596" s="130">
        <v>39245</v>
      </c>
      <c r="S596" s="150">
        <v>-113.84615384615525</v>
      </c>
    </row>
    <row r="597" spans="1:19" x14ac:dyDescent="0.25">
      <c r="A597" s="130">
        <v>39994</v>
      </c>
      <c r="B597" s="130">
        <v>39994</v>
      </c>
      <c r="C597" s="133">
        <v>852.50000000000909</v>
      </c>
      <c r="E597" s="130">
        <v>38373.430555555555</v>
      </c>
      <c r="F597" s="130">
        <v>38373.430555555555</v>
      </c>
      <c r="G597" s="152">
        <v>830.00000000000125</v>
      </c>
      <c r="I597" s="130">
        <v>39426</v>
      </c>
      <c r="J597" s="130">
        <v>39426</v>
      </c>
      <c r="K597" s="132">
        <v>-330</v>
      </c>
      <c r="Q597" s="130">
        <v>39246</v>
      </c>
      <c r="R597" s="130">
        <v>39246</v>
      </c>
      <c r="S597" s="150">
        <v>-136.92307692307483</v>
      </c>
    </row>
    <row r="598" spans="1:19" x14ac:dyDescent="0.25">
      <c r="A598" s="130">
        <v>39995</v>
      </c>
      <c r="B598" s="130">
        <v>39995</v>
      </c>
      <c r="C598" s="134">
        <v>-557.49999999998181</v>
      </c>
      <c r="E598" s="130">
        <v>38379.736111111109</v>
      </c>
      <c r="F598" s="130">
        <v>38379.736111111109</v>
      </c>
      <c r="G598" s="151">
        <v>-300.76923076922878</v>
      </c>
      <c r="I598" s="130">
        <v>39428</v>
      </c>
      <c r="J598" s="130">
        <v>39428</v>
      </c>
      <c r="K598" s="131">
        <v>-260</v>
      </c>
      <c r="Q598" s="130">
        <v>39252</v>
      </c>
      <c r="R598" s="130">
        <v>39252</v>
      </c>
      <c r="S598" s="150">
        <v>-64.615384615387057</v>
      </c>
    </row>
    <row r="599" spans="1:19" x14ac:dyDescent="0.25">
      <c r="A599" s="130">
        <v>40000</v>
      </c>
      <c r="B599" s="130">
        <v>40000</v>
      </c>
      <c r="C599" s="134">
        <v>-544.99999999998181</v>
      </c>
      <c r="E599" s="130">
        <v>38383.861111111109</v>
      </c>
      <c r="F599" s="130">
        <v>38383.861111111109</v>
      </c>
      <c r="G599" s="152">
        <v>183.8461538461523</v>
      </c>
      <c r="I599" s="130">
        <v>39429</v>
      </c>
      <c r="J599" s="130">
        <v>39429</v>
      </c>
      <c r="K599" s="131">
        <v>890</v>
      </c>
      <c r="Q599" s="130">
        <v>39258</v>
      </c>
      <c r="R599" s="130">
        <v>39258</v>
      </c>
      <c r="S599" s="150">
        <v>132.3076923076944</v>
      </c>
    </row>
    <row r="600" spans="1:19" x14ac:dyDescent="0.25">
      <c r="A600" s="130">
        <v>40001</v>
      </c>
      <c r="B600" s="130">
        <v>40001</v>
      </c>
      <c r="C600" s="133">
        <v>1027.5000000000091</v>
      </c>
      <c r="E600" s="130">
        <v>38384.472222222219</v>
      </c>
      <c r="F600" s="130">
        <v>38384.472222222219</v>
      </c>
      <c r="G600" s="152">
        <v>37.692307692307907</v>
      </c>
      <c r="I600" s="130">
        <v>39433</v>
      </c>
      <c r="J600" s="130">
        <v>39433</v>
      </c>
      <c r="K600" s="131">
        <v>410</v>
      </c>
      <c r="Q600" s="130">
        <v>39259</v>
      </c>
      <c r="R600" s="130">
        <v>39259</v>
      </c>
      <c r="S600" s="150">
        <v>104.61538461538566</v>
      </c>
    </row>
    <row r="601" spans="1:19" x14ac:dyDescent="0.25">
      <c r="A601" s="130">
        <v>40002</v>
      </c>
      <c r="B601" s="130">
        <v>40002</v>
      </c>
      <c r="C601" s="134">
        <v>-544.99999999998181</v>
      </c>
      <c r="E601" s="130">
        <v>38384.777777777781</v>
      </c>
      <c r="F601" s="130">
        <v>38384.777777777781</v>
      </c>
      <c r="G601" s="152">
        <v>406.92307692307475</v>
      </c>
      <c r="I601" s="130">
        <v>39434</v>
      </c>
      <c r="J601" s="130">
        <v>39434</v>
      </c>
      <c r="K601" s="132">
        <v>-190</v>
      </c>
      <c r="Q601" s="130">
        <v>39260</v>
      </c>
      <c r="R601" s="130">
        <v>39260</v>
      </c>
      <c r="S601" s="150">
        <v>612.30769230768635</v>
      </c>
    </row>
    <row r="602" spans="1:19" x14ac:dyDescent="0.25">
      <c r="A602" s="130">
        <v>40004</v>
      </c>
      <c r="B602" s="130">
        <v>40004</v>
      </c>
      <c r="C602" s="134">
        <v>-544.99999999998181</v>
      </c>
      <c r="E602" s="130">
        <v>38387.5</v>
      </c>
      <c r="F602" s="130">
        <v>38387.5</v>
      </c>
      <c r="G602" s="151">
        <v>-46.923076923076273</v>
      </c>
      <c r="I602" s="130">
        <v>39443</v>
      </c>
      <c r="J602" s="130">
        <v>39443</v>
      </c>
      <c r="K602" s="131">
        <v>40</v>
      </c>
      <c r="Q602" s="130">
        <v>39262</v>
      </c>
      <c r="R602" s="130">
        <v>39262</v>
      </c>
      <c r="S602" s="150">
        <v>512.30769230768988</v>
      </c>
    </row>
    <row r="603" spans="1:19" x14ac:dyDescent="0.25">
      <c r="A603" s="130">
        <v>40007</v>
      </c>
      <c r="B603" s="130">
        <v>40007</v>
      </c>
      <c r="C603" s="133">
        <v>1065.0000000000091</v>
      </c>
      <c r="E603" s="130">
        <v>38387.680555555555</v>
      </c>
      <c r="F603" s="130">
        <v>38387.680555555555</v>
      </c>
      <c r="G603" s="151">
        <v>-54.615384615387896</v>
      </c>
      <c r="I603" s="130">
        <v>39449</v>
      </c>
      <c r="J603" s="130">
        <v>39449</v>
      </c>
      <c r="K603" s="131">
        <v>1320</v>
      </c>
      <c r="Q603" s="130">
        <v>39265</v>
      </c>
      <c r="R603" s="130">
        <v>39265</v>
      </c>
      <c r="S603" s="150">
        <v>389.23076923077377</v>
      </c>
    </row>
    <row r="604" spans="1:19" x14ac:dyDescent="0.25">
      <c r="A604" s="130">
        <v>40037</v>
      </c>
      <c r="B604" s="130">
        <v>40037</v>
      </c>
      <c r="C604" s="134">
        <v>-154.99999999997272</v>
      </c>
      <c r="E604" s="130">
        <v>38387.708333333336</v>
      </c>
      <c r="F604" s="130">
        <v>38387.708333333336</v>
      </c>
      <c r="G604" s="151">
        <v>-16.153846153846153</v>
      </c>
      <c r="I604" s="130">
        <v>39451</v>
      </c>
      <c r="J604" s="130">
        <v>39451</v>
      </c>
      <c r="K604" s="131">
        <v>2400</v>
      </c>
      <c r="Q604" s="130">
        <v>39280</v>
      </c>
      <c r="R604" s="130">
        <v>39280</v>
      </c>
      <c r="S604" s="150">
        <v>-418.46153846154266</v>
      </c>
    </row>
    <row r="605" spans="1:19" x14ac:dyDescent="0.25">
      <c r="A605" s="130">
        <v>40039</v>
      </c>
      <c r="B605" s="130">
        <v>40039</v>
      </c>
      <c r="C605" s="133">
        <v>1167.5000000000182</v>
      </c>
      <c r="E605" s="130">
        <v>38387.791666666664</v>
      </c>
      <c r="F605" s="130">
        <v>38387.791666666664</v>
      </c>
      <c r="G605" s="152">
        <v>60.769230769231861</v>
      </c>
      <c r="I605" s="130">
        <v>39454</v>
      </c>
      <c r="J605" s="130">
        <v>39454</v>
      </c>
      <c r="K605" s="132">
        <v>-950</v>
      </c>
      <c r="Q605" s="130">
        <v>39283</v>
      </c>
      <c r="R605" s="130">
        <v>39283</v>
      </c>
      <c r="S605" s="150">
        <v>512.30769230769863</v>
      </c>
    </row>
    <row r="606" spans="1:19" x14ac:dyDescent="0.25">
      <c r="A606" s="130">
        <v>40044</v>
      </c>
      <c r="B606" s="130">
        <v>40044</v>
      </c>
      <c r="C606" s="134">
        <v>-532.49999999998181</v>
      </c>
      <c r="E606" s="130">
        <v>38392.416666666664</v>
      </c>
      <c r="F606" s="130">
        <v>38392.416666666664</v>
      </c>
      <c r="G606" s="151">
        <v>-185.38461538461996</v>
      </c>
      <c r="I606" s="130">
        <v>39456</v>
      </c>
      <c r="J606" s="130">
        <v>39456</v>
      </c>
      <c r="K606" s="132">
        <v>-90</v>
      </c>
      <c r="Q606" s="130">
        <v>39286</v>
      </c>
      <c r="R606" s="130">
        <v>39286</v>
      </c>
      <c r="S606" s="150">
        <v>220.00000000000105</v>
      </c>
    </row>
    <row r="607" spans="1:19" x14ac:dyDescent="0.25">
      <c r="A607" s="130">
        <v>40045</v>
      </c>
      <c r="B607" s="130">
        <v>40045</v>
      </c>
      <c r="C607" s="134">
        <v>507.50000000002728</v>
      </c>
      <c r="E607" s="130">
        <v>38392.694444444445</v>
      </c>
      <c r="F607" s="130">
        <v>38392.694444444445</v>
      </c>
      <c r="G607" s="151">
        <v>-508.46153846153891</v>
      </c>
      <c r="I607" s="130">
        <v>39457</v>
      </c>
      <c r="J607" s="130">
        <v>39457</v>
      </c>
      <c r="K607" s="132">
        <v>-500</v>
      </c>
      <c r="Q607" s="130">
        <v>39289</v>
      </c>
      <c r="R607" s="130">
        <v>39289</v>
      </c>
      <c r="S607" s="150">
        <v>-355.3846153846157</v>
      </c>
    </row>
    <row r="608" spans="1:19" x14ac:dyDescent="0.25">
      <c r="A608" s="130">
        <v>40057</v>
      </c>
      <c r="B608" s="130">
        <v>40057</v>
      </c>
      <c r="C608" s="134">
        <v>370.00000000002728</v>
      </c>
      <c r="E608" s="130">
        <v>38392.708333333336</v>
      </c>
      <c r="F608" s="130">
        <v>38392.708333333336</v>
      </c>
      <c r="G608" s="151">
        <v>-531.5384615384628</v>
      </c>
      <c r="I608" s="130">
        <v>39458</v>
      </c>
      <c r="J608" s="130">
        <v>39458</v>
      </c>
      <c r="K608" s="132">
        <v>-720</v>
      </c>
      <c r="Q608" s="130">
        <v>39290</v>
      </c>
      <c r="R608" s="130">
        <v>39290</v>
      </c>
      <c r="S608" s="150">
        <v>-636.92307692307486</v>
      </c>
    </row>
    <row r="609" spans="1:19" x14ac:dyDescent="0.25">
      <c r="A609" s="130">
        <v>40060</v>
      </c>
      <c r="B609" s="130">
        <v>40060</v>
      </c>
      <c r="C609" s="133">
        <v>52.500000000009095</v>
      </c>
      <c r="E609" s="130">
        <v>38392.819444444445</v>
      </c>
      <c r="F609" s="130">
        <v>38392.819444444445</v>
      </c>
      <c r="G609" s="151">
        <v>-208.46153846153845</v>
      </c>
      <c r="I609" s="130">
        <v>39462</v>
      </c>
      <c r="J609" s="130">
        <v>39462</v>
      </c>
      <c r="K609" s="131">
        <v>4190</v>
      </c>
      <c r="Q609" s="130">
        <v>39294</v>
      </c>
      <c r="R609" s="130">
        <v>39294</v>
      </c>
      <c r="S609" s="150">
        <v>-693.84615384615245</v>
      </c>
    </row>
    <row r="610" spans="1:19" x14ac:dyDescent="0.25">
      <c r="A610" s="130">
        <v>40084</v>
      </c>
      <c r="B610" s="130">
        <v>40084</v>
      </c>
      <c r="C610" s="133">
        <v>2015.0000000000091</v>
      </c>
      <c r="E610" s="130">
        <v>38393.430555555555</v>
      </c>
      <c r="F610" s="130">
        <v>38393.430555555555</v>
      </c>
      <c r="G610" s="152">
        <v>1068.4615384615358</v>
      </c>
      <c r="I610" s="130">
        <v>39470</v>
      </c>
      <c r="J610" s="130">
        <v>39470</v>
      </c>
      <c r="K610" s="132">
        <v>-2880</v>
      </c>
      <c r="Q610" s="130">
        <v>39295</v>
      </c>
      <c r="R610" s="130">
        <v>39295</v>
      </c>
      <c r="S610" s="150">
        <v>-118.46153846153565</v>
      </c>
    </row>
    <row r="611" spans="1:19" x14ac:dyDescent="0.25">
      <c r="A611" s="130">
        <v>40087</v>
      </c>
      <c r="B611" s="130">
        <v>40087</v>
      </c>
      <c r="C611" s="134">
        <v>-494.99999999998181</v>
      </c>
      <c r="E611" s="130">
        <v>38397.75</v>
      </c>
      <c r="F611" s="130">
        <v>38397.75</v>
      </c>
      <c r="G611" s="151">
        <v>-531.5384615384628</v>
      </c>
      <c r="I611" s="130">
        <v>39475</v>
      </c>
      <c r="J611" s="130">
        <v>39475</v>
      </c>
      <c r="K611" s="132">
        <v>-1290</v>
      </c>
      <c r="Q611" s="130">
        <v>39296</v>
      </c>
      <c r="R611" s="130">
        <v>39296</v>
      </c>
      <c r="S611" s="150">
        <v>-641.53846153847269</v>
      </c>
    </row>
    <row r="612" spans="1:19" x14ac:dyDescent="0.25">
      <c r="A612" s="130">
        <v>40092</v>
      </c>
      <c r="B612" s="130">
        <v>40092</v>
      </c>
      <c r="C612" s="134">
        <v>-277.49999999996362</v>
      </c>
      <c r="E612" s="130">
        <v>38401.472222222219</v>
      </c>
      <c r="F612" s="130">
        <v>38401.472222222219</v>
      </c>
      <c r="G612" s="151">
        <v>-77.692307692306372</v>
      </c>
      <c r="I612" s="130">
        <v>39483</v>
      </c>
      <c r="J612" s="130">
        <v>39483</v>
      </c>
      <c r="K612" s="131">
        <v>5890</v>
      </c>
      <c r="Q612" s="130">
        <v>39297</v>
      </c>
      <c r="R612" s="130">
        <v>39297</v>
      </c>
      <c r="S612" s="150">
        <v>1535.3846153846182</v>
      </c>
    </row>
    <row r="613" spans="1:19" x14ac:dyDescent="0.25">
      <c r="A613" s="130">
        <v>40106</v>
      </c>
      <c r="B613" s="130">
        <v>40106</v>
      </c>
      <c r="C613" s="134">
        <v>-482.49999999998181</v>
      </c>
      <c r="E613" s="130">
        <v>38401.694444444445</v>
      </c>
      <c r="F613" s="130">
        <v>38401.694444444445</v>
      </c>
      <c r="G613" s="152">
        <v>291.53846153846592</v>
      </c>
      <c r="I613" s="130">
        <v>39485</v>
      </c>
      <c r="J613" s="130">
        <v>39485</v>
      </c>
      <c r="K613" s="132">
        <v>-140</v>
      </c>
      <c r="Q613" s="130">
        <v>39301</v>
      </c>
      <c r="R613" s="130">
        <v>39301</v>
      </c>
      <c r="S613" s="150">
        <v>-160.00000000000315</v>
      </c>
    </row>
    <row r="614" spans="1:19" x14ac:dyDescent="0.25">
      <c r="A614" s="130">
        <v>40108</v>
      </c>
      <c r="B614" s="130">
        <v>40108</v>
      </c>
      <c r="C614" s="133">
        <v>1065.0000000000091</v>
      </c>
      <c r="E614" s="130">
        <v>38412.791666666664</v>
      </c>
      <c r="F614" s="130">
        <v>38412.791666666664</v>
      </c>
      <c r="G614" s="151">
        <v>-77.692307692311843</v>
      </c>
      <c r="I614" s="130">
        <v>39489</v>
      </c>
      <c r="J614" s="130">
        <v>39489</v>
      </c>
      <c r="K614" s="132">
        <v>-1260</v>
      </c>
      <c r="Q614" s="130">
        <v>39304</v>
      </c>
      <c r="R614" s="130">
        <v>39304</v>
      </c>
      <c r="S614" s="150">
        <v>163.07692307691468</v>
      </c>
    </row>
    <row r="615" spans="1:19" x14ac:dyDescent="0.25">
      <c r="A615" s="130">
        <v>40109</v>
      </c>
      <c r="B615" s="130">
        <v>40109</v>
      </c>
      <c r="C615" s="133">
        <v>1052.5000000000091</v>
      </c>
      <c r="E615" s="130">
        <v>38421.694444444445</v>
      </c>
      <c r="F615" s="130">
        <v>38421.694444444445</v>
      </c>
      <c r="G615" s="151">
        <v>-423.84615384614926</v>
      </c>
      <c r="I615" s="130">
        <v>39490</v>
      </c>
      <c r="J615" s="130">
        <v>39490</v>
      </c>
      <c r="K615" s="131">
        <v>2200</v>
      </c>
      <c r="Q615" s="130">
        <v>39307</v>
      </c>
      <c r="R615" s="130">
        <v>39307</v>
      </c>
      <c r="S615" s="150">
        <v>-579.99999999999716</v>
      </c>
    </row>
    <row r="616" spans="1:19" x14ac:dyDescent="0.25">
      <c r="A616" s="130">
        <v>40112</v>
      </c>
      <c r="B616" s="130">
        <v>40112</v>
      </c>
      <c r="C616" s="134">
        <v>-1484.9999999999454</v>
      </c>
      <c r="E616" s="130">
        <v>38421.75</v>
      </c>
      <c r="F616" s="130">
        <v>38421.75</v>
      </c>
      <c r="G616" s="151">
        <v>-246.9230769230802</v>
      </c>
      <c r="I616" s="130">
        <v>39496</v>
      </c>
      <c r="J616" s="130">
        <v>39496</v>
      </c>
      <c r="K616" s="131">
        <v>660</v>
      </c>
      <c r="Q616" s="130">
        <v>39311</v>
      </c>
      <c r="R616" s="130">
        <v>39311</v>
      </c>
      <c r="S616" s="150">
        <v>-664.6153846153835</v>
      </c>
    </row>
    <row r="617" spans="1:19" x14ac:dyDescent="0.25">
      <c r="A617" s="130">
        <v>40113</v>
      </c>
      <c r="B617" s="130">
        <v>40113</v>
      </c>
      <c r="C617" s="134">
        <v>-422.49999999999091</v>
      </c>
      <c r="E617" s="130">
        <v>38422.736111111109</v>
      </c>
      <c r="F617" s="130">
        <v>38422.736111111109</v>
      </c>
      <c r="G617" s="152">
        <v>522.30769230769442</v>
      </c>
      <c r="I617" s="130">
        <v>39497</v>
      </c>
      <c r="J617" s="130">
        <v>39497</v>
      </c>
      <c r="K617" s="131">
        <v>860</v>
      </c>
      <c r="Q617" s="130">
        <v>39314</v>
      </c>
      <c r="R617" s="130">
        <v>39314</v>
      </c>
      <c r="S617" s="150">
        <v>-341.538461538457</v>
      </c>
    </row>
    <row r="618" spans="1:19" x14ac:dyDescent="0.25">
      <c r="A618" s="130">
        <v>40114</v>
      </c>
      <c r="B618" s="130">
        <v>40114</v>
      </c>
      <c r="C618" s="133">
        <v>805.00000000001819</v>
      </c>
      <c r="E618" s="130">
        <v>38425.736111111109</v>
      </c>
      <c r="F618" s="130">
        <v>38425.736111111109</v>
      </c>
      <c r="G618" s="151">
        <v>-162.30769230769602</v>
      </c>
      <c r="I618" s="130">
        <v>39499</v>
      </c>
      <c r="J618" s="130">
        <v>39499</v>
      </c>
      <c r="K618" s="131">
        <v>300</v>
      </c>
      <c r="Q618" s="130">
        <v>39317</v>
      </c>
      <c r="R618" s="130">
        <v>39317</v>
      </c>
      <c r="S618" s="150">
        <v>-41.538461538458741</v>
      </c>
    </row>
    <row r="619" spans="1:19" x14ac:dyDescent="0.25">
      <c r="A619" s="130">
        <v>40116</v>
      </c>
      <c r="B619" s="130">
        <v>40116</v>
      </c>
      <c r="C619" s="133">
        <v>3727.5000000000091</v>
      </c>
      <c r="E619" s="130">
        <v>38425.805555555555</v>
      </c>
      <c r="F619" s="130">
        <v>38425.805555555555</v>
      </c>
      <c r="G619" s="152">
        <v>560.76923076923072</v>
      </c>
      <c r="I619" s="130">
        <v>39503</v>
      </c>
      <c r="J619" s="130">
        <v>39503</v>
      </c>
      <c r="K619" s="132">
        <v>-960</v>
      </c>
      <c r="Q619" s="130">
        <v>39318</v>
      </c>
      <c r="R619" s="130">
        <v>39318</v>
      </c>
      <c r="S619" s="150">
        <v>19.9999999999993</v>
      </c>
    </row>
    <row r="620" spans="1:19" x14ac:dyDescent="0.25">
      <c r="A620" s="130">
        <v>40119</v>
      </c>
      <c r="B620" s="130">
        <v>40119</v>
      </c>
      <c r="C620" s="134">
        <v>-159.99999999999091</v>
      </c>
      <c r="E620" s="130">
        <v>38426.722222222219</v>
      </c>
      <c r="F620" s="130">
        <v>38426.722222222219</v>
      </c>
      <c r="G620" s="151">
        <v>-439.23076923076701</v>
      </c>
      <c r="I620" s="130">
        <v>39513</v>
      </c>
      <c r="J620" s="130">
        <v>39513</v>
      </c>
      <c r="K620" s="132">
        <v>-680</v>
      </c>
      <c r="Q620" s="130">
        <v>39321</v>
      </c>
      <c r="R620" s="130">
        <v>39321</v>
      </c>
      <c r="S620" s="150">
        <v>-221.53846153846118</v>
      </c>
    </row>
    <row r="621" spans="1:19" x14ac:dyDescent="0.25">
      <c r="A621" s="130">
        <v>40123</v>
      </c>
      <c r="B621" s="130">
        <v>40123</v>
      </c>
      <c r="C621" s="134">
        <v>-532.49999999998181</v>
      </c>
      <c r="E621" s="130">
        <v>38427.402777777781</v>
      </c>
      <c r="F621" s="130">
        <v>38427.402777777781</v>
      </c>
      <c r="G621" s="151">
        <v>-185.38461538461451</v>
      </c>
      <c r="I621" s="130">
        <v>39514</v>
      </c>
      <c r="J621" s="130">
        <v>39514</v>
      </c>
      <c r="K621" s="132">
        <v>-1210</v>
      </c>
      <c r="Q621" s="130">
        <v>39323</v>
      </c>
      <c r="R621" s="130">
        <v>39323</v>
      </c>
      <c r="S621" s="150">
        <v>404.6153846153839</v>
      </c>
    </row>
    <row r="622" spans="1:19" x14ac:dyDescent="0.25">
      <c r="A622" s="130">
        <v>40126</v>
      </c>
      <c r="B622" s="130">
        <v>40126</v>
      </c>
      <c r="C622" s="133">
        <v>2415.0000000000091</v>
      </c>
      <c r="E622" s="130">
        <v>38441.444444444445</v>
      </c>
      <c r="F622" s="130">
        <v>38441.444444444445</v>
      </c>
      <c r="G622" s="151">
        <v>-62.307692307694055</v>
      </c>
      <c r="I622" s="130">
        <v>39518</v>
      </c>
      <c r="J622" s="130">
        <v>39518</v>
      </c>
      <c r="K622" s="131">
        <v>1390</v>
      </c>
      <c r="Q622" s="130">
        <v>39324</v>
      </c>
      <c r="R622" s="130">
        <v>39324</v>
      </c>
      <c r="S622" s="150">
        <v>-432.30769230769266</v>
      </c>
    </row>
    <row r="623" spans="1:19" x14ac:dyDescent="0.25">
      <c r="A623" s="130">
        <v>40137</v>
      </c>
      <c r="B623" s="130">
        <v>40137</v>
      </c>
      <c r="C623" s="134">
        <v>-494.99999999998181</v>
      </c>
      <c r="E623" s="130">
        <v>38441.625</v>
      </c>
      <c r="F623" s="130">
        <v>38441.625</v>
      </c>
      <c r="G623" s="152">
        <v>391.5384615384624</v>
      </c>
      <c r="I623" s="130">
        <v>39521</v>
      </c>
      <c r="J623" s="130">
        <v>39521</v>
      </c>
      <c r="K623" s="132">
        <v>-480</v>
      </c>
      <c r="Q623" s="130">
        <v>39330</v>
      </c>
      <c r="R623" s="130">
        <v>39330</v>
      </c>
      <c r="S623" s="150">
        <v>243.07692307692062</v>
      </c>
    </row>
    <row r="624" spans="1:19" x14ac:dyDescent="0.25">
      <c r="A624" s="130">
        <v>40140</v>
      </c>
      <c r="B624" s="130">
        <v>40140</v>
      </c>
      <c r="C624" s="133">
        <v>792.50000000001819</v>
      </c>
      <c r="E624" s="130">
        <v>38442.513888888891</v>
      </c>
      <c r="F624" s="130">
        <v>38442.513888888891</v>
      </c>
      <c r="G624" s="152">
        <v>737.69230769230523</v>
      </c>
      <c r="I624" s="130">
        <v>39525</v>
      </c>
      <c r="J624" s="130">
        <v>39525</v>
      </c>
      <c r="K624" s="131">
        <v>1190</v>
      </c>
      <c r="Q624" s="130">
        <v>39331</v>
      </c>
      <c r="R624" s="130">
        <v>39331</v>
      </c>
      <c r="S624" s="150">
        <v>-229.23076923077062</v>
      </c>
    </row>
    <row r="625" spans="1:19" x14ac:dyDescent="0.25">
      <c r="A625" s="130">
        <v>40142</v>
      </c>
      <c r="B625" s="130">
        <v>40142</v>
      </c>
      <c r="C625" s="134">
        <v>-484.99999999999091</v>
      </c>
      <c r="E625" s="130">
        <v>38448.736111111109</v>
      </c>
      <c r="F625" s="130">
        <v>38448.736111111109</v>
      </c>
      <c r="G625" s="151">
        <v>-616.15384615384698</v>
      </c>
      <c r="I625" s="130">
        <v>39526</v>
      </c>
      <c r="J625" s="130">
        <v>39526</v>
      </c>
      <c r="K625" s="132">
        <v>-690</v>
      </c>
      <c r="Q625" s="130">
        <v>39332</v>
      </c>
      <c r="R625" s="130">
        <v>39332</v>
      </c>
      <c r="S625" s="150">
        <v>335.38461538460768</v>
      </c>
    </row>
    <row r="626" spans="1:19" x14ac:dyDescent="0.25">
      <c r="A626" s="130">
        <v>40143</v>
      </c>
      <c r="B626" s="130">
        <v>40143</v>
      </c>
      <c r="C626" s="133">
        <v>2090.0000000000091</v>
      </c>
      <c r="E626" s="130">
        <v>38448.763888888891</v>
      </c>
      <c r="F626" s="130">
        <v>38448.763888888891</v>
      </c>
      <c r="G626" s="151">
        <v>-208.46153846153845</v>
      </c>
      <c r="I626" s="130">
        <v>39527</v>
      </c>
      <c r="J626" s="130">
        <v>39527</v>
      </c>
      <c r="K626" s="132">
        <v>-460</v>
      </c>
      <c r="Q626" s="130">
        <v>39336</v>
      </c>
      <c r="R626" s="130">
        <v>39336</v>
      </c>
      <c r="S626" s="150">
        <v>226.15384615385034</v>
      </c>
    </row>
    <row r="627" spans="1:19" x14ac:dyDescent="0.25">
      <c r="A627" s="130">
        <v>40148</v>
      </c>
      <c r="B627" s="130">
        <v>40148</v>
      </c>
      <c r="C627" s="133">
        <v>480.00000000001819</v>
      </c>
      <c r="E627" s="130">
        <v>38449.444444444445</v>
      </c>
      <c r="F627" s="130">
        <v>38449.444444444445</v>
      </c>
      <c r="G627" s="152">
        <v>145.38461538461604</v>
      </c>
      <c r="I627" s="130">
        <v>39539</v>
      </c>
      <c r="J627" s="130">
        <v>39539</v>
      </c>
      <c r="K627" s="131">
        <v>3320</v>
      </c>
      <c r="Q627" s="130">
        <v>39338</v>
      </c>
      <c r="R627" s="130">
        <v>39338</v>
      </c>
      <c r="S627" s="150">
        <v>306.15384615384755</v>
      </c>
    </row>
    <row r="628" spans="1:19" x14ac:dyDescent="0.25">
      <c r="A628" s="130">
        <v>40158</v>
      </c>
      <c r="B628" s="130">
        <v>40158</v>
      </c>
      <c r="C628" s="133">
        <v>80.00000000001819</v>
      </c>
      <c r="E628" s="130">
        <v>38454.416666666664</v>
      </c>
      <c r="F628" s="130">
        <v>38454.416666666664</v>
      </c>
      <c r="G628" s="151">
        <v>-154.61538461538439</v>
      </c>
      <c r="I628" s="130">
        <v>39549</v>
      </c>
      <c r="J628" s="130">
        <v>39549</v>
      </c>
      <c r="K628" s="131">
        <v>1560</v>
      </c>
      <c r="Q628" s="130">
        <v>39339</v>
      </c>
      <c r="R628" s="130">
        <v>39339</v>
      </c>
      <c r="S628" s="150">
        <v>-18.46153846153916</v>
      </c>
    </row>
    <row r="629" spans="1:19" x14ac:dyDescent="0.25">
      <c r="A629" s="135">
        <v>40186</v>
      </c>
      <c r="B629" s="135">
        <v>40186</v>
      </c>
      <c r="C629" s="136">
        <v>-419.99999999998181</v>
      </c>
      <c r="E629" s="130">
        <v>38454.694444444445</v>
      </c>
      <c r="F629" s="130">
        <v>38454.694444444445</v>
      </c>
      <c r="G629" s="152">
        <v>1229.999999999998</v>
      </c>
      <c r="I629" s="130">
        <v>39553</v>
      </c>
      <c r="J629" s="130">
        <v>39553</v>
      </c>
      <c r="K629" s="132">
        <v>-140</v>
      </c>
      <c r="Q629" s="130">
        <v>39342</v>
      </c>
      <c r="R629" s="130">
        <v>39342</v>
      </c>
      <c r="S629" s="150">
        <v>12.307692307689859</v>
      </c>
    </row>
    <row r="630" spans="1:19" x14ac:dyDescent="0.25">
      <c r="A630" s="135">
        <v>40191</v>
      </c>
      <c r="B630" s="135">
        <v>40191</v>
      </c>
      <c r="C630" s="136">
        <v>27.500000000009095</v>
      </c>
      <c r="E630" s="130">
        <v>38457.486111111109</v>
      </c>
      <c r="F630" s="130">
        <v>38457.486111111109</v>
      </c>
      <c r="G630" s="151">
        <v>-116.15384615384812</v>
      </c>
      <c r="I630" s="130">
        <v>39562</v>
      </c>
      <c r="J630" s="130">
        <v>39562</v>
      </c>
      <c r="K630" s="131">
        <v>590</v>
      </c>
      <c r="Q630" s="130">
        <v>39343</v>
      </c>
      <c r="R630" s="130">
        <v>39343</v>
      </c>
      <c r="S630" s="150">
        <v>113.84615384615525</v>
      </c>
    </row>
    <row r="631" spans="1:19" x14ac:dyDescent="0.25">
      <c r="A631" s="135">
        <v>40192</v>
      </c>
      <c r="B631" s="135">
        <v>40192</v>
      </c>
      <c r="C631" s="136">
        <v>-959.99999999994543</v>
      </c>
      <c r="E631" s="130">
        <v>38457.708333333336</v>
      </c>
      <c r="F631" s="130">
        <v>38457.708333333336</v>
      </c>
      <c r="G631" s="151">
        <v>-170.00000000000219</v>
      </c>
      <c r="I631" s="130">
        <v>39568</v>
      </c>
      <c r="J631" s="130">
        <v>39568</v>
      </c>
      <c r="K631" s="132">
        <v>-370</v>
      </c>
      <c r="Q631" s="130">
        <v>39349</v>
      </c>
      <c r="R631" s="130">
        <v>39349</v>
      </c>
      <c r="S631" s="150">
        <v>-133.84615384615455</v>
      </c>
    </row>
    <row r="632" spans="1:19" x14ac:dyDescent="0.25">
      <c r="A632" s="135">
        <v>40193</v>
      </c>
      <c r="B632" s="135">
        <v>40193</v>
      </c>
      <c r="C632" s="136">
        <v>2255.0000000000182</v>
      </c>
      <c r="E632" s="130">
        <v>38460.402777777781</v>
      </c>
      <c r="F632" s="130">
        <v>38460.402777777781</v>
      </c>
      <c r="G632" s="152">
        <v>60.769230769231861</v>
      </c>
      <c r="I632" s="130">
        <v>39577</v>
      </c>
      <c r="J632" s="130">
        <v>39577</v>
      </c>
      <c r="K632" s="131">
        <v>560</v>
      </c>
      <c r="Q632" s="130">
        <v>39351</v>
      </c>
      <c r="R632" s="130">
        <v>39351</v>
      </c>
      <c r="S632" s="150">
        <v>-172.307692307693</v>
      </c>
    </row>
    <row r="633" spans="1:19" x14ac:dyDescent="0.25">
      <c r="A633" s="135">
        <v>40197</v>
      </c>
      <c r="B633" s="135">
        <v>40197</v>
      </c>
      <c r="C633" s="136">
        <v>-17.499999999972715</v>
      </c>
      <c r="E633" s="130">
        <v>38460.708333333336</v>
      </c>
      <c r="F633" s="130">
        <v>38460.708333333336</v>
      </c>
      <c r="G633" s="151">
        <v>-616.15384615384698</v>
      </c>
      <c r="I633" s="130">
        <v>39588</v>
      </c>
      <c r="J633" s="130">
        <v>39588</v>
      </c>
      <c r="K633" s="131">
        <v>1290</v>
      </c>
      <c r="Q633" s="130">
        <v>39353</v>
      </c>
      <c r="R633" s="130">
        <v>39353</v>
      </c>
      <c r="S633" s="150">
        <v>-195.38461538462133</v>
      </c>
    </row>
    <row r="634" spans="1:19" x14ac:dyDescent="0.25">
      <c r="A634" s="135">
        <v>40198</v>
      </c>
      <c r="B634" s="135">
        <v>40198</v>
      </c>
      <c r="C634" s="136">
        <v>312.50000000004547</v>
      </c>
      <c r="E634" s="130">
        <v>38461.444444444445</v>
      </c>
      <c r="F634" s="130">
        <v>38461.444444444445</v>
      </c>
      <c r="G634" s="152">
        <v>1176.1538461538439</v>
      </c>
      <c r="I634" s="130">
        <v>39594</v>
      </c>
      <c r="J634" s="130">
        <v>39594</v>
      </c>
      <c r="K634" s="132">
        <v>-390</v>
      </c>
      <c r="Q634" s="130">
        <v>39356</v>
      </c>
      <c r="R634" s="130">
        <v>39356</v>
      </c>
      <c r="S634" s="150">
        <v>775.38461538461854</v>
      </c>
    </row>
    <row r="635" spans="1:19" x14ac:dyDescent="0.25">
      <c r="A635" s="135">
        <v>40203</v>
      </c>
      <c r="B635" s="135">
        <v>40203</v>
      </c>
      <c r="C635" s="136">
        <v>-457.49999999998181</v>
      </c>
      <c r="E635" s="130">
        <v>38469.555555555555</v>
      </c>
      <c r="F635" s="130">
        <v>38469.555555555555</v>
      </c>
      <c r="G635" s="151">
        <v>-131.53846153846044</v>
      </c>
      <c r="I635" s="130">
        <v>39595</v>
      </c>
      <c r="J635" s="130">
        <v>39595</v>
      </c>
      <c r="K635" s="131">
        <v>160</v>
      </c>
      <c r="Q635" s="130">
        <v>39367</v>
      </c>
      <c r="R635" s="130">
        <v>39367</v>
      </c>
      <c r="S635" s="150">
        <v>-333.84615384615626</v>
      </c>
    </row>
    <row r="636" spans="1:19" x14ac:dyDescent="0.25">
      <c r="A636" s="135">
        <v>40204</v>
      </c>
      <c r="B636" s="135">
        <v>40204</v>
      </c>
      <c r="C636" s="136">
        <v>-457.49999999998181</v>
      </c>
      <c r="E636" s="130">
        <v>38474.888888888891</v>
      </c>
      <c r="F636" s="130">
        <v>38474.888888888891</v>
      </c>
      <c r="G636" s="151">
        <v>-116.15384615384812</v>
      </c>
      <c r="I636" s="130">
        <v>39596</v>
      </c>
      <c r="J636" s="130">
        <v>39596</v>
      </c>
      <c r="K636" s="132">
        <v>-1190</v>
      </c>
      <c r="Q636" s="130">
        <v>39372</v>
      </c>
      <c r="R636" s="130">
        <v>39372</v>
      </c>
      <c r="S636" s="150">
        <v>381.53846153845558</v>
      </c>
    </row>
    <row r="637" spans="1:19" x14ac:dyDescent="0.25">
      <c r="A637" s="135">
        <v>40205</v>
      </c>
      <c r="B637" s="135">
        <v>40205</v>
      </c>
      <c r="C637" s="136">
        <v>-469.99999999998181</v>
      </c>
      <c r="E637" s="130">
        <v>38475.527777777781</v>
      </c>
      <c r="F637" s="130">
        <v>38475.527777777781</v>
      </c>
      <c r="G637" s="151">
        <v>-246.9230769230802</v>
      </c>
      <c r="I637" s="130">
        <v>39597</v>
      </c>
      <c r="J637" s="130">
        <v>39597</v>
      </c>
      <c r="K637" s="132">
        <v>-1970</v>
      </c>
      <c r="Q637" s="130">
        <v>39373</v>
      </c>
      <c r="R637" s="130">
        <v>39373</v>
      </c>
      <c r="S637" s="150">
        <v>-290.76923076922867</v>
      </c>
    </row>
    <row r="638" spans="1:19" x14ac:dyDescent="0.25">
      <c r="A638" s="135">
        <v>40206</v>
      </c>
      <c r="B638" s="135">
        <v>40206</v>
      </c>
      <c r="C638" s="136">
        <v>-482.49999999998181</v>
      </c>
      <c r="E638" s="130">
        <v>38475.819444444445</v>
      </c>
      <c r="F638" s="130">
        <v>38475.819444444445</v>
      </c>
      <c r="G638" s="152">
        <v>268.46153846153646</v>
      </c>
      <c r="I638" s="130">
        <v>39598</v>
      </c>
      <c r="J638" s="130">
        <v>39598</v>
      </c>
      <c r="K638" s="132">
        <v>-400</v>
      </c>
      <c r="Q638" s="130">
        <v>39374</v>
      </c>
      <c r="R638" s="130">
        <v>39374</v>
      </c>
      <c r="S638" s="150">
        <v>1435.384615384613</v>
      </c>
    </row>
    <row r="639" spans="1:19" x14ac:dyDescent="0.25">
      <c r="A639" s="135">
        <v>40207</v>
      </c>
      <c r="B639" s="135">
        <v>40207</v>
      </c>
      <c r="C639" s="136">
        <v>377.50000000000909</v>
      </c>
      <c r="E639" s="130">
        <v>38476.708333333336</v>
      </c>
      <c r="F639" s="130">
        <v>38476.708333333336</v>
      </c>
      <c r="G639" s="151">
        <v>-608.46153846153538</v>
      </c>
      <c r="I639" s="130">
        <v>39601</v>
      </c>
      <c r="J639" s="130">
        <v>39601</v>
      </c>
      <c r="K639" s="131">
        <v>2030</v>
      </c>
      <c r="Q639" s="130">
        <v>39378</v>
      </c>
      <c r="R639" s="130">
        <v>39378</v>
      </c>
      <c r="S639" s="150">
        <v>589.23076923076678</v>
      </c>
    </row>
    <row r="640" spans="1:19" x14ac:dyDescent="0.25">
      <c r="A640" s="135">
        <v>40211</v>
      </c>
      <c r="B640" s="135">
        <v>40211</v>
      </c>
      <c r="C640" s="136">
        <v>227.50000000000909</v>
      </c>
      <c r="E640" s="130">
        <v>38476.763888888891</v>
      </c>
      <c r="F640" s="130">
        <v>38476.763888888891</v>
      </c>
      <c r="G640" s="151">
        <v>-654.61538461538328</v>
      </c>
      <c r="I640" s="130">
        <v>39603</v>
      </c>
      <c r="J640" s="130">
        <v>39603</v>
      </c>
      <c r="K640" s="132">
        <v>-210</v>
      </c>
      <c r="Q640" s="130">
        <v>39379</v>
      </c>
      <c r="R640" s="130">
        <v>39379</v>
      </c>
      <c r="S640" s="150">
        <v>116.92307692306677</v>
      </c>
    </row>
    <row r="641" spans="1:19" x14ac:dyDescent="0.25">
      <c r="A641" s="135">
        <v>40212</v>
      </c>
      <c r="B641" s="135">
        <v>40212</v>
      </c>
      <c r="C641" s="136">
        <v>-954.99999999997272</v>
      </c>
      <c r="E641" s="130">
        <v>38477.777777777781</v>
      </c>
      <c r="F641" s="130">
        <v>38477.777777777781</v>
      </c>
      <c r="G641" s="151">
        <v>-477.6923076923033</v>
      </c>
      <c r="I641" s="130">
        <v>39604</v>
      </c>
      <c r="J641" s="130">
        <v>39604</v>
      </c>
      <c r="K641" s="132">
        <v>-1970</v>
      </c>
      <c r="Q641" s="130">
        <v>39380</v>
      </c>
      <c r="R641" s="130">
        <v>39380</v>
      </c>
      <c r="S641" s="150">
        <v>-683.07692307692275</v>
      </c>
    </row>
    <row r="642" spans="1:19" x14ac:dyDescent="0.25">
      <c r="A642" s="135">
        <v>40220</v>
      </c>
      <c r="B642" s="135">
        <v>40220</v>
      </c>
      <c r="C642" s="136">
        <v>-519.99999999998181</v>
      </c>
      <c r="E642" s="130">
        <v>38477.888888888891</v>
      </c>
      <c r="F642" s="130">
        <v>38477.888888888891</v>
      </c>
      <c r="G642" s="152">
        <v>176.15384615384616</v>
      </c>
      <c r="I642" s="130">
        <v>39605</v>
      </c>
      <c r="J642" s="130">
        <v>39605</v>
      </c>
      <c r="K642" s="132">
        <v>-1120</v>
      </c>
      <c r="Q642" s="130">
        <v>39386</v>
      </c>
      <c r="R642" s="130">
        <v>39386</v>
      </c>
      <c r="S642" s="150">
        <v>47.692307692299295</v>
      </c>
    </row>
    <row r="643" spans="1:19" x14ac:dyDescent="0.25">
      <c r="A643" s="135">
        <v>40224</v>
      </c>
      <c r="B643" s="135">
        <v>40224</v>
      </c>
      <c r="C643" s="136">
        <v>-169.99999999998181</v>
      </c>
      <c r="E643" s="130">
        <v>38478.861111111109</v>
      </c>
      <c r="F643" s="130">
        <v>38478.861111111109</v>
      </c>
      <c r="G643" s="151">
        <v>-362.30769230769448</v>
      </c>
      <c r="I643" s="130">
        <v>39609</v>
      </c>
      <c r="J643" s="130">
        <v>39609</v>
      </c>
      <c r="K643" s="132">
        <v>-1050</v>
      </c>
      <c r="Q643" s="130">
        <v>39387</v>
      </c>
      <c r="R643" s="130">
        <v>39387</v>
      </c>
      <c r="S643" s="150">
        <v>1343.0769230769172</v>
      </c>
    </row>
    <row r="644" spans="1:19" x14ac:dyDescent="0.25">
      <c r="A644" s="135">
        <v>40225</v>
      </c>
      <c r="B644" s="135">
        <v>40225</v>
      </c>
      <c r="C644" s="136">
        <v>-399.99999999995453</v>
      </c>
      <c r="E644" s="130">
        <v>38483.722222222219</v>
      </c>
      <c r="F644" s="130">
        <v>38483.722222222219</v>
      </c>
      <c r="G644" s="151">
        <v>-208.46153846153845</v>
      </c>
      <c r="I644" s="130">
        <v>39610</v>
      </c>
      <c r="J644" s="130">
        <v>39610</v>
      </c>
      <c r="K644" s="131">
        <v>1380</v>
      </c>
      <c r="Q644" s="130">
        <v>39391</v>
      </c>
      <c r="R644" s="130">
        <v>39391</v>
      </c>
      <c r="S644" s="150">
        <v>-441.53846153846223</v>
      </c>
    </row>
    <row r="645" spans="1:19" x14ac:dyDescent="0.25">
      <c r="A645" s="135">
        <v>40233</v>
      </c>
      <c r="B645" s="135">
        <v>40233</v>
      </c>
      <c r="C645" s="136">
        <v>-852.49999999996362</v>
      </c>
      <c r="E645" s="130">
        <v>38483.75</v>
      </c>
      <c r="F645" s="130">
        <v>38483.75</v>
      </c>
      <c r="G645" s="151">
        <v>-285.3846153846165</v>
      </c>
      <c r="I645" s="130">
        <v>39612</v>
      </c>
      <c r="J645" s="130">
        <v>39612</v>
      </c>
      <c r="K645" s="131">
        <v>1390</v>
      </c>
      <c r="Q645" s="130">
        <v>39393</v>
      </c>
      <c r="R645" s="130">
        <v>39393</v>
      </c>
      <c r="S645" s="150">
        <v>996.92307692307099</v>
      </c>
    </row>
    <row r="646" spans="1:19" x14ac:dyDescent="0.25">
      <c r="A646" s="135">
        <v>40234</v>
      </c>
      <c r="B646" s="135">
        <v>40234</v>
      </c>
      <c r="C646" s="136">
        <v>-482.49999999998181</v>
      </c>
      <c r="E646" s="130">
        <v>38488.833333333336</v>
      </c>
      <c r="F646" s="130">
        <v>38488.833333333336</v>
      </c>
      <c r="G646" s="151">
        <v>-285.3846153846165</v>
      </c>
      <c r="I646" s="130">
        <v>39615</v>
      </c>
      <c r="J646" s="130">
        <v>39615</v>
      </c>
      <c r="K646" s="131">
        <v>380</v>
      </c>
      <c r="Q646" s="130">
        <v>39395</v>
      </c>
      <c r="R646" s="130">
        <v>39395</v>
      </c>
      <c r="S646" s="150">
        <v>-1004.6153846153891</v>
      </c>
    </row>
    <row r="647" spans="1:19" x14ac:dyDescent="0.25">
      <c r="A647" s="135">
        <v>40238</v>
      </c>
      <c r="B647" s="135">
        <v>40238</v>
      </c>
      <c r="C647" s="136">
        <v>-482.49999999998181</v>
      </c>
      <c r="E647" s="130">
        <v>38489.444444444445</v>
      </c>
      <c r="F647" s="130">
        <v>38489.444444444445</v>
      </c>
      <c r="G647" s="151">
        <v>-300.76923076922878</v>
      </c>
      <c r="I647" s="130">
        <v>39616</v>
      </c>
      <c r="J647" s="130">
        <v>39616</v>
      </c>
      <c r="K647" s="131">
        <v>90</v>
      </c>
      <c r="Q647" s="130">
        <v>39398</v>
      </c>
      <c r="R647" s="130">
        <v>39398</v>
      </c>
      <c r="S647" s="150">
        <v>-364.61538461538532</v>
      </c>
    </row>
    <row r="648" spans="1:19" x14ac:dyDescent="0.25">
      <c r="A648" s="135">
        <v>40259</v>
      </c>
      <c r="B648" s="135">
        <v>40259</v>
      </c>
      <c r="C648" s="136">
        <v>1527.5000000000091</v>
      </c>
      <c r="E648" s="130">
        <v>38489.680555555555</v>
      </c>
      <c r="F648" s="130">
        <v>38489.680555555555</v>
      </c>
      <c r="G648" s="151">
        <v>-323.84615384615273</v>
      </c>
      <c r="I648" s="130">
        <v>39618</v>
      </c>
      <c r="J648" s="130">
        <v>39618</v>
      </c>
      <c r="K648" s="131">
        <v>240</v>
      </c>
      <c r="Q648" s="130">
        <v>39399</v>
      </c>
      <c r="R648" s="130">
        <v>39399</v>
      </c>
      <c r="S648" s="150">
        <v>796.92307692307793</v>
      </c>
    </row>
    <row r="649" spans="1:19" x14ac:dyDescent="0.25">
      <c r="A649" s="135">
        <v>40261</v>
      </c>
      <c r="B649" s="135">
        <v>40261</v>
      </c>
      <c r="C649" s="136">
        <v>-407.49999999998181</v>
      </c>
      <c r="E649" s="130">
        <v>38489.861111111109</v>
      </c>
      <c r="F649" s="130">
        <v>38489.861111111109</v>
      </c>
      <c r="G649" s="152">
        <v>106.92307692307976</v>
      </c>
      <c r="I649" s="130">
        <v>39622</v>
      </c>
      <c r="J649" s="130">
        <v>39622</v>
      </c>
      <c r="K649" s="132">
        <v>-30</v>
      </c>
      <c r="Q649" s="130">
        <v>39401</v>
      </c>
      <c r="R649" s="130">
        <v>39401</v>
      </c>
      <c r="S649" s="150">
        <v>666.15384615384369</v>
      </c>
    </row>
    <row r="650" spans="1:19" x14ac:dyDescent="0.25">
      <c r="A650" s="135">
        <v>40280</v>
      </c>
      <c r="B650" s="135">
        <v>40280</v>
      </c>
      <c r="C650" s="136">
        <v>-382.49999999998181</v>
      </c>
      <c r="E650" s="130">
        <v>38490.722222222219</v>
      </c>
      <c r="F650" s="130">
        <v>38490.722222222219</v>
      </c>
      <c r="G650" s="152">
        <v>822.30769230769488</v>
      </c>
      <c r="I650" s="130">
        <v>39623</v>
      </c>
      <c r="J650" s="130">
        <v>39623</v>
      </c>
      <c r="K650" s="131">
        <v>1830</v>
      </c>
      <c r="Q650" s="130">
        <v>39406</v>
      </c>
      <c r="R650" s="130">
        <v>39406</v>
      </c>
      <c r="S650" s="150">
        <v>29.230769230768878</v>
      </c>
    </row>
    <row r="651" spans="1:19" x14ac:dyDescent="0.25">
      <c r="A651" s="135">
        <v>40284</v>
      </c>
      <c r="B651" s="135">
        <v>40284</v>
      </c>
      <c r="C651" s="136">
        <v>-369.99999999998181</v>
      </c>
      <c r="E651" s="130">
        <v>38492.625</v>
      </c>
      <c r="F651" s="130">
        <v>38492.625</v>
      </c>
      <c r="G651" s="152">
        <v>168.46153846153999</v>
      </c>
      <c r="I651" s="130">
        <v>39625</v>
      </c>
      <c r="J651" s="130">
        <v>39625</v>
      </c>
      <c r="K651" s="131">
        <v>1510</v>
      </c>
      <c r="Q651" s="130">
        <v>39407</v>
      </c>
      <c r="R651" s="130">
        <v>39407</v>
      </c>
      <c r="S651" s="150">
        <v>-133.84615384615455</v>
      </c>
    </row>
    <row r="652" spans="1:19" x14ac:dyDescent="0.25">
      <c r="A652" s="135">
        <v>40288</v>
      </c>
      <c r="B652" s="135">
        <v>40288</v>
      </c>
      <c r="C652" s="136">
        <v>367.50000000001819</v>
      </c>
      <c r="E652" s="130">
        <v>38495.402777777781</v>
      </c>
      <c r="F652" s="130">
        <v>38495.402777777781</v>
      </c>
      <c r="G652" s="152">
        <v>453.07692307692264</v>
      </c>
      <c r="I652" s="130">
        <v>39629</v>
      </c>
      <c r="J652" s="130">
        <v>39629</v>
      </c>
      <c r="K652" s="132">
        <v>-210</v>
      </c>
      <c r="Q652" s="130">
        <v>39409</v>
      </c>
      <c r="R652" s="130">
        <v>39409</v>
      </c>
      <c r="S652" s="150">
        <v>436.92307692307304</v>
      </c>
    </row>
    <row r="653" spans="1:19" x14ac:dyDescent="0.25">
      <c r="A653" s="135">
        <v>40289</v>
      </c>
      <c r="B653" s="135">
        <v>40289</v>
      </c>
      <c r="C653" s="136">
        <v>-764.99999999996362</v>
      </c>
      <c r="E653" s="130">
        <v>38510.847222222219</v>
      </c>
      <c r="F653" s="130">
        <v>38510.847222222219</v>
      </c>
      <c r="G653" s="151">
        <v>-554.6153846153868</v>
      </c>
      <c r="I653" s="130">
        <v>39630</v>
      </c>
      <c r="J653" s="130">
        <v>39630</v>
      </c>
      <c r="K653" s="131">
        <v>1600</v>
      </c>
      <c r="Q653" s="130">
        <v>39412</v>
      </c>
      <c r="R653" s="130">
        <v>39412</v>
      </c>
      <c r="S653" s="150">
        <v>847.69230769230626</v>
      </c>
    </row>
    <row r="654" spans="1:19" x14ac:dyDescent="0.25">
      <c r="A654" s="135">
        <v>40291</v>
      </c>
      <c r="B654" s="135">
        <v>40291</v>
      </c>
      <c r="C654" s="136">
        <v>-394.99999999998181</v>
      </c>
      <c r="E654" s="130">
        <v>38511.708333333336</v>
      </c>
      <c r="F654" s="130">
        <v>38511.708333333336</v>
      </c>
      <c r="G654" s="151">
        <v>-562.30769230769295</v>
      </c>
      <c r="I654" s="130">
        <v>39632</v>
      </c>
      <c r="J654" s="130">
        <v>39632</v>
      </c>
      <c r="K654" s="132">
        <v>-1110</v>
      </c>
      <c r="Q654" s="130">
        <v>39413</v>
      </c>
      <c r="R654" s="130">
        <v>39413</v>
      </c>
      <c r="S654" s="150">
        <v>-521.53846153846814</v>
      </c>
    </row>
    <row r="655" spans="1:19" x14ac:dyDescent="0.25">
      <c r="A655" s="135">
        <v>40298</v>
      </c>
      <c r="B655" s="135">
        <v>40298</v>
      </c>
      <c r="C655" s="136">
        <v>-444.99999999998181</v>
      </c>
      <c r="E655" s="130">
        <v>38512.763888888891</v>
      </c>
      <c r="F655" s="130">
        <v>38512.763888888891</v>
      </c>
      <c r="G655" s="152">
        <v>599.23076923077247</v>
      </c>
      <c r="I655" s="130">
        <v>39633</v>
      </c>
      <c r="J655" s="130">
        <v>39633</v>
      </c>
      <c r="K655" s="131">
        <v>510</v>
      </c>
      <c r="Q655" s="130">
        <v>39414</v>
      </c>
      <c r="R655" s="130">
        <v>39414</v>
      </c>
      <c r="S655" s="150">
        <v>1227.6923076923017</v>
      </c>
    </row>
    <row r="656" spans="1:19" x14ac:dyDescent="0.25">
      <c r="A656" s="135">
        <v>40301</v>
      </c>
      <c r="B656" s="135">
        <v>40301</v>
      </c>
      <c r="C656" s="136">
        <v>-394.99999999998181</v>
      </c>
      <c r="E656" s="130">
        <v>38516.694444444445</v>
      </c>
      <c r="F656" s="130">
        <v>38516.694444444445</v>
      </c>
      <c r="G656" s="152">
        <v>1068.4615384615358</v>
      </c>
      <c r="I656" s="130">
        <v>39636</v>
      </c>
      <c r="J656" s="130">
        <v>39636</v>
      </c>
      <c r="K656" s="131">
        <v>910</v>
      </c>
      <c r="Q656" s="130">
        <v>39421</v>
      </c>
      <c r="R656" s="130">
        <v>39421</v>
      </c>
      <c r="S656" s="150">
        <v>-190.76923076923217</v>
      </c>
    </row>
    <row r="657" spans="1:19" x14ac:dyDescent="0.25">
      <c r="A657" s="135">
        <v>40302</v>
      </c>
      <c r="B657" s="135">
        <v>40302</v>
      </c>
      <c r="C657" s="136">
        <v>2527.5000000000091</v>
      </c>
      <c r="E657" s="130">
        <v>38526.458333333336</v>
      </c>
      <c r="F657" s="130">
        <v>38526.458333333336</v>
      </c>
      <c r="G657" s="151">
        <v>-123.84615384615428</v>
      </c>
      <c r="I657" s="130">
        <v>39637</v>
      </c>
      <c r="J657" s="130">
        <v>39637</v>
      </c>
      <c r="K657" s="132">
        <v>-2280</v>
      </c>
      <c r="Q657" s="130">
        <v>39427</v>
      </c>
      <c r="R657" s="130">
        <v>39427</v>
      </c>
      <c r="S657" s="150">
        <v>1204.615384615382</v>
      </c>
    </row>
    <row r="658" spans="1:19" x14ac:dyDescent="0.25">
      <c r="A658" s="135">
        <v>40304</v>
      </c>
      <c r="B658" s="135">
        <v>40304</v>
      </c>
      <c r="C658" s="136">
        <v>4427.5000000000091</v>
      </c>
      <c r="E658" s="130">
        <v>38526.694444444445</v>
      </c>
      <c r="F658" s="130">
        <v>38526.694444444445</v>
      </c>
      <c r="G658" s="152">
        <v>791.53846153845939</v>
      </c>
      <c r="I658" s="130">
        <v>39638</v>
      </c>
      <c r="J658" s="130">
        <v>39638</v>
      </c>
      <c r="K658" s="131">
        <v>1160</v>
      </c>
      <c r="Q658" s="130">
        <v>39435</v>
      </c>
      <c r="R658" s="130">
        <v>39435</v>
      </c>
      <c r="S658" s="150">
        <v>-547.69230769231672</v>
      </c>
    </row>
    <row r="659" spans="1:19" x14ac:dyDescent="0.25">
      <c r="A659" s="135">
        <v>40309</v>
      </c>
      <c r="B659" s="135">
        <v>40309</v>
      </c>
      <c r="C659" s="136">
        <v>180.00000000001819</v>
      </c>
      <c r="E659" s="130">
        <v>38534.736111111109</v>
      </c>
      <c r="F659" s="130">
        <v>38534.736111111109</v>
      </c>
      <c r="G659" s="152">
        <v>1099.2307692307716</v>
      </c>
      <c r="I659" s="130">
        <v>39639</v>
      </c>
      <c r="J659" s="130">
        <v>39639</v>
      </c>
      <c r="K659" s="132">
        <v>-330</v>
      </c>
      <c r="Q659" s="130">
        <v>39436</v>
      </c>
      <c r="R659" s="130">
        <v>39436</v>
      </c>
      <c r="S659" s="150">
        <v>655.38461538461399</v>
      </c>
    </row>
    <row r="660" spans="1:19" x14ac:dyDescent="0.25">
      <c r="A660" s="135">
        <v>40310</v>
      </c>
      <c r="B660" s="135">
        <v>40310</v>
      </c>
      <c r="C660" s="136">
        <v>3277.5000000000091</v>
      </c>
      <c r="E660" s="130">
        <v>38540.861111111109</v>
      </c>
      <c r="F660" s="130">
        <v>38540.861111111109</v>
      </c>
      <c r="G660" s="152">
        <v>114.61538461538592</v>
      </c>
      <c r="I660" s="130">
        <v>39643</v>
      </c>
      <c r="J660" s="130">
        <v>39643</v>
      </c>
      <c r="K660" s="131">
        <v>890</v>
      </c>
      <c r="Q660" s="130">
        <v>39450</v>
      </c>
      <c r="R660" s="130">
        <v>39450</v>
      </c>
      <c r="S660" s="150">
        <v>635.38461538461468</v>
      </c>
    </row>
    <row r="661" spans="1:19" x14ac:dyDescent="0.25">
      <c r="A661" s="135">
        <v>40315</v>
      </c>
      <c r="B661" s="135">
        <v>40315</v>
      </c>
      <c r="C661" s="136">
        <v>-572.49999999999091</v>
      </c>
      <c r="E661" s="130">
        <v>38545.638888888891</v>
      </c>
      <c r="F661" s="130">
        <v>38545.638888888891</v>
      </c>
      <c r="G661" s="152">
        <v>722.30769230768749</v>
      </c>
      <c r="I661" s="130">
        <v>39645</v>
      </c>
      <c r="J661" s="130">
        <v>39645</v>
      </c>
      <c r="K661" s="132">
        <v>-1000</v>
      </c>
      <c r="Q661" s="130">
        <v>39455</v>
      </c>
      <c r="R661" s="130">
        <v>39455</v>
      </c>
      <c r="S661" s="150">
        <v>-61.538461538466784</v>
      </c>
    </row>
    <row r="662" spans="1:19" x14ac:dyDescent="0.25">
      <c r="A662" s="135">
        <v>40322</v>
      </c>
      <c r="B662" s="135">
        <v>40322</v>
      </c>
      <c r="C662" s="136">
        <v>-657.49999999998181</v>
      </c>
      <c r="E662" s="130">
        <v>38546.708333333336</v>
      </c>
      <c r="F662" s="130">
        <v>38546.708333333336</v>
      </c>
      <c r="G662" s="151">
        <v>-646.92307692307713</v>
      </c>
      <c r="I662" s="130">
        <v>39646</v>
      </c>
      <c r="J662" s="130">
        <v>39646</v>
      </c>
      <c r="K662" s="131">
        <v>200</v>
      </c>
      <c r="Q662" s="130">
        <v>39457</v>
      </c>
      <c r="R662" s="130">
        <v>39457</v>
      </c>
      <c r="S662" s="150">
        <v>343.07692307691713</v>
      </c>
    </row>
    <row r="663" spans="1:19" x14ac:dyDescent="0.25">
      <c r="A663" s="135">
        <v>40325</v>
      </c>
      <c r="B663" s="135">
        <v>40325</v>
      </c>
      <c r="C663" s="136">
        <v>1752.5000000000091</v>
      </c>
      <c r="E663" s="130">
        <v>38546.861111111109</v>
      </c>
      <c r="F663" s="130">
        <v>38546.861111111109</v>
      </c>
      <c r="G663" s="152">
        <v>60.769230769231861</v>
      </c>
      <c r="I663" s="130">
        <v>39658</v>
      </c>
      <c r="J663" s="130">
        <v>39658</v>
      </c>
      <c r="K663" s="131">
        <v>750</v>
      </c>
      <c r="Q663" s="130">
        <v>39458</v>
      </c>
      <c r="R663" s="130">
        <v>39458</v>
      </c>
      <c r="S663" s="150">
        <v>-436.92307692308179</v>
      </c>
    </row>
    <row r="664" spans="1:19" x14ac:dyDescent="0.25">
      <c r="A664" s="135">
        <v>40330</v>
      </c>
      <c r="B664" s="135">
        <v>40330</v>
      </c>
      <c r="C664" s="136">
        <v>-227.49999999996362</v>
      </c>
      <c r="E664" s="130">
        <v>38553.458333333336</v>
      </c>
      <c r="F664" s="130">
        <v>38553.458333333336</v>
      </c>
      <c r="G664" s="151">
        <v>-323.84615384615273</v>
      </c>
      <c r="I664" s="130">
        <v>39661</v>
      </c>
      <c r="J664" s="130">
        <v>39661</v>
      </c>
      <c r="K664" s="132">
        <v>-820</v>
      </c>
      <c r="Q664" s="130">
        <v>39461</v>
      </c>
      <c r="R664" s="130">
        <v>39461</v>
      </c>
      <c r="S664" s="150">
        <v>-344.61538461538601</v>
      </c>
    </row>
    <row r="665" spans="1:19" x14ac:dyDescent="0.25">
      <c r="A665" s="135">
        <v>40331</v>
      </c>
      <c r="B665" s="135">
        <v>40331</v>
      </c>
      <c r="C665" s="136">
        <v>-632.49999999998181</v>
      </c>
      <c r="E665" s="130">
        <v>38554.416666666664</v>
      </c>
      <c r="F665" s="130">
        <v>38554.416666666664</v>
      </c>
      <c r="G665" s="151">
        <v>-323.84615384615273</v>
      </c>
      <c r="I665" s="130">
        <v>39665</v>
      </c>
      <c r="J665" s="130">
        <v>39665</v>
      </c>
      <c r="K665" s="131">
        <v>880</v>
      </c>
      <c r="Q665" s="130">
        <v>39462</v>
      </c>
      <c r="R665" s="130">
        <v>39462</v>
      </c>
      <c r="S665" s="150">
        <v>81.53846153846608</v>
      </c>
    </row>
    <row r="666" spans="1:19" x14ac:dyDescent="0.25">
      <c r="A666" s="135">
        <v>40338</v>
      </c>
      <c r="B666" s="135">
        <v>40338</v>
      </c>
      <c r="C666" s="136">
        <v>67.50000000001819</v>
      </c>
      <c r="E666" s="130">
        <v>38554.527777777781</v>
      </c>
      <c r="F666" s="130">
        <v>38554.527777777781</v>
      </c>
      <c r="G666" s="151">
        <v>-316.15384615384659</v>
      </c>
      <c r="I666" s="130">
        <v>39666</v>
      </c>
      <c r="J666" s="130">
        <v>39666</v>
      </c>
      <c r="K666" s="132">
        <v>-490</v>
      </c>
      <c r="Q666" s="130">
        <v>39463</v>
      </c>
      <c r="R666" s="130">
        <v>39463</v>
      </c>
      <c r="S666" s="150">
        <v>-536.92307692307827</v>
      </c>
    </row>
    <row r="667" spans="1:19" x14ac:dyDescent="0.25">
      <c r="A667" s="135">
        <v>40353</v>
      </c>
      <c r="B667" s="135">
        <v>40353</v>
      </c>
      <c r="C667" s="136">
        <v>-582.49999999998181</v>
      </c>
      <c r="E667" s="130">
        <v>38554.583333333336</v>
      </c>
      <c r="F667" s="130">
        <v>38554.583333333336</v>
      </c>
      <c r="G667" s="151">
        <v>-431.53846153846092</v>
      </c>
      <c r="I667" s="130">
        <v>39668</v>
      </c>
      <c r="J667" s="130">
        <v>39668</v>
      </c>
      <c r="K667" s="131">
        <v>270</v>
      </c>
      <c r="Q667" s="130">
        <v>39464</v>
      </c>
      <c r="R667" s="130">
        <v>39464</v>
      </c>
      <c r="S667" s="150">
        <v>366.15384615384545</v>
      </c>
    </row>
    <row r="668" spans="1:19" x14ac:dyDescent="0.25">
      <c r="A668" s="135">
        <v>40357</v>
      </c>
      <c r="B668" s="135">
        <v>40357</v>
      </c>
      <c r="C668" s="136">
        <v>-582.49999999998181</v>
      </c>
      <c r="E668" s="130">
        <v>38554.625</v>
      </c>
      <c r="F668" s="130">
        <v>38554.625</v>
      </c>
      <c r="G668" s="151">
        <v>-370.00000000000063</v>
      </c>
      <c r="I668" s="130">
        <v>39678</v>
      </c>
      <c r="J668" s="130">
        <v>39678</v>
      </c>
      <c r="K668" s="132">
        <v>-510</v>
      </c>
      <c r="Q668" s="130">
        <v>39469</v>
      </c>
      <c r="R668" s="130">
        <v>39469</v>
      </c>
      <c r="S668" s="150">
        <v>-1029.2307692307688</v>
      </c>
    </row>
    <row r="669" spans="1:19" x14ac:dyDescent="0.25">
      <c r="A669" s="135">
        <v>40358</v>
      </c>
      <c r="B669" s="135">
        <v>40358</v>
      </c>
      <c r="C669" s="136">
        <v>2715.0000000000091</v>
      </c>
      <c r="E669" s="130">
        <v>38554.791666666664</v>
      </c>
      <c r="F669" s="130">
        <v>38554.791666666664</v>
      </c>
      <c r="G669" s="151">
        <v>-539.23076923076906</v>
      </c>
      <c r="I669" s="130">
        <v>39679</v>
      </c>
      <c r="J669" s="130">
        <v>39679</v>
      </c>
      <c r="K669" s="131">
        <v>1680</v>
      </c>
      <c r="Q669" s="130">
        <v>39470</v>
      </c>
      <c r="R669" s="130">
        <v>39470</v>
      </c>
      <c r="S669" s="150">
        <v>729.23076923076189</v>
      </c>
    </row>
    <row r="670" spans="1:19" x14ac:dyDescent="0.25">
      <c r="A670" s="135">
        <v>40360</v>
      </c>
      <c r="B670" s="135">
        <v>40360</v>
      </c>
      <c r="C670" s="136">
        <v>-157.49999999998181</v>
      </c>
      <c r="E670" s="130">
        <v>38555.402777777781</v>
      </c>
      <c r="F670" s="130">
        <v>38555.402777777781</v>
      </c>
      <c r="G670" s="151">
        <v>-39.230769230770107</v>
      </c>
      <c r="I670" s="130">
        <v>39681</v>
      </c>
      <c r="J670" s="130">
        <v>39681</v>
      </c>
      <c r="K670" s="132">
        <v>-450</v>
      </c>
      <c r="Q670" s="130">
        <v>39478</v>
      </c>
      <c r="R670" s="130">
        <v>39478</v>
      </c>
      <c r="S670" s="150">
        <v>519.99999999999932</v>
      </c>
    </row>
    <row r="671" spans="1:19" x14ac:dyDescent="0.25">
      <c r="A671" s="135">
        <v>40361</v>
      </c>
      <c r="B671" s="135">
        <v>40361</v>
      </c>
      <c r="C671" s="136">
        <v>955.00000000001819</v>
      </c>
      <c r="E671" s="130">
        <v>38555.708333333336</v>
      </c>
      <c r="F671" s="130">
        <v>38555.708333333336</v>
      </c>
      <c r="G671" s="152">
        <v>676.15384615384494</v>
      </c>
      <c r="I671" s="130">
        <v>39682</v>
      </c>
      <c r="J671" s="130">
        <v>39682</v>
      </c>
      <c r="K671" s="131">
        <v>950</v>
      </c>
      <c r="Q671" s="130">
        <v>39485</v>
      </c>
      <c r="R671" s="130">
        <v>39485</v>
      </c>
      <c r="S671" s="150">
        <v>-518.46153846153913</v>
      </c>
    </row>
    <row r="672" spans="1:19" x14ac:dyDescent="0.25">
      <c r="A672" s="135">
        <v>40364</v>
      </c>
      <c r="B672" s="135">
        <v>40364</v>
      </c>
      <c r="C672" s="136">
        <v>-7.4999999999818101</v>
      </c>
      <c r="E672" s="130">
        <v>38558.708333333336</v>
      </c>
      <c r="F672" s="130">
        <v>38558.708333333336</v>
      </c>
      <c r="G672" s="151">
        <v>-477.69230769230882</v>
      </c>
      <c r="I672" s="130">
        <v>39685</v>
      </c>
      <c r="J672" s="130">
        <v>39685</v>
      </c>
      <c r="K672" s="132">
        <v>-640</v>
      </c>
      <c r="Q672" s="130">
        <v>39489</v>
      </c>
      <c r="R672" s="130">
        <v>39489</v>
      </c>
      <c r="S672" s="150">
        <v>-689.23076923077201</v>
      </c>
    </row>
    <row r="673" spans="1:19" x14ac:dyDescent="0.25">
      <c r="A673" s="135">
        <v>40365</v>
      </c>
      <c r="B673" s="135">
        <v>40365</v>
      </c>
      <c r="C673" s="136">
        <v>-569.99999999998181</v>
      </c>
      <c r="E673" s="130">
        <v>38568.583333333336</v>
      </c>
      <c r="F673" s="130">
        <v>38568.583333333336</v>
      </c>
      <c r="G673" s="151">
        <v>-154.61538461538439</v>
      </c>
      <c r="I673" s="130">
        <v>39686</v>
      </c>
      <c r="J673" s="130">
        <v>39686</v>
      </c>
      <c r="K673" s="131">
        <v>330</v>
      </c>
      <c r="Q673" s="130">
        <v>39490</v>
      </c>
      <c r="R673" s="130">
        <v>39490</v>
      </c>
      <c r="S673" s="150">
        <v>90.769230769226922</v>
      </c>
    </row>
    <row r="674" spans="1:19" x14ac:dyDescent="0.25">
      <c r="A674" s="135">
        <v>40366</v>
      </c>
      <c r="B674" s="135">
        <v>40366</v>
      </c>
      <c r="C674" s="136">
        <v>1527.5000000000091</v>
      </c>
      <c r="E674" s="130">
        <v>38568.694444444445</v>
      </c>
      <c r="F674" s="130">
        <v>38568.694444444445</v>
      </c>
      <c r="G674" s="152">
        <v>30.000000000001741</v>
      </c>
      <c r="I674" s="130">
        <v>39687</v>
      </c>
      <c r="J674" s="130">
        <v>39687</v>
      </c>
      <c r="K674" s="131">
        <v>960</v>
      </c>
      <c r="Q674" s="130">
        <v>39496</v>
      </c>
      <c r="R674" s="130">
        <v>39496</v>
      </c>
      <c r="S674" s="150">
        <v>521.53846153845939</v>
      </c>
    </row>
    <row r="675" spans="1:19" x14ac:dyDescent="0.25">
      <c r="A675" s="135">
        <v>40379</v>
      </c>
      <c r="B675" s="135">
        <v>40379</v>
      </c>
      <c r="C675" s="136">
        <v>-802.49999999996362</v>
      </c>
      <c r="E675" s="130">
        <v>38574.708333333336</v>
      </c>
      <c r="F675" s="130">
        <v>38574.708333333336</v>
      </c>
      <c r="G675" s="151">
        <v>-246.9230769230802</v>
      </c>
      <c r="I675" s="130">
        <v>39692</v>
      </c>
      <c r="J675" s="130">
        <v>39692</v>
      </c>
      <c r="K675" s="132">
        <v>-870</v>
      </c>
      <c r="Q675" s="130">
        <v>39497</v>
      </c>
      <c r="R675" s="130">
        <v>39497</v>
      </c>
      <c r="S675" s="150">
        <v>-490.76923076922168</v>
      </c>
    </row>
    <row r="676" spans="1:19" x14ac:dyDescent="0.25">
      <c r="A676" s="135">
        <v>40380</v>
      </c>
      <c r="B676" s="135">
        <v>40380</v>
      </c>
      <c r="C676" s="136">
        <v>-544.99999999998181</v>
      </c>
      <c r="E676" s="130">
        <v>38583.541666666664</v>
      </c>
      <c r="F676" s="130">
        <v>38583.541666666664</v>
      </c>
      <c r="G676" s="152">
        <v>822.30769230769488</v>
      </c>
      <c r="I676" s="130">
        <v>39699</v>
      </c>
      <c r="J676" s="130">
        <v>39699</v>
      </c>
      <c r="K676" s="132">
        <v>-270</v>
      </c>
      <c r="Q676" s="130">
        <v>39498</v>
      </c>
      <c r="R676" s="130">
        <v>39498</v>
      </c>
      <c r="S676" s="150">
        <v>-59.999999999997897</v>
      </c>
    </row>
    <row r="677" spans="1:19" x14ac:dyDescent="0.25">
      <c r="A677" s="135">
        <v>40381</v>
      </c>
      <c r="B677" s="135">
        <v>40381</v>
      </c>
      <c r="C677" s="136">
        <v>2090.0000000000091</v>
      </c>
      <c r="E677" s="130">
        <v>38590.861111111109</v>
      </c>
      <c r="F677" s="130">
        <v>38590.861111111109</v>
      </c>
      <c r="G677" s="152">
        <v>560.76923076923072</v>
      </c>
      <c r="I677" s="130">
        <v>39700</v>
      </c>
      <c r="J677" s="130">
        <v>39700</v>
      </c>
      <c r="K677" s="132">
        <v>1390</v>
      </c>
      <c r="Q677" s="130">
        <v>39499</v>
      </c>
      <c r="R677" s="130">
        <v>39499</v>
      </c>
      <c r="S677" s="150">
        <v>835.38461538460763</v>
      </c>
    </row>
    <row r="678" spans="1:19" x14ac:dyDescent="0.25">
      <c r="A678" s="135">
        <v>40388</v>
      </c>
      <c r="B678" s="135">
        <v>40388</v>
      </c>
      <c r="C678" s="136">
        <v>-247.49999999999091</v>
      </c>
      <c r="E678" s="130">
        <v>38593.402777777781</v>
      </c>
      <c r="F678" s="130">
        <v>38593.402777777781</v>
      </c>
      <c r="G678" s="151">
        <v>-631.5384615384703</v>
      </c>
      <c r="I678" s="130">
        <v>39703</v>
      </c>
      <c r="J678" s="130">
        <v>39703</v>
      </c>
      <c r="K678" s="132">
        <v>-1070</v>
      </c>
      <c r="Q678" s="130">
        <v>39503</v>
      </c>
      <c r="R678" s="130">
        <v>39503</v>
      </c>
      <c r="S678" s="150">
        <v>606.15384615385449</v>
      </c>
    </row>
    <row r="679" spans="1:19" x14ac:dyDescent="0.25">
      <c r="A679" s="135">
        <v>40389</v>
      </c>
      <c r="B679" s="135">
        <v>40389</v>
      </c>
      <c r="C679" s="136">
        <v>-82.49999999998181</v>
      </c>
      <c r="E679" s="130">
        <v>38596.402777777781</v>
      </c>
      <c r="F679" s="130">
        <v>38596.402777777781</v>
      </c>
      <c r="G679" s="152">
        <v>76.153846153838714</v>
      </c>
      <c r="I679" s="130">
        <v>39706</v>
      </c>
      <c r="J679" s="130">
        <v>39706</v>
      </c>
      <c r="K679" s="131">
        <v>1770</v>
      </c>
      <c r="Q679" s="130">
        <v>39506</v>
      </c>
      <c r="R679" s="130">
        <v>39506</v>
      </c>
      <c r="S679" s="150">
        <v>-447.69230769231154</v>
      </c>
    </row>
    <row r="680" spans="1:19" x14ac:dyDescent="0.25">
      <c r="A680" s="135">
        <v>40400</v>
      </c>
      <c r="B680" s="135">
        <v>40400</v>
      </c>
      <c r="C680" s="136">
        <v>-19.99999999998181</v>
      </c>
      <c r="E680" s="130">
        <v>38596.763888888891</v>
      </c>
      <c r="F680" s="130">
        <v>38596.763888888891</v>
      </c>
      <c r="G680" s="151">
        <v>-54.61538461539336</v>
      </c>
      <c r="I680" s="130">
        <v>39708</v>
      </c>
      <c r="J680" s="130">
        <v>39708</v>
      </c>
      <c r="K680" s="132">
        <v>140</v>
      </c>
      <c r="Q680" s="130">
        <v>39512</v>
      </c>
      <c r="R680" s="130">
        <v>39512</v>
      </c>
      <c r="S680" s="150">
        <v>-372.30769230769477</v>
      </c>
    </row>
    <row r="681" spans="1:19" x14ac:dyDescent="0.25">
      <c r="A681" s="135">
        <v>40401</v>
      </c>
      <c r="B681" s="135">
        <v>40401</v>
      </c>
      <c r="C681" s="136">
        <v>1192.5000000000182</v>
      </c>
      <c r="E681" s="130">
        <v>38596.791666666664</v>
      </c>
      <c r="F681" s="130">
        <v>38596.791666666664</v>
      </c>
      <c r="G681" s="151">
        <v>-400.76923076923077</v>
      </c>
      <c r="I681" s="130">
        <v>39709</v>
      </c>
      <c r="J681" s="130">
        <v>39709</v>
      </c>
      <c r="K681" s="132">
        <v>-260</v>
      </c>
      <c r="Q681" s="130">
        <v>39513</v>
      </c>
      <c r="R681" s="130">
        <v>39513</v>
      </c>
      <c r="S681" s="150">
        <v>1273.8461538461497</v>
      </c>
    </row>
    <row r="682" spans="1:19" x14ac:dyDescent="0.25">
      <c r="A682" s="135">
        <v>40403</v>
      </c>
      <c r="B682" s="135">
        <v>40403</v>
      </c>
      <c r="C682" s="136">
        <v>-507.49999999998181</v>
      </c>
      <c r="E682" s="130">
        <v>38596.847222222219</v>
      </c>
      <c r="F682" s="130">
        <v>38596.847222222219</v>
      </c>
      <c r="G682" s="152">
        <v>214.61538461539337</v>
      </c>
      <c r="I682" s="130">
        <v>39710</v>
      </c>
      <c r="J682" s="130">
        <v>39710</v>
      </c>
      <c r="K682" s="131">
        <v>3040</v>
      </c>
      <c r="Q682" s="130">
        <v>39517</v>
      </c>
      <c r="R682" s="130">
        <v>39517</v>
      </c>
      <c r="S682" s="150">
        <v>996.92307692307099</v>
      </c>
    </row>
    <row r="683" spans="1:19" x14ac:dyDescent="0.25">
      <c r="A683" s="135">
        <v>40407</v>
      </c>
      <c r="B683" s="135">
        <v>40407</v>
      </c>
      <c r="C683" s="136">
        <v>-169.99999999998181</v>
      </c>
      <c r="E683" s="130">
        <v>38604.736111111109</v>
      </c>
      <c r="F683" s="130">
        <v>38604.736111111109</v>
      </c>
      <c r="G683" s="152">
        <v>522.30769230769442</v>
      </c>
      <c r="I683" s="130">
        <v>39715</v>
      </c>
      <c r="J683" s="130">
        <v>39715</v>
      </c>
      <c r="K683" s="132">
        <v>-500</v>
      </c>
      <c r="Q683" s="130">
        <v>39518</v>
      </c>
      <c r="R683" s="130">
        <v>39518</v>
      </c>
      <c r="S683" s="150">
        <v>578.46153846153709</v>
      </c>
    </row>
    <row r="684" spans="1:19" x14ac:dyDescent="0.25">
      <c r="A684" s="135">
        <v>40408</v>
      </c>
      <c r="B684" s="135">
        <v>40408</v>
      </c>
      <c r="C684" s="136">
        <v>-1832.4999999999363</v>
      </c>
      <c r="E684" s="130">
        <v>38608.694444444445</v>
      </c>
      <c r="F684" s="130">
        <v>38608.694444444445</v>
      </c>
      <c r="G684" s="151">
        <v>-323.84615384615273</v>
      </c>
      <c r="I684" s="130">
        <v>39717</v>
      </c>
      <c r="J684" s="130">
        <v>39717</v>
      </c>
      <c r="K684" s="131">
        <v>500</v>
      </c>
      <c r="Q684" s="130">
        <v>39519</v>
      </c>
      <c r="R684" s="130">
        <v>39519</v>
      </c>
      <c r="S684" s="150">
        <v>13.846153846149997</v>
      </c>
    </row>
    <row r="685" spans="1:19" x14ac:dyDescent="0.25">
      <c r="A685" s="135">
        <v>40409</v>
      </c>
      <c r="B685" s="135">
        <v>40409</v>
      </c>
      <c r="C685" s="136">
        <v>-1002.4999999999636</v>
      </c>
      <c r="E685" s="130">
        <v>38609.680555555555</v>
      </c>
      <c r="F685" s="130">
        <v>38609.680555555555</v>
      </c>
      <c r="G685" s="151">
        <v>-169.9999999999967</v>
      </c>
      <c r="I685" s="130">
        <v>39720</v>
      </c>
      <c r="J685" s="130">
        <v>39720</v>
      </c>
      <c r="K685" s="131">
        <v>3380</v>
      </c>
      <c r="Q685" s="130">
        <v>39520</v>
      </c>
      <c r="R685" s="130">
        <v>39520</v>
      </c>
      <c r="S685" s="150">
        <v>613.84615384614654</v>
      </c>
    </row>
    <row r="686" spans="1:19" x14ac:dyDescent="0.25">
      <c r="A686" s="135">
        <v>40416</v>
      </c>
      <c r="B686" s="135">
        <v>40416</v>
      </c>
      <c r="C686" s="136">
        <v>340.00000000000909</v>
      </c>
      <c r="E686" s="130">
        <v>38609.722222222219</v>
      </c>
      <c r="F686" s="130">
        <v>38609.722222222219</v>
      </c>
      <c r="G686" s="152">
        <v>645.3846153846149</v>
      </c>
      <c r="I686" s="130">
        <v>39724</v>
      </c>
      <c r="J686" s="130">
        <v>39724</v>
      </c>
      <c r="K686" s="131">
        <v>2820</v>
      </c>
      <c r="Q686" s="130">
        <v>39521</v>
      </c>
      <c r="R686" s="130">
        <v>39521</v>
      </c>
      <c r="S686" s="150">
        <v>-1013.8461538461587</v>
      </c>
    </row>
    <row r="687" spans="1:19" x14ac:dyDescent="0.25">
      <c r="A687" s="135">
        <v>40422</v>
      </c>
      <c r="B687" s="135">
        <v>40422</v>
      </c>
      <c r="C687" s="136">
        <v>-507.49999999998181</v>
      </c>
      <c r="E687" s="130">
        <v>38610.819444444445</v>
      </c>
      <c r="F687" s="130">
        <v>38610.819444444445</v>
      </c>
      <c r="G687" s="151">
        <v>-693.07692307693048</v>
      </c>
      <c r="I687" s="130">
        <v>39727</v>
      </c>
      <c r="J687" s="130">
        <v>39727</v>
      </c>
      <c r="K687" s="132">
        <v>-200</v>
      </c>
      <c r="Q687" s="130">
        <v>39524</v>
      </c>
      <c r="R687" s="130">
        <v>39524</v>
      </c>
      <c r="S687" s="150">
        <v>-156.92307692307412</v>
      </c>
    </row>
    <row r="688" spans="1:19" x14ac:dyDescent="0.25">
      <c r="A688" s="135">
        <v>40442</v>
      </c>
      <c r="B688" s="135">
        <v>40442</v>
      </c>
      <c r="C688" s="136">
        <v>-444.99999999998181</v>
      </c>
      <c r="E688" s="130">
        <v>38611.513888888891</v>
      </c>
      <c r="F688" s="130">
        <v>38611.513888888891</v>
      </c>
      <c r="G688" s="152">
        <v>914.61538461539067</v>
      </c>
      <c r="I688" s="130">
        <v>39728</v>
      </c>
      <c r="J688" s="130">
        <v>39728</v>
      </c>
      <c r="K688" s="132">
        <v>-1850</v>
      </c>
      <c r="Q688" s="130">
        <v>39525</v>
      </c>
      <c r="R688" s="130">
        <v>39525</v>
      </c>
      <c r="S688" s="150">
        <v>333.84615384614756</v>
      </c>
    </row>
    <row r="689" spans="1:19" x14ac:dyDescent="0.25">
      <c r="A689" s="135">
        <v>40443</v>
      </c>
      <c r="B689" s="135">
        <v>40443</v>
      </c>
      <c r="C689" s="136">
        <v>82.500000000027285</v>
      </c>
      <c r="E689" s="130">
        <v>38614.541666666664</v>
      </c>
      <c r="F689" s="130">
        <v>38614.541666666664</v>
      </c>
      <c r="G689" s="152">
        <v>2299.2307692307622</v>
      </c>
      <c r="I689" s="130">
        <v>39729</v>
      </c>
      <c r="J689" s="130">
        <v>39729</v>
      </c>
      <c r="K689" s="131">
        <v>2270</v>
      </c>
      <c r="Q689" s="130">
        <v>39526</v>
      </c>
      <c r="R689" s="130">
        <v>39526</v>
      </c>
      <c r="S689" s="150">
        <v>689.23076923077201</v>
      </c>
    </row>
    <row r="690" spans="1:19" x14ac:dyDescent="0.25">
      <c r="A690" s="135">
        <v>40445</v>
      </c>
      <c r="B690" s="135">
        <v>40445</v>
      </c>
      <c r="C690" s="136">
        <v>1677.5000000000091</v>
      </c>
      <c r="E690" s="130">
        <v>38621.833333333336</v>
      </c>
      <c r="F690" s="130">
        <v>38621.833333333336</v>
      </c>
      <c r="G690" s="152">
        <v>468.4615384615459</v>
      </c>
      <c r="I690" s="130">
        <v>39736</v>
      </c>
      <c r="J690" s="130">
        <v>39736</v>
      </c>
      <c r="K690" s="131">
        <v>3020</v>
      </c>
      <c r="Q690" s="130">
        <v>39527</v>
      </c>
      <c r="R690" s="130">
        <v>39527</v>
      </c>
      <c r="S690" s="150">
        <v>110.76923076923497</v>
      </c>
    </row>
    <row r="691" spans="1:19" x14ac:dyDescent="0.25">
      <c r="A691" s="135">
        <v>40449</v>
      </c>
      <c r="B691" s="135">
        <v>40449</v>
      </c>
      <c r="C691" s="136">
        <v>-764.99999999996362</v>
      </c>
      <c r="E691" s="130">
        <v>38622.611111111109</v>
      </c>
      <c r="F691" s="130">
        <v>38622.611111111109</v>
      </c>
      <c r="G691" s="151">
        <v>-269.99999999999869</v>
      </c>
      <c r="I691" s="130">
        <v>39741</v>
      </c>
      <c r="J691" s="130">
        <v>39741</v>
      </c>
      <c r="K691" s="132">
        <v>-60</v>
      </c>
      <c r="Q691" s="130">
        <v>39533</v>
      </c>
      <c r="R691" s="130">
        <v>39533</v>
      </c>
      <c r="S691" s="150">
        <v>-249.23076923076991</v>
      </c>
    </row>
    <row r="692" spans="1:19" x14ac:dyDescent="0.25">
      <c r="A692" s="135">
        <v>40451</v>
      </c>
      <c r="B692" s="135">
        <v>40451</v>
      </c>
      <c r="C692" s="136">
        <v>-32.49999999998181</v>
      </c>
      <c r="E692" s="130">
        <v>38622.833333333336</v>
      </c>
      <c r="F692" s="130">
        <v>38622.833333333336</v>
      </c>
      <c r="G692" s="151">
        <v>-62.307692307694055</v>
      </c>
      <c r="I692" s="130">
        <v>39742</v>
      </c>
      <c r="J692" s="130">
        <v>39742</v>
      </c>
      <c r="K692" s="131">
        <v>240</v>
      </c>
      <c r="Q692" s="130">
        <v>39538</v>
      </c>
      <c r="R692" s="130">
        <v>39538</v>
      </c>
      <c r="S692" s="150">
        <v>-218.46153846153217</v>
      </c>
    </row>
    <row r="693" spans="1:19" x14ac:dyDescent="0.25">
      <c r="A693" s="135">
        <v>40452</v>
      </c>
      <c r="B693" s="135">
        <v>40452</v>
      </c>
      <c r="C693" s="136">
        <v>-714.99999999996362</v>
      </c>
      <c r="E693" s="130">
        <v>38623.611111111109</v>
      </c>
      <c r="F693" s="130">
        <v>38623.611111111109</v>
      </c>
      <c r="G693" s="151">
        <v>-146.92307692307824</v>
      </c>
      <c r="I693" s="130">
        <v>39745</v>
      </c>
      <c r="J693" s="130">
        <v>39745</v>
      </c>
      <c r="K693" s="131">
        <v>1430</v>
      </c>
      <c r="Q693" s="130">
        <v>39539</v>
      </c>
      <c r="R693" s="130">
        <v>39539</v>
      </c>
      <c r="S693" s="150">
        <v>1158.4615384615342</v>
      </c>
    </row>
    <row r="694" spans="1:19" x14ac:dyDescent="0.25">
      <c r="A694" s="135">
        <v>40456</v>
      </c>
      <c r="B694" s="135">
        <v>40456</v>
      </c>
      <c r="C694" s="136">
        <v>565.00000000000909</v>
      </c>
      <c r="E694" s="130">
        <v>38623.736111111109</v>
      </c>
      <c r="F694" s="130">
        <v>38623.736111111109</v>
      </c>
      <c r="G694" s="152">
        <v>576.15384615385403</v>
      </c>
      <c r="I694" s="130">
        <v>39748</v>
      </c>
      <c r="J694" s="130">
        <v>39748</v>
      </c>
      <c r="K694" s="132">
        <v>-1810</v>
      </c>
      <c r="Q694" s="130">
        <v>39541</v>
      </c>
      <c r="R694" s="130">
        <v>39541</v>
      </c>
      <c r="S694" s="150">
        <v>-401.53846153846365</v>
      </c>
    </row>
    <row r="695" spans="1:19" x14ac:dyDescent="0.25">
      <c r="A695" s="135">
        <v>40463</v>
      </c>
      <c r="B695" s="135">
        <v>40463</v>
      </c>
      <c r="C695" s="136">
        <v>205.00000000001819</v>
      </c>
      <c r="E695" s="130">
        <v>38624.763888888891</v>
      </c>
      <c r="F695" s="130">
        <v>38624.763888888891</v>
      </c>
      <c r="G695" s="151">
        <v>-746.92307692307907</v>
      </c>
      <c r="I695" s="130">
        <v>39749</v>
      </c>
      <c r="J695" s="130">
        <v>39749</v>
      </c>
      <c r="K695" s="132">
        <v>-830</v>
      </c>
      <c r="Q695" s="130">
        <v>39546</v>
      </c>
      <c r="R695" s="130">
        <v>39546</v>
      </c>
      <c r="S695" s="150">
        <v>-101.53846153845664</v>
      </c>
    </row>
    <row r="696" spans="1:19" x14ac:dyDescent="0.25">
      <c r="A696" s="135">
        <v>40478</v>
      </c>
      <c r="B696" s="135">
        <v>40478</v>
      </c>
      <c r="C696" s="136">
        <v>-432.49999999998181</v>
      </c>
      <c r="E696" s="130">
        <v>38625.861111111109</v>
      </c>
      <c r="F696" s="130">
        <v>38625.861111111109</v>
      </c>
      <c r="G696" s="151">
        <v>-16.153846153846153</v>
      </c>
      <c r="I696" s="130">
        <v>39750</v>
      </c>
      <c r="J696" s="130">
        <v>39750</v>
      </c>
      <c r="K696" s="131">
        <v>1930</v>
      </c>
      <c r="Q696" s="130">
        <v>39548</v>
      </c>
      <c r="R696" s="130">
        <v>39548</v>
      </c>
      <c r="S696" s="150">
        <v>-210.76923076923146</v>
      </c>
    </row>
    <row r="697" spans="1:19" x14ac:dyDescent="0.25">
      <c r="A697" s="135">
        <v>40491</v>
      </c>
      <c r="B697" s="135">
        <v>40491</v>
      </c>
      <c r="C697" s="136">
        <v>-407.49999999998181</v>
      </c>
      <c r="E697" s="130">
        <v>38632.638888888891</v>
      </c>
      <c r="F697" s="130">
        <v>38632.638888888891</v>
      </c>
      <c r="G697" s="152">
        <v>83.846153846155815</v>
      </c>
      <c r="I697" s="130">
        <v>39758</v>
      </c>
      <c r="J697" s="130">
        <v>39758</v>
      </c>
      <c r="K697" s="131">
        <v>3360</v>
      </c>
      <c r="Q697" s="130">
        <v>39549</v>
      </c>
      <c r="R697" s="130">
        <v>39549</v>
      </c>
      <c r="S697" s="150">
        <v>612.30769230768635</v>
      </c>
    </row>
    <row r="698" spans="1:19" x14ac:dyDescent="0.25">
      <c r="A698" s="135">
        <v>40494</v>
      </c>
      <c r="B698" s="135">
        <v>40494</v>
      </c>
      <c r="C698" s="136">
        <v>335.00000000003638</v>
      </c>
      <c r="E698" s="130">
        <v>38635.583333333336</v>
      </c>
      <c r="F698" s="130">
        <v>38635.583333333336</v>
      </c>
      <c r="G698" s="152">
        <v>260.76923076923032</v>
      </c>
      <c r="I698" s="130">
        <v>39759</v>
      </c>
      <c r="J698" s="130">
        <v>39759</v>
      </c>
      <c r="K698" s="131">
        <v>150</v>
      </c>
      <c r="Q698" s="130">
        <v>39552</v>
      </c>
      <c r="R698" s="130">
        <v>39552</v>
      </c>
      <c r="S698" s="150">
        <v>89.230769230766782</v>
      </c>
    </row>
    <row r="699" spans="1:19" x14ac:dyDescent="0.25">
      <c r="A699" s="135">
        <v>40497</v>
      </c>
      <c r="B699" s="135">
        <v>40497</v>
      </c>
      <c r="C699" s="136">
        <v>-432.49999999998181</v>
      </c>
      <c r="E699" s="130">
        <v>38636.430555555555</v>
      </c>
      <c r="F699" s="130">
        <v>38636.430555555555</v>
      </c>
      <c r="G699" s="152">
        <v>460.76923076922873</v>
      </c>
      <c r="I699" s="130">
        <v>39766</v>
      </c>
      <c r="J699" s="130">
        <v>39766</v>
      </c>
      <c r="K699" s="132">
        <v>-910</v>
      </c>
      <c r="Q699" s="130">
        <v>39553</v>
      </c>
      <c r="R699" s="130">
        <v>39553</v>
      </c>
      <c r="S699" s="150">
        <v>-39.9999999999986</v>
      </c>
    </row>
    <row r="700" spans="1:19" x14ac:dyDescent="0.25">
      <c r="A700" s="135">
        <v>40500</v>
      </c>
      <c r="B700" s="135">
        <v>40500</v>
      </c>
      <c r="C700" s="136">
        <v>2090.0000000000091</v>
      </c>
      <c r="E700" s="130">
        <v>38638.763888888891</v>
      </c>
      <c r="F700" s="130">
        <v>38638.763888888891</v>
      </c>
      <c r="G700" s="152">
        <v>476.15384615384659</v>
      </c>
      <c r="I700" s="130">
        <v>39771</v>
      </c>
      <c r="J700" s="130">
        <v>39771</v>
      </c>
      <c r="K700" s="132">
        <v>-130</v>
      </c>
      <c r="Q700" s="130">
        <v>39561</v>
      </c>
      <c r="R700" s="130">
        <v>39561</v>
      </c>
      <c r="S700" s="150">
        <v>-375.38461538461502</v>
      </c>
    </row>
    <row r="701" spans="1:19" x14ac:dyDescent="0.25">
      <c r="A701" s="135">
        <v>40506</v>
      </c>
      <c r="B701" s="135">
        <v>40506</v>
      </c>
      <c r="C701" s="136">
        <v>1765.0000000000091</v>
      </c>
      <c r="E701" s="130">
        <v>38642.402777777781</v>
      </c>
      <c r="F701" s="130">
        <v>38642.402777777781</v>
      </c>
      <c r="G701" s="151">
        <v>-346.92307692307668</v>
      </c>
      <c r="I701" s="130">
        <v>39776</v>
      </c>
      <c r="J701" s="130">
        <v>39776</v>
      </c>
      <c r="K701" s="131">
        <v>3030</v>
      </c>
      <c r="Q701" s="130">
        <v>39562</v>
      </c>
      <c r="R701" s="130">
        <v>39562</v>
      </c>
      <c r="S701" s="150">
        <v>573.84615384615665</v>
      </c>
    </row>
    <row r="702" spans="1:19" x14ac:dyDescent="0.25">
      <c r="A702" s="135">
        <v>40513</v>
      </c>
      <c r="B702" s="135">
        <v>40513</v>
      </c>
      <c r="C702" s="136">
        <v>1770.0000000000273</v>
      </c>
      <c r="E702" s="130">
        <v>38643.555555555555</v>
      </c>
      <c r="F702" s="130">
        <v>38643.555555555555</v>
      </c>
      <c r="G702" s="151">
        <v>-246.92307692307472</v>
      </c>
      <c r="I702" s="130">
        <v>39784</v>
      </c>
      <c r="J702" s="130">
        <v>39784</v>
      </c>
      <c r="K702" s="131">
        <v>1530</v>
      </c>
      <c r="Q702" s="130">
        <v>39567</v>
      </c>
      <c r="R702" s="130">
        <v>39567</v>
      </c>
      <c r="S702" s="150">
        <v>-3.0769230769290234</v>
      </c>
    </row>
    <row r="703" spans="1:19" x14ac:dyDescent="0.25">
      <c r="A703" s="135">
        <v>40540</v>
      </c>
      <c r="B703" s="135">
        <v>40540</v>
      </c>
      <c r="C703" s="136">
        <v>-347.49999999999091</v>
      </c>
      <c r="E703" s="130">
        <v>38643.722222222219</v>
      </c>
      <c r="F703" s="130">
        <v>38643.722222222219</v>
      </c>
      <c r="G703" s="151">
        <v>-93.07692307692416</v>
      </c>
      <c r="I703" s="130">
        <v>39790</v>
      </c>
      <c r="J703" s="130">
        <v>39790</v>
      </c>
      <c r="K703" s="131">
        <v>880</v>
      </c>
      <c r="Q703" s="130">
        <v>39568</v>
      </c>
      <c r="R703" s="130">
        <v>39568</v>
      </c>
      <c r="S703" s="150">
        <v>96.923076923076223</v>
      </c>
    </row>
    <row r="704" spans="1:19" x14ac:dyDescent="0.25">
      <c r="A704" s="135">
        <v>40541</v>
      </c>
      <c r="B704" s="135">
        <v>40541</v>
      </c>
      <c r="C704" s="136">
        <v>-529.99999999997272</v>
      </c>
      <c r="E704" s="130">
        <v>38649.402777777781</v>
      </c>
      <c r="F704" s="130">
        <v>38649.402777777781</v>
      </c>
      <c r="G704" s="151">
        <v>-54.615384615382425</v>
      </c>
      <c r="I704" s="130">
        <v>39793</v>
      </c>
      <c r="J704" s="130">
        <v>39793</v>
      </c>
      <c r="K704" s="132">
        <v>-940</v>
      </c>
      <c r="Q704" s="130">
        <v>39569</v>
      </c>
      <c r="R704" s="130">
        <v>39569</v>
      </c>
      <c r="S704" s="150">
        <v>481.53846153846081</v>
      </c>
    </row>
    <row r="705" spans="1:19" x14ac:dyDescent="0.25">
      <c r="A705" s="135">
        <v>40542</v>
      </c>
      <c r="B705" s="135">
        <v>40542</v>
      </c>
      <c r="C705" s="136">
        <v>1777.5000000000091</v>
      </c>
      <c r="E705" s="130">
        <v>38649.861111111109</v>
      </c>
      <c r="F705" s="130">
        <v>38649.861111111109</v>
      </c>
      <c r="G705" s="151">
        <v>-346.92307692307668</v>
      </c>
      <c r="I705" s="130">
        <v>39797</v>
      </c>
      <c r="J705" s="130">
        <v>39797</v>
      </c>
      <c r="K705" s="132">
        <v>-370</v>
      </c>
      <c r="Q705" s="130">
        <v>39573</v>
      </c>
      <c r="R705" s="130">
        <v>39573</v>
      </c>
      <c r="S705" s="150">
        <v>-338.46153846153669</v>
      </c>
    </row>
    <row r="706" spans="1:19" x14ac:dyDescent="0.25">
      <c r="A706" s="135">
        <v>40546</v>
      </c>
      <c r="B706" s="135">
        <v>40546</v>
      </c>
      <c r="C706" s="136">
        <v>-357.49999999998181</v>
      </c>
      <c r="E706" s="130">
        <v>38650.611111111109</v>
      </c>
      <c r="F706" s="130">
        <v>38650.611111111109</v>
      </c>
      <c r="G706" s="152">
        <v>1299.23076923077</v>
      </c>
      <c r="I706" s="130">
        <v>39799</v>
      </c>
      <c r="J706" s="130">
        <v>39799</v>
      </c>
      <c r="K706" s="132">
        <v>-1050</v>
      </c>
      <c r="Q706" s="130">
        <v>39574</v>
      </c>
      <c r="R706" s="130">
        <v>39574</v>
      </c>
      <c r="S706" s="150">
        <v>158.46153846153425</v>
      </c>
    </row>
    <row r="707" spans="1:19" x14ac:dyDescent="0.25">
      <c r="A707" s="135">
        <v>40547</v>
      </c>
      <c r="B707" s="135">
        <v>40547</v>
      </c>
      <c r="C707" s="136">
        <v>-442.49999999997272</v>
      </c>
      <c r="E707" s="130">
        <v>38651.861111111109</v>
      </c>
      <c r="F707" s="130">
        <v>38651.861111111109</v>
      </c>
      <c r="G707" s="152">
        <v>199.23076923077011</v>
      </c>
      <c r="I707" s="130">
        <v>39801</v>
      </c>
      <c r="J707" s="130">
        <v>39801</v>
      </c>
      <c r="K707" s="132">
        <v>-380</v>
      </c>
      <c r="Q707" s="130">
        <v>39575</v>
      </c>
      <c r="R707" s="130">
        <v>39575</v>
      </c>
      <c r="S707" s="150">
        <v>521.53846153845939</v>
      </c>
    </row>
    <row r="708" spans="1:19" x14ac:dyDescent="0.25">
      <c r="A708" s="135">
        <v>40549</v>
      </c>
      <c r="B708" s="135">
        <v>40549</v>
      </c>
      <c r="C708" s="136">
        <v>342.50000000001819</v>
      </c>
      <c r="E708" s="130">
        <v>38652.569444444445</v>
      </c>
      <c r="F708" s="130">
        <v>38652.569444444445</v>
      </c>
      <c r="G708" s="151">
        <v>-116.15384615384265</v>
      </c>
      <c r="I708" s="130">
        <v>39804</v>
      </c>
      <c r="J708" s="130">
        <v>39804</v>
      </c>
      <c r="K708" s="131">
        <v>380</v>
      </c>
      <c r="Q708" s="130">
        <v>39577</v>
      </c>
      <c r="R708" s="130">
        <v>39577</v>
      </c>
      <c r="S708" s="150">
        <v>-49.230769230776922</v>
      </c>
    </row>
    <row r="709" spans="1:19" x14ac:dyDescent="0.25">
      <c r="A709" s="135">
        <v>40550</v>
      </c>
      <c r="B709" s="135">
        <v>40550</v>
      </c>
      <c r="C709" s="136">
        <v>-1517.4999999999272</v>
      </c>
      <c r="E709" s="130">
        <v>38653.444444444445</v>
      </c>
      <c r="F709" s="130">
        <v>38653.444444444445</v>
      </c>
      <c r="G709" s="151">
        <v>-262.30769230769249</v>
      </c>
      <c r="I709" s="130">
        <v>39812</v>
      </c>
      <c r="J709" s="130">
        <v>39812</v>
      </c>
      <c r="K709" s="131">
        <v>630</v>
      </c>
      <c r="Q709" s="130">
        <v>39584</v>
      </c>
      <c r="R709" s="130">
        <v>39584</v>
      </c>
      <c r="S709" s="150">
        <v>10.769230769238465</v>
      </c>
    </row>
    <row r="710" spans="1:19" x14ac:dyDescent="0.25">
      <c r="A710" s="135">
        <v>40555</v>
      </c>
      <c r="B710" s="135">
        <v>40555</v>
      </c>
      <c r="C710" s="136">
        <v>392.50000000001819</v>
      </c>
      <c r="E710" s="130">
        <v>38653.555555555555</v>
      </c>
      <c r="F710" s="130">
        <v>38653.555555555555</v>
      </c>
      <c r="G710" s="151">
        <v>-169.9999999999967</v>
      </c>
      <c r="I710" s="130">
        <v>39822</v>
      </c>
      <c r="J710" s="130">
        <v>39822</v>
      </c>
      <c r="K710" s="132">
        <v>-880</v>
      </c>
      <c r="Q710" s="130">
        <v>39587</v>
      </c>
      <c r="R710" s="130">
        <v>39587</v>
      </c>
      <c r="S710" s="150">
        <v>-286.15384615384824</v>
      </c>
    </row>
    <row r="711" spans="1:19" x14ac:dyDescent="0.25">
      <c r="A711" s="135">
        <v>40563</v>
      </c>
      <c r="B711" s="135">
        <v>40563</v>
      </c>
      <c r="C711" s="136">
        <v>-254.99999999997272</v>
      </c>
      <c r="E711" s="130">
        <v>38653.625</v>
      </c>
      <c r="F711" s="130">
        <v>38653.625</v>
      </c>
      <c r="G711" s="151">
        <v>-393.07692307692457</v>
      </c>
      <c r="I711" s="130">
        <v>39828</v>
      </c>
      <c r="J711" s="130">
        <v>39828</v>
      </c>
      <c r="K711" s="132">
        <v>-190</v>
      </c>
      <c r="Q711" s="130">
        <v>39589</v>
      </c>
      <c r="R711" s="130">
        <v>39589</v>
      </c>
      <c r="S711" s="150">
        <v>-133.84615384615455</v>
      </c>
    </row>
    <row r="712" spans="1:19" x14ac:dyDescent="0.25">
      <c r="A712" s="135">
        <v>40564</v>
      </c>
      <c r="B712" s="135">
        <v>40564</v>
      </c>
      <c r="C712" s="136">
        <v>930.00000000001819</v>
      </c>
      <c r="E712" s="130">
        <v>38653.805555555555</v>
      </c>
      <c r="F712" s="130">
        <v>38653.805555555555</v>
      </c>
      <c r="G712" s="151">
        <v>-362.30769230769448</v>
      </c>
      <c r="I712" s="130">
        <v>39832</v>
      </c>
      <c r="J712" s="130">
        <v>39832</v>
      </c>
      <c r="K712" s="131">
        <v>570</v>
      </c>
      <c r="Q712" s="130">
        <v>39590</v>
      </c>
      <c r="R712" s="130">
        <v>39590</v>
      </c>
      <c r="S712" s="150">
        <v>-283.07692307691923</v>
      </c>
    </row>
    <row r="713" spans="1:19" x14ac:dyDescent="0.25">
      <c r="A713" s="135">
        <v>40567</v>
      </c>
      <c r="B713" s="135">
        <v>40567</v>
      </c>
      <c r="C713" s="136">
        <v>1245.0000000000273</v>
      </c>
      <c r="E713" s="130">
        <v>38653.847222222219</v>
      </c>
      <c r="F713" s="130">
        <v>38653.847222222219</v>
      </c>
      <c r="G713" s="152">
        <v>99.230769230768132</v>
      </c>
      <c r="I713" s="130">
        <v>39833</v>
      </c>
      <c r="J713" s="130">
        <v>39833</v>
      </c>
      <c r="K713" s="131">
        <v>1710</v>
      </c>
      <c r="Q713" s="130">
        <v>39595</v>
      </c>
      <c r="R713" s="130">
        <v>39595</v>
      </c>
      <c r="S713" s="150">
        <v>239.99999999999159</v>
      </c>
    </row>
    <row r="714" spans="1:19" x14ac:dyDescent="0.25">
      <c r="A714" s="135">
        <v>40574</v>
      </c>
      <c r="B714" s="135">
        <v>40574</v>
      </c>
      <c r="C714" s="136">
        <v>-1084.9999999999454</v>
      </c>
      <c r="E714" s="130">
        <v>38656.402777777781</v>
      </c>
      <c r="F714" s="130">
        <v>38656.402777777781</v>
      </c>
      <c r="G714" s="152">
        <v>714.6153846153868</v>
      </c>
      <c r="I714" s="130">
        <v>39835</v>
      </c>
      <c r="J714" s="130">
        <v>39835</v>
      </c>
      <c r="K714" s="131">
        <v>650</v>
      </c>
      <c r="Q714" s="130">
        <v>39601</v>
      </c>
      <c r="R714" s="130">
        <v>39601</v>
      </c>
      <c r="S714" s="150">
        <v>343.07692307691713</v>
      </c>
    </row>
    <row r="715" spans="1:19" x14ac:dyDescent="0.25">
      <c r="A715" s="135">
        <v>40595</v>
      </c>
      <c r="B715" s="135">
        <v>40595</v>
      </c>
      <c r="C715" s="136">
        <v>-197.49999999999091</v>
      </c>
      <c r="E715" s="130">
        <v>38658.458333333336</v>
      </c>
      <c r="F715" s="130">
        <v>38658.458333333336</v>
      </c>
      <c r="G715" s="151">
        <v>-93.076923076918703</v>
      </c>
      <c r="I715" s="130">
        <v>39839</v>
      </c>
      <c r="J715" s="130">
        <v>39839</v>
      </c>
      <c r="K715" s="131">
        <v>690</v>
      </c>
      <c r="Q715" s="130">
        <v>39602</v>
      </c>
      <c r="R715" s="130">
        <v>39602</v>
      </c>
      <c r="S715" s="150">
        <v>173.84615384615313</v>
      </c>
    </row>
    <row r="716" spans="1:19" x14ac:dyDescent="0.25">
      <c r="A716" s="135">
        <v>40596</v>
      </c>
      <c r="B716" s="135">
        <v>40596</v>
      </c>
      <c r="C716" s="136">
        <v>-357.49999999998181</v>
      </c>
      <c r="E716" s="130">
        <v>38658.708333333336</v>
      </c>
      <c r="F716" s="130">
        <v>38658.708333333336</v>
      </c>
      <c r="G716" s="151">
        <v>-400.76923076923077</v>
      </c>
      <c r="I716" s="130">
        <v>39840</v>
      </c>
      <c r="J716" s="130">
        <v>39840</v>
      </c>
      <c r="K716" s="132">
        <v>-900</v>
      </c>
      <c r="Q716" s="130">
        <v>39603</v>
      </c>
      <c r="R716" s="130">
        <v>39603</v>
      </c>
      <c r="S716" s="150">
        <v>-167.69230769230384</v>
      </c>
    </row>
    <row r="717" spans="1:19" x14ac:dyDescent="0.25">
      <c r="A717" s="135">
        <v>40597</v>
      </c>
      <c r="B717" s="135">
        <v>40597</v>
      </c>
      <c r="C717" s="136">
        <v>1742.5000000000182</v>
      </c>
      <c r="E717" s="130">
        <v>38659.444444444445</v>
      </c>
      <c r="F717" s="130">
        <v>38659.444444444445</v>
      </c>
      <c r="G717" s="152">
        <v>1360.7692307692303</v>
      </c>
      <c r="I717" s="130">
        <v>39842</v>
      </c>
      <c r="J717" s="130">
        <v>39842</v>
      </c>
      <c r="K717" s="132">
        <v>-40</v>
      </c>
      <c r="Q717" s="130">
        <v>39611</v>
      </c>
      <c r="R717" s="130">
        <v>39611</v>
      </c>
      <c r="S717" s="150">
        <v>404.6153846153839</v>
      </c>
    </row>
    <row r="718" spans="1:19" x14ac:dyDescent="0.25">
      <c r="A718" s="135">
        <v>40598</v>
      </c>
      <c r="B718" s="135">
        <v>40598</v>
      </c>
      <c r="C718" s="136">
        <v>-382.49999999998181</v>
      </c>
      <c r="E718" s="130">
        <v>38660.875</v>
      </c>
      <c r="F718" s="130">
        <v>38660.875</v>
      </c>
      <c r="G718" s="152">
        <v>22.307692307695586</v>
      </c>
      <c r="I718" s="130">
        <v>39843</v>
      </c>
      <c r="J718" s="130">
        <v>39843</v>
      </c>
      <c r="K718" s="132">
        <v>-1030</v>
      </c>
      <c r="Q718" s="130">
        <v>39612</v>
      </c>
      <c r="R718" s="130">
        <v>39612</v>
      </c>
      <c r="S718" s="150">
        <v>-41.53846153846748</v>
      </c>
    </row>
    <row r="719" spans="1:19" x14ac:dyDescent="0.25">
      <c r="A719" s="135">
        <v>40602</v>
      </c>
      <c r="B719" s="135">
        <v>40602</v>
      </c>
      <c r="C719" s="136">
        <v>-479.99999999997272</v>
      </c>
      <c r="E719" s="130">
        <v>38664.861111111109</v>
      </c>
      <c r="F719" s="130">
        <v>38664.861111111109</v>
      </c>
      <c r="G719" s="151">
        <v>-108.46153846153649</v>
      </c>
      <c r="I719" s="130">
        <v>39847</v>
      </c>
      <c r="J719" s="130">
        <v>39847</v>
      </c>
      <c r="K719" s="132">
        <v>-1210</v>
      </c>
      <c r="Q719" s="130">
        <v>39617</v>
      </c>
      <c r="R719" s="130">
        <v>39617</v>
      </c>
      <c r="S719" s="150">
        <v>106.15384615384581</v>
      </c>
    </row>
    <row r="720" spans="1:19" x14ac:dyDescent="0.25">
      <c r="A720" s="135">
        <v>40605</v>
      </c>
      <c r="B720" s="135">
        <v>40605</v>
      </c>
      <c r="C720" s="136">
        <v>-292.49999999997272</v>
      </c>
      <c r="E720" s="130">
        <v>38665.402777777781</v>
      </c>
      <c r="F720" s="130">
        <v>38665.402777777781</v>
      </c>
      <c r="G720" s="151">
        <v>-239.23076923076857</v>
      </c>
      <c r="I720" s="130">
        <v>39848</v>
      </c>
      <c r="J720" s="130">
        <v>39848</v>
      </c>
      <c r="K720" s="131">
        <v>1240</v>
      </c>
      <c r="Q720" s="130">
        <v>39618</v>
      </c>
      <c r="R720" s="130">
        <v>39618</v>
      </c>
      <c r="S720" s="150">
        <v>93.846153846147203</v>
      </c>
    </row>
    <row r="721" spans="1:19" x14ac:dyDescent="0.25">
      <c r="A721" s="135">
        <v>40609</v>
      </c>
      <c r="B721" s="135">
        <v>40609</v>
      </c>
      <c r="C721" s="136">
        <v>-432.49999999998181</v>
      </c>
      <c r="E721" s="130">
        <v>38665.583333333336</v>
      </c>
      <c r="F721" s="130">
        <v>38665.583333333336</v>
      </c>
      <c r="G721" s="151">
        <v>-323.84615384615273</v>
      </c>
      <c r="I721" s="130">
        <v>39849</v>
      </c>
      <c r="J721" s="130">
        <v>39849</v>
      </c>
      <c r="K721" s="132">
        <v>-450</v>
      </c>
      <c r="Q721" s="130">
        <v>39619</v>
      </c>
      <c r="R721" s="130">
        <v>39619</v>
      </c>
      <c r="S721" s="150">
        <v>235.38461538461118</v>
      </c>
    </row>
    <row r="722" spans="1:19" x14ac:dyDescent="0.25">
      <c r="A722" s="135">
        <v>40613</v>
      </c>
      <c r="B722" s="135">
        <v>40613</v>
      </c>
      <c r="C722" s="136">
        <v>-457.49999999998181</v>
      </c>
      <c r="E722" s="130">
        <v>38665.847222222219</v>
      </c>
      <c r="F722" s="130">
        <v>38665.847222222219</v>
      </c>
      <c r="G722" s="152">
        <v>253.07692307692417</v>
      </c>
      <c r="I722" s="130">
        <v>39857</v>
      </c>
      <c r="J722" s="130">
        <v>39857</v>
      </c>
      <c r="K722" s="132">
        <v>-830</v>
      </c>
      <c r="Q722" s="130">
        <v>39624</v>
      </c>
      <c r="R722" s="130">
        <v>39624</v>
      </c>
      <c r="S722" s="150">
        <v>-718.46153846154084</v>
      </c>
    </row>
    <row r="723" spans="1:19" x14ac:dyDescent="0.25">
      <c r="A723" s="135">
        <v>40616</v>
      </c>
      <c r="B723" s="135">
        <v>40616</v>
      </c>
      <c r="C723" s="136">
        <v>-469.99999999998181</v>
      </c>
      <c r="E723" s="130">
        <v>38670.638888888891</v>
      </c>
      <c r="F723" s="130">
        <v>38670.638888888891</v>
      </c>
      <c r="G723" s="151">
        <v>-269.99999999999869</v>
      </c>
      <c r="I723" s="130">
        <v>39862</v>
      </c>
      <c r="J723" s="130">
        <v>39862</v>
      </c>
      <c r="K723" s="132">
        <v>-1060</v>
      </c>
      <c r="Q723" s="130">
        <v>39625</v>
      </c>
      <c r="R723" s="130">
        <v>39625</v>
      </c>
      <c r="S723" s="150">
        <v>604.61538461538566</v>
      </c>
    </row>
    <row r="724" spans="1:19" x14ac:dyDescent="0.25">
      <c r="A724" s="135">
        <v>40617</v>
      </c>
      <c r="B724" s="135">
        <v>40617</v>
      </c>
      <c r="C724" s="136">
        <v>2742.5000000000182</v>
      </c>
      <c r="E724" s="130">
        <v>38670.736111111109</v>
      </c>
      <c r="F724" s="130">
        <v>38670.736111111109</v>
      </c>
      <c r="G724" s="151">
        <v>-208.46153846153845</v>
      </c>
      <c r="I724" s="130">
        <v>39864</v>
      </c>
      <c r="J724" s="130">
        <v>39864</v>
      </c>
      <c r="K724" s="131">
        <v>930</v>
      </c>
      <c r="Q724" s="130">
        <v>39629</v>
      </c>
      <c r="R724" s="130">
        <v>39629</v>
      </c>
      <c r="S724" s="150">
        <v>373.84615384615489</v>
      </c>
    </row>
    <row r="725" spans="1:19" x14ac:dyDescent="0.25">
      <c r="A725" s="135">
        <v>40618</v>
      </c>
      <c r="B725" s="135">
        <v>40618</v>
      </c>
      <c r="C725" s="136">
        <v>2202.5000000000091</v>
      </c>
      <c r="E725" s="130">
        <v>38671.416666666664</v>
      </c>
      <c r="F725" s="130">
        <v>38671.416666666664</v>
      </c>
      <c r="G725" s="151">
        <v>-85.384615384618002</v>
      </c>
      <c r="I725" s="130">
        <v>39867</v>
      </c>
      <c r="J725" s="130">
        <v>39867</v>
      </c>
      <c r="K725" s="131">
        <v>460</v>
      </c>
      <c r="Q725" s="130">
        <v>39631</v>
      </c>
      <c r="R725" s="130">
        <v>39631</v>
      </c>
      <c r="S725" s="150">
        <v>616.92307692307554</v>
      </c>
    </row>
    <row r="726" spans="1:19" x14ac:dyDescent="0.25">
      <c r="A726" s="135">
        <v>40626</v>
      </c>
      <c r="B726" s="135">
        <v>40626</v>
      </c>
      <c r="C726" s="136">
        <v>2790.0000000000091</v>
      </c>
      <c r="E726" s="130">
        <v>38671.722222222219</v>
      </c>
      <c r="F726" s="130">
        <v>38671.722222222219</v>
      </c>
      <c r="G726" s="151">
        <v>-423.84615384615472</v>
      </c>
      <c r="I726" s="130">
        <v>39869</v>
      </c>
      <c r="J726" s="130">
        <v>39869</v>
      </c>
      <c r="K726" s="132">
        <v>-560</v>
      </c>
      <c r="Q726" s="130">
        <v>39636</v>
      </c>
      <c r="R726" s="130">
        <v>39636</v>
      </c>
      <c r="S726" s="150">
        <v>366.15384615384545</v>
      </c>
    </row>
    <row r="727" spans="1:19" x14ac:dyDescent="0.25">
      <c r="A727" s="135">
        <v>40631</v>
      </c>
      <c r="B727" s="135">
        <v>40631</v>
      </c>
      <c r="C727" s="136">
        <v>1427.5000000000091</v>
      </c>
      <c r="E727" s="130">
        <v>38671.833333333336</v>
      </c>
      <c r="F727" s="130">
        <v>38671.833333333336</v>
      </c>
      <c r="G727" s="152">
        <v>299.23076923076661</v>
      </c>
      <c r="I727" s="130">
        <v>39870</v>
      </c>
      <c r="J727" s="130">
        <v>39870</v>
      </c>
      <c r="K727" s="131">
        <v>1500</v>
      </c>
      <c r="Q727" s="130">
        <v>39637</v>
      </c>
      <c r="R727" s="130">
        <v>39637</v>
      </c>
      <c r="S727" s="150">
        <v>966.15384615385062</v>
      </c>
    </row>
    <row r="728" spans="1:19" x14ac:dyDescent="0.25">
      <c r="A728" s="135">
        <v>40645</v>
      </c>
      <c r="B728" s="135">
        <v>40645</v>
      </c>
      <c r="C728" s="136">
        <v>-457.49999999998181</v>
      </c>
      <c r="E728" s="130">
        <v>38672.722222222219</v>
      </c>
      <c r="F728" s="130">
        <v>38672.722222222219</v>
      </c>
      <c r="G728" s="152">
        <v>153.07692307692767</v>
      </c>
      <c r="I728" s="130">
        <v>39871</v>
      </c>
      <c r="J728" s="130">
        <v>39871</v>
      </c>
      <c r="K728" s="131">
        <v>210</v>
      </c>
      <c r="Q728" s="130">
        <v>39638</v>
      </c>
      <c r="R728" s="130">
        <v>39638</v>
      </c>
      <c r="S728" s="150">
        <v>504.61538461538038</v>
      </c>
    </row>
    <row r="729" spans="1:19" x14ac:dyDescent="0.25">
      <c r="A729" s="135">
        <v>40646</v>
      </c>
      <c r="B729" s="135">
        <v>40646</v>
      </c>
      <c r="C729" s="136">
        <v>867.50000000001819</v>
      </c>
      <c r="E729" s="130">
        <v>38673.736111111109</v>
      </c>
      <c r="F729" s="130">
        <v>38673.736111111109</v>
      </c>
      <c r="G729" s="152">
        <v>522.30769230769442</v>
      </c>
      <c r="I729" s="130">
        <v>39876</v>
      </c>
      <c r="J729" s="130">
        <v>39876</v>
      </c>
      <c r="K729" s="132">
        <v>-330</v>
      </c>
      <c r="Q729" s="130">
        <v>39639</v>
      </c>
      <c r="R729" s="130">
        <v>39639</v>
      </c>
      <c r="S729" s="150">
        <v>-823.07692307692651</v>
      </c>
    </row>
    <row r="730" spans="1:19" x14ac:dyDescent="0.25">
      <c r="A730" s="135">
        <v>40647</v>
      </c>
      <c r="B730" s="135">
        <v>40647</v>
      </c>
      <c r="C730" s="136">
        <v>427.50000000000909</v>
      </c>
      <c r="E730" s="130">
        <v>38677.402777777781</v>
      </c>
      <c r="F730" s="130">
        <v>38677.402777777781</v>
      </c>
      <c r="G730" s="151">
        <v>-585.38461538461695</v>
      </c>
      <c r="I730" s="130">
        <v>39877</v>
      </c>
      <c r="J730" s="130">
        <v>39877</v>
      </c>
      <c r="K730" s="131">
        <v>2300</v>
      </c>
      <c r="Q730" s="130">
        <v>39640</v>
      </c>
      <c r="R730" s="130">
        <v>39640</v>
      </c>
      <c r="S730" s="150">
        <v>-269.23076923077798</v>
      </c>
    </row>
    <row r="731" spans="1:19" x14ac:dyDescent="0.25">
      <c r="A731" s="135">
        <v>40653</v>
      </c>
      <c r="B731" s="135">
        <v>40653</v>
      </c>
      <c r="C731" s="136">
        <v>1967.5000000000182</v>
      </c>
      <c r="E731" s="130">
        <v>38684.402777777781</v>
      </c>
      <c r="F731" s="130">
        <v>38684.402777777781</v>
      </c>
      <c r="G731" s="151">
        <v>-77.692307692306372</v>
      </c>
      <c r="I731" s="130">
        <v>39882</v>
      </c>
      <c r="J731" s="130">
        <v>39882</v>
      </c>
      <c r="K731" s="131">
        <v>1150</v>
      </c>
      <c r="Q731" s="130">
        <v>39643</v>
      </c>
      <c r="R731" s="130">
        <v>39643</v>
      </c>
      <c r="S731" s="150">
        <v>-406.15384615385278</v>
      </c>
    </row>
    <row r="732" spans="1:19" x14ac:dyDescent="0.25">
      <c r="A732" s="135">
        <v>40668</v>
      </c>
      <c r="B732" s="135">
        <v>40668</v>
      </c>
      <c r="C732" s="136">
        <v>-514.99999999996362</v>
      </c>
      <c r="E732" s="130">
        <v>38684.680555555555</v>
      </c>
      <c r="F732" s="130">
        <v>38684.680555555555</v>
      </c>
      <c r="G732" s="151">
        <v>-323.84615384615273</v>
      </c>
      <c r="I732" s="130">
        <v>39884</v>
      </c>
      <c r="J732" s="130">
        <v>39884</v>
      </c>
      <c r="K732" s="132">
        <v>-370</v>
      </c>
      <c r="Q732" s="130">
        <v>39644</v>
      </c>
      <c r="R732" s="130">
        <v>39644</v>
      </c>
      <c r="S732" s="150">
        <v>127.69230769230523</v>
      </c>
    </row>
    <row r="733" spans="1:19" x14ac:dyDescent="0.25">
      <c r="A733" s="135">
        <v>40669</v>
      </c>
      <c r="B733" s="135">
        <v>40669</v>
      </c>
      <c r="C733" s="136">
        <v>135.00000000003638</v>
      </c>
      <c r="E733" s="130">
        <v>38685.694444444445</v>
      </c>
      <c r="F733" s="130">
        <v>38685.694444444445</v>
      </c>
      <c r="G733" s="151">
        <v>-570.00000000000466</v>
      </c>
      <c r="I733" s="130">
        <v>39904</v>
      </c>
      <c r="J733" s="130">
        <v>39904</v>
      </c>
      <c r="K733" s="132">
        <v>580</v>
      </c>
      <c r="Q733" s="130">
        <v>39645</v>
      </c>
      <c r="R733" s="130">
        <v>39645</v>
      </c>
      <c r="S733" s="150">
        <v>1366.1538461538455</v>
      </c>
    </row>
    <row r="734" spans="1:19" x14ac:dyDescent="0.25">
      <c r="A734" s="135">
        <v>40675</v>
      </c>
      <c r="B734" s="135">
        <v>40675</v>
      </c>
      <c r="C734" s="136">
        <v>940.00000000000909</v>
      </c>
      <c r="E734" s="130">
        <v>38686.847222222219</v>
      </c>
      <c r="F734" s="130">
        <v>38686.847222222219</v>
      </c>
      <c r="G734" s="152">
        <v>168.46153846153999</v>
      </c>
      <c r="I734" s="130">
        <v>39925</v>
      </c>
      <c r="J734" s="130">
        <v>39925</v>
      </c>
      <c r="K734" s="131">
        <v>370</v>
      </c>
      <c r="Q734" s="130">
        <v>39654</v>
      </c>
      <c r="R734" s="130">
        <v>39654</v>
      </c>
      <c r="S734" s="150">
        <v>-167.69230769230384</v>
      </c>
    </row>
    <row r="735" spans="1:19" x14ac:dyDescent="0.25">
      <c r="A735" s="135">
        <v>40682</v>
      </c>
      <c r="B735" s="135">
        <v>40682</v>
      </c>
      <c r="C735" s="136">
        <v>-689.99999999996362</v>
      </c>
      <c r="E735" s="130">
        <v>38694.555555555555</v>
      </c>
      <c r="F735" s="130">
        <v>38694.555555555555</v>
      </c>
      <c r="G735" s="151">
        <v>-170.00000000000219</v>
      </c>
      <c r="I735" s="130">
        <v>39926</v>
      </c>
      <c r="J735" s="130">
        <v>39926</v>
      </c>
      <c r="K735" s="132">
        <v>-150</v>
      </c>
      <c r="Q735" s="130">
        <v>39658</v>
      </c>
      <c r="R735" s="130">
        <v>39658</v>
      </c>
      <c r="S735" s="150">
        <v>373.84615384615489</v>
      </c>
    </row>
    <row r="736" spans="1:19" x14ac:dyDescent="0.25">
      <c r="A736" s="135">
        <v>40683</v>
      </c>
      <c r="B736" s="135">
        <v>40683</v>
      </c>
      <c r="C736" s="136">
        <v>-257.49999999998181</v>
      </c>
      <c r="E736" s="130">
        <v>38694.722222222219</v>
      </c>
      <c r="F736" s="130">
        <v>38694.722222222219</v>
      </c>
      <c r="G736" s="152">
        <v>814.61538461538873</v>
      </c>
      <c r="I736" s="130">
        <v>39927</v>
      </c>
      <c r="J736" s="130">
        <v>39927</v>
      </c>
      <c r="K736" s="132">
        <v>-650</v>
      </c>
      <c r="Q736" s="130">
        <v>39660</v>
      </c>
      <c r="R736" s="130">
        <v>39660</v>
      </c>
      <c r="S736" s="150">
        <v>-409.23076923077309</v>
      </c>
    </row>
    <row r="737" spans="1:19" x14ac:dyDescent="0.25">
      <c r="A737" s="135">
        <v>40688</v>
      </c>
      <c r="B737" s="135">
        <v>40688</v>
      </c>
      <c r="C737" s="136">
        <v>-507.49999999998181</v>
      </c>
      <c r="E737" s="130">
        <v>38698.583333333336</v>
      </c>
      <c r="F737" s="130">
        <v>38698.583333333336</v>
      </c>
      <c r="G737" s="151">
        <v>-269.99999999999869</v>
      </c>
      <c r="I737" s="130">
        <v>39930</v>
      </c>
      <c r="J737" s="130">
        <v>39930</v>
      </c>
      <c r="K737" s="132">
        <v>-270</v>
      </c>
      <c r="Q737" s="130">
        <v>39661</v>
      </c>
      <c r="R737" s="130">
        <v>39661</v>
      </c>
      <c r="S737" s="150">
        <v>-439.99999999999335</v>
      </c>
    </row>
    <row r="738" spans="1:19" x14ac:dyDescent="0.25">
      <c r="A738" s="135">
        <v>40689</v>
      </c>
      <c r="B738" s="135">
        <v>40689</v>
      </c>
      <c r="C738" s="136">
        <v>405.00000000001819</v>
      </c>
      <c r="E738" s="130">
        <v>38698.722222222219</v>
      </c>
      <c r="F738" s="130">
        <v>38698.722222222219</v>
      </c>
      <c r="G738" s="152">
        <v>983.84615384615711</v>
      </c>
      <c r="I738" s="130">
        <v>39931</v>
      </c>
      <c r="J738" s="130">
        <v>39931</v>
      </c>
      <c r="K738" s="131">
        <v>240</v>
      </c>
      <c r="Q738" s="130">
        <v>39664</v>
      </c>
      <c r="R738" s="130">
        <v>39664</v>
      </c>
      <c r="S738" s="150">
        <v>335.38461538461644</v>
      </c>
    </row>
    <row r="739" spans="1:19" x14ac:dyDescent="0.25">
      <c r="A739" s="135">
        <v>40694</v>
      </c>
      <c r="B739" s="135">
        <v>40694</v>
      </c>
      <c r="C739" s="136">
        <v>1292.5000000000182</v>
      </c>
      <c r="E739" s="130">
        <v>38701.708333333336</v>
      </c>
      <c r="F739" s="130">
        <v>38701.708333333336</v>
      </c>
      <c r="G739" s="151">
        <v>-246.92307692307472</v>
      </c>
      <c r="I739" s="130">
        <v>39932</v>
      </c>
      <c r="J739" s="130">
        <v>39932</v>
      </c>
      <c r="K739" s="131">
        <v>710</v>
      </c>
      <c r="Q739" s="130">
        <v>39665</v>
      </c>
      <c r="R739" s="130">
        <v>39665</v>
      </c>
      <c r="S739" s="150">
        <v>158.461538461543</v>
      </c>
    </row>
    <row r="740" spans="1:19" x14ac:dyDescent="0.25">
      <c r="A740" s="135">
        <v>40697</v>
      </c>
      <c r="B740" s="135">
        <v>40697</v>
      </c>
      <c r="C740" s="136">
        <v>-494.99999999998181</v>
      </c>
      <c r="E740" s="130">
        <v>38701.763888888891</v>
      </c>
      <c r="F740" s="130">
        <v>38701.763888888891</v>
      </c>
      <c r="G740" s="151">
        <v>-439.23076923076701</v>
      </c>
      <c r="I740" s="130">
        <v>39948</v>
      </c>
      <c r="J740" s="130">
        <v>39948</v>
      </c>
      <c r="K740" s="131">
        <v>10</v>
      </c>
      <c r="Q740" s="130">
        <v>39667</v>
      </c>
      <c r="R740" s="130">
        <v>39667</v>
      </c>
      <c r="S740" s="150">
        <v>-401.53846153846365</v>
      </c>
    </row>
    <row r="741" spans="1:19" x14ac:dyDescent="0.25">
      <c r="A741" s="135">
        <v>40703</v>
      </c>
      <c r="B741" s="135">
        <v>40703</v>
      </c>
      <c r="C741" s="136">
        <v>202.50000000000909</v>
      </c>
      <c r="E741" s="130">
        <v>38707.722222222219</v>
      </c>
      <c r="F741" s="130">
        <v>38707.722222222219</v>
      </c>
      <c r="G741" s="151">
        <v>-93.076923076918703</v>
      </c>
      <c r="I741" s="130">
        <v>39951</v>
      </c>
      <c r="J741" s="130">
        <v>39951</v>
      </c>
      <c r="K741" s="132">
        <v>120</v>
      </c>
      <c r="Q741" s="130">
        <v>39668</v>
      </c>
      <c r="R741" s="130">
        <v>39668</v>
      </c>
      <c r="S741" s="150">
        <v>835.38461538461638</v>
      </c>
    </row>
    <row r="742" spans="1:19" x14ac:dyDescent="0.25">
      <c r="A742" s="135">
        <v>40704</v>
      </c>
      <c r="B742" s="135">
        <v>40704</v>
      </c>
      <c r="C742" s="136">
        <v>-952.49999999996362</v>
      </c>
      <c r="E742" s="130">
        <v>38708.402777777781</v>
      </c>
      <c r="F742" s="130">
        <v>38708.402777777781</v>
      </c>
      <c r="G742" s="152">
        <v>6.9230769230777964</v>
      </c>
      <c r="I742" s="130">
        <v>39954</v>
      </c>
      <c r="J742" s="130">
        <v>39954</v>
      </c>
      <c r="K742" s="131">
        <v>20</v>
      </c>
      <c r="Q742" s="130">
        <v>39673</v>
      </c>
      <c r="R742" s="130">
        <v>39673</v>
      </c>
      <c r="S742" s="150">
        <v>266.15384615384892</v>
      </c>
    </row>
    <row r="743" spans="1:19" x14ac:dyDescent="0.25">
      <c r="A743" s="135">
        <v>40708</v>
      </c>
      <c r="B743" s="135">
        <v>40708</v>
      </c>
      <c r="C743" s="136">
        <v>730.00000000001819</v>
      </c>
      <c r="E743" s="130">
        <v>38708.722222222219</v>
      </c>
      <c r="F743" s="130">
        <v>38708.722222222219</v>
      </c>
      <c r="G743" s="152">
        <v>22.307692307695586</v>
      </c>
      <c r="I743" s="130">
        <v>39955</v>
      </c>
      <c r="J743" s="130">
        <v>39955</v>
      </c>
      <c r="K743" s="131">
        <v>230</v>
      </c>
      <c r="Q743" s="130">
        <v>39680</v>
      </c>
      <c r="R743" s="130">
        <v>39680</v>
      </c>
      <c r="S743" s="150">
        <v>-567.69230769230728</v>
      </c>
    </row>
    <row r="744" spans="1:19" x14ac:dyDescent="0.25">
      <c r="A744" s="135">
        <v>40711</v>
      </c>
      <c r="B744" s="135">
        <v>40711</v>
      </c>
      <c r="C744" s="136">
        <v>-519.99999999998181</v>
      </c>
      <c r="E744" s="130">
        <v>38709.805555555555</v>
      </c>
      <c r="F744" s="130">
        <v>38709.805555555555</v>
      </c>
      <c r="G744" s="151">
        <v>-562.30769230769295</v>
      </c>
      <c r="I744" s="130">
        <v>39959</v>
      </c>
      <c r="J744" s="130">
        <v>39959</v>
      </c>
      <c r="K744" s="132">
        <v>-220</v>
      </c>
      <c r="Q744" s="130">
        <v>39681</v>
      </c>
      <c r="R744" s="130">
        <v>39681</v>
      </c>
      <c r="S744" s="150">
        <v>27.692307692299995</v>
      </c>
    </row>
    <row r="745" spans="1:19" x14ac:dyDescent="0.25">
      <c r="A745" s="135">
        <v>40714</v>
      </c>
      <c r="B745" s="135">
        <v>40714</v>
      </c>
      <c r="C745" s="136">
        <v>902.50000000000909</v>
      </c>
      <c r="E745" s="130">
        <v>38713.875</v>
      </c>
      <c r="F745" s="130">
        <v>38713.875</v>
      </c>
      <c r="G745" s="151">
        <v>-170.00000000000219</v>
      </c>
      <c r="I745" s="130">
        <v>39961</v>
      </c>
      <c r="J745" s="130">
        <v>39961</v>
      </c>
      <c r="K745" s="132">
        <v>-370</v>
      </c>
      <c r="Q745" s="130">
        <v>39682</v>
      </c>
      <c r="R745" s="130">
        <v>39682</v>
      </c>
      <c r="S745" s="150">
        <v>263.07692307691991</v>
      </c>
    </row>
    <row r="746" spans="1:19" x14ac:dyDescent="0.25">
      <c r="A746" s="135">
        <v>40717</v>
      </c>
      <c r="B746" s="135">
        <v>40717</v>
      </c>
      <c r="C746" s="136">
        <v>-357.49999999998181</v>
      </c>
      <c r="E746" s="130">
        <v>38714.486111111109</v>
      </c>
      <c r="F746" s="130">
        <v>38714.486111111109</v>
      </c>
      <c r="G746" s="152">
        <v>1360.7692307692303</v>
      </c>
      <c r="I746" s="130">
        <v>39967</v>
      </c>
      <c r="J746" s="130">
        <v>39967</v>
      </c>
      <c r="K746" s="131">
        <v>1430</v>
      </c>
      <c r="Q746" s="130">
        <v>39685</v>
      </c>
      <c r="R746" s="130">
        <v>39685</v>
      </c>
      <c r="S746" s="150">
        <v>789.23076923076849</v>
      </c>
    </row>
    <row r="747" spans="1:19" x14ac:dyDescent="0.25">
      <c r="A747" s="135">
        <v>40722</v>
      </c>
      <c r="B747" s="135">
        <v>40722</v>
      </c>
      <c r="C747" s="136">
        <v>1127.5000000000091</v>
      </c>
      <c r="E747" s="130">
        <v>38728.402777777781</v>
      </c>
      <c r="F747" s="130">
        <v>38728.402777777781</v>
      </c>
      <c r="G747" s="151">
        <v>-70.000000000000213</v>
      </c>
      <c r="I747" s="130">
        <v>39969</v>
      </c>
      <c r="J747" s="130">
        <v>39969</v>
      </c>
      <c r="K747" s="132">
        <v>-250</v>
      </c>
      <c r="Q747" s="130">
        <v>39686</v>
      </c>
      <c r="R747" s="130">
        <v>39686</v>
      </c>
      <c r="S747" s="150">
        <v>26.153846153839858</v>
      </c>
    </row>
    <row r="748" spans="1:19" x14ac:dyDescent="0.25">
      <c r="A748" s="135">
        <v>40732</v>
      </c>
      <c r="B748" s="135">
        <v>40732</v>
      </c>
      <c r="C748" s="136">
        <v>427.50000000000909</v>
      </c>
      <c r="E748" s="130">
        <v>38728.444444444445</v>
      </c>
      <c r="F748" s="130">
        <v>38728.444444444445</v>
      </c>
      <c r="G748" s="151">
        <v>-100.76923076923579</v>
      </c>
      <c r="I748" s="130">
        <v>39973</v>
      </c>
      <c r="J748" s="130">
        <v>39973</v>
      </c>
      <c r="K748" s="132">
        <v>-310</v>
      </c>
      <c r="Q748" s="130">
        <v>39687</v>
      </c>
      <c r="R748" s="130">
        <v>39687</v>
      </c>
      <c r="S748" s="150">
        <v>436.92307692307304</v>
      </c>
    </row>
    <row r="749" spans="1:19" x14ac:dyDescent="0.25">
      <c r="A749" s="135">
        <v>40738</v>
      </c>
      <c r="B749" s="135">
        <v>40738</v>
      </c>
      <c r="C749" s="136">
        <v>252.50000000000909</v>
      </c>
      <c r="E749" s="130">
        <v>38728.777777777781</v>
      </c>
      <c r="F749" s="130">
        <v>38728.777777777781</v>
      </c>
      <c r="G749" s="152">
        <v>506.92307692307662</v>
      </c>
      <c r="I749" s="130">
        <v>39979</v>
      </c>
      <c r="J749" s="130">
        <v>39979</v>
      </c>
      <c r="K749" s="131">
        <v>1160</v>
      </c>
      <c r="Q749" s="130">
        <v>39689</v>
      </c>
      <c r="R749" s="130">
        <v>39689</v>
      </c>
      <c r="S749" s="150">
        <v>-264.61538461538004</v>
      </c>
    </row>
    <row r="750" spans="1:19" x14ac:dyDescent="0.25">
      <c r="A750" s="135">
        <v>40742</v>
      </c>
      <c r="B750" s="135">
        <v>40742</v>
      </c>
      <c r="C750" s="136">
        <v>-1089.9999999999636</v>
      </c>
      <c r="E750" s="130">
        <v>38730.430555555555</v>
      </c>
      <c r="F750" s="130">
        <v>38730.430555555555</v>
      </c>
      <c r="G750" s="151">
        <v>-93.076923076918703</v>
      </c>
      <c r="I750" s="130">
        <v>39983</v>
      </c>
      <c r="J750" s="130">
        <v>39983</v>
      </c>
      <c r="K750" s="131">
        <v>630</v>
      </c>
      <c r="Q750" s="130">
        <v>39694</v>
      </c>
      <c r="R750" s="130">
        <v>39694</v>
      </c>
      <c r="S750" s="150">
        <v>-486.15384615385</v>
      </c>
    </row>
    <row r="751" spans="1:19" x14ac:dyDescent="0.25">
      <c r="A751" s="135">
        <v>40744</v>
      </c>
      <c r="B751" s="135">
        <v>40744</v>
      </c>
      <c r="C751" s="136">
        <v>-544.99999999998181</v>
      </c>
      <c r="E751" s="130">
        <v>38730.805555555555</v>
      </c>
      <c r="F751" s="130">
        <v>38730.805555555555</v>
      </c>
      <c r="G751" s="151">
        <v>-93.07692307692416</v>
      </c>
      <c r="I751" s="130">
        <v>39986</v>
      </c>
      <c r="J751" s="130">
        <v>39986</v>
      </c>
      <c r="K751" s="131">
        <v>680</v>
      </c>
      <c r="Q751" s="130">
        <v>39695</v>
      </c>
      <c r="R751" s="130">
        <v>39695</v>
      </c>
      <c r="S751" s="150">
        <v>1319.9999999999975</v>
      </c>
    </row>
    <row r="752" spans="1:19" x14ac:dyDescent="0.25">
      <c r="A752" s="135">
        <v>40745</v>
      </c>
      <c r="B752" s="135">
        <v>40745</v>
      </c>
      <c r="C752" s="136">
        <v>682.50000000002728</v>
      </c>
      <c r="E752" s="130">
        <v>38734.402777777781</v>
      </c>
      <c r="F752" s="130">
        <v>38734.402777777781</v>
      </c>
      <c r="G752" s="152">
        <v>1283.846153846152</v>
      </c>
      <c r="I752" s="130">
        <v>39988</v>
      </c>
      <c r="J752" s="130">
        <v>39988</v>
      </c>
      <c r="K752" s="131">
        <v>1980</v>
      </c>
      <c r="Q752" s="130">
        <v>39699</v>
      </c>
      <c r="R752" s="130">
        <v>39699</v>
      </c>
      <c r="S752" s="150">
        <v>3.0769230769202784</v>
      </c>
    </row>
    <row r="753" spans="1:19" x14ac:dyDescent="0.25">
      <c r="A753" s="135">
        <v>40756</v>
      </c>
      <c r="B753" s="135">
        <v>40756</v>
      </c>
      <c r="C753" s="136">
        <v>3172.5000000000364</v>
      </c>
      <c r="E753" s="130">
        <v>38741.694444444445</v>
      </c>
      <c r="F753" s="130">
        <v>38741.694444444445</v>
      </c>
      <c r="G753" s="151">
        <v>-16.153846153846153</v>
      </c>
      <c r="I753" s="130">
        <v>39989</v>
      </c>
      <c r="J753" s="130">
        <v>39989</v>
      </c>
      <c r="K753" s="132">
        <v>-860</v>
      </c>
      <c r="Q753" s="130">
        <v>39700</v>
      </c>
      <c r="R753" s="130">
        <v>39700</v>
      </c>
      <c r="S753" s="150">
        <v>1366.1538461538455</v>
      </c>
    </row>
    <row r="754" spans="1:19" x14ac:dyDescent="0.25">
      <c r="A754" s="135">
        <v>40759</v>
      </c>
      <c r="B754" s="135">
        <v>40759</v>
      </c>
      <c r="C754" s="136">
        <v>6370.0000000000273</v>
      </c>
      <c r="E754" s="130">
        <v>38743.819444444445</v>
      </c>
      <c r="F754" s="130">
        <v>38743.819444444445</v>
      </c>
      <c r="G754" s="151">
        <v>-46.923076923070802</v>
      </c>
      <c r="I754" s="130">
        <v>39994</v>
      </c>
      <c r="J754" s="130">
        <v>39994</v>
      </c>
      <c r="K754" s="132">
        <v>-390</v>
      </c>
      <c r="Q754" s="130">
        <v>39701</v>
      </c>
      <c r="R754" s="130">
        <v>39701</v>
      </c>
      <c r="S754" s="150">
        <v>-441.53846153846223</v>
      </c>
    </row>
    <row r="755" spans="1:19" x14ac:dyDescent="0.25">
      <c r="A755" s="135">
        <v>40760</v>
      </c>
      <c r="B755" s="135">
        <v>40760</v>
      </c>
      <c r="C755" s="136">
        <v>-707.49999999998181</v>
      </c>
      <c r="E755" s="130">
        <v>38744.402777777781</v>
      </c>
      <c r="F755" s="130">
        <v>38744.402777777781</v>
      </c>
      <c r="G755" s="152">
        <v>291.53846153846592</v>
      </c>
      <c r="I755" s="130">
        <v>40001</v>
      </c>
      <c r="J755" s="130">
        <v>40001</v>
      </c>
      <c r="K755" s="132">
        <v>560</v>
      </c>
      <c r="Q755" s="130">
        <v>39702</v>
      </c>
      <c r="R755" s="130">
        <v>39702</v>
      </c>
      <c r="S755" s="150">
        <v>-1223.0769230769301</v>
      </c>
    </row>
    <row r="756" spans="1:19" x14ac:dyDescent="0.25">
      <c r="A756" s="135">
        <v>40763</v>
      </c>
      <c r="B756" s="135">
        <v>40763</v>
      </c>
      <c r="C756" s="136">
        <v>7132.5000000000273</v>
      </c>
      <c r="E756" s="130">
        <v>38749.486111111109</v>
      </c>
      <c r="F756" s="130">
        <v>38749.486111111109</v>
      </c>
      <c r="G756" s="151">
        <v>-146.92307692307824</v>
      </c>
      <c r="I756" s="130">
        <v>40004</v>
      </c>
      <c r="J756" s="130">
        <v>40004</v>
      </c>
      <c r="K756" s="131">
        <v>80</v>
      </c>
      <c r="Q756" s="130">
        <v>39703</v>
      </c>
      <c r="R756" s="130">
        <v>39703</v>
      </c>
      <c r="S756" s="150">
        <v>-641.53846153847269</v>
      </c>
    </row>
    <row r="757" spans="1:19" x14ac:dyDescent="0.25">
      <c r="A757" s="135">
        <v>40765</v>
      </c>
      <c r="B757" s="135">
        <v>40765</v>
      </c>
      <c r="C757" s="136">
        <v>-1852.4999999999636</v>
      </c>
      <c r="E757" s="130">
        <v>38754.402777777781</v>
      </c>
      <c r="F757" s="130">
        <v>38754.402777777781</v>
      </c>
      <c r="G757" s="151">
        <v>-431.53846153845541</v>
      </c>
      <c r="I757" s="130">
        <v>40007</v>
      </c>
      <c r="J757" s="130">
        <v>40007</v>
      </c>
      <c r="K757" s="131">
        <v>960</v>
      </c>
      <c r="Q757" s="130">
        <v>39706</v>
      </c>
      <c r="R757" s="130">
        <v>39706</v>
      </c>
      <c r="S757" s="150">
        <v>-509.23076923076957</v>
      </c>
    </row>
    <row r="758" spans="1:19" x14ac:dyDescent="0.25">
      <c r="A758" s="135">
        <v>40766</v>
      </c>
      <c r="B758" s="135">
        <v>40766</v>
      </c>
      <c r="C758" s="136">
        <v>-969.99999999998181</v>
      </c>
      <c r="E758" s="130">
        <v>38754.75</v>
      </c>
      <c r="F758" s="130">
        <v>38754.75</v>
      </c>
      <c r="G758" s="151">
        <v>-131.53846153845498</v>
      </c>
      <c r="I758" s="130">
        <v>40016</v>
      </c>
      <c r="J758" s="130">
        <v>40016</v>
      </c>
      <c r="K758" s="131">
        <v>380</v>
      </c>
      <c r="Q758" s="130">
        <v>39707</v>
      </c>
      <c r="R758" s="130">
        <v>39707</v>
      </c>
      <c r="S758" s="150">
        <v>412.30769230769334</v>
      </c>
    </row>
    <row r="759" spans="1:19" x14ac:dyDescent="0.25">
      <c r="A759" s="135">
        <v>40771</v>
      </c>
      <c r="B759" s="135">
        <v>40771</v>
      </c>
      <c r="C759" s="136">
        <v>405.00000000001819</v>
      </c>
      <c r="E759" s="130">
        <v>38754.805555555555</v>
      </c>
      <c r="F759" s="130">
        <v>38754.805555555555</v>
      </c>
      <c r="G759" s="151">
        <v>-131.5384615384659</v>
      </c>
      <c r="I759" s="130">
        <v>40031</v>
      </c>
      <c r="J759" s="130">
        <v>40031</v>
      </c>
      <c r="K759" s="132">
        <v>-980</v>
      </c>
      <c r="Q759" s="130">
        <v>39708</v>
      </c>
      <c r="R759" s="130">
        <v>39708</v>
      </c>
      <c r="S759" s="150">
        <v>735.38461538461991</v>
      </c>
    </row>
    <row r="760" spans="1:19" x14ac:dyDescent="0.25">
      <c r="A760" s="135">
        <v>40780</v>
      </c>
      <c r="B760" s="135">
        <v>40780</v>
      </c>
      <c r="C760" s="136">
        <v>542.50000000001819</v>
      </c>
      <c r="E760" s="130">
        <v>38754.861111111109</v>
      </c>
      <c r="F760" s="130">
        <v>38754.861111111109</v>
      </c>
      <c r="G760" s="152">
        <v>145.3846153846215</v>
      </c>
      <c r="I760" s="130">
        <v>40032</v>
      </c>
      <c r="J760" s="130">
        <v>40032</v>
      </c>
      <c r="K760" s="132">
        <v>-50</v>
      </c>
      <c r="Q760" s="130">
        <v>39709</v>
      </c>
      <c r="R760" s="130">
        <v>39709</v>
      </c>
      <c r="S760" s="150">
        <v>1190.7692307692321</v>
      </c>
    </row>
    <row r="761" spans="1:19" x14ac:dyDescent="0.25">
      <c r="A761" s="135">
        <v>40785</v>
      </c>
      <c r="B761" s="135">
        <v>40785</v>
      </c>
      <c r="C761" s="136">
        <v>-982.49999999998181</v>
      </c>
      <c r="E761" s="130">
        <v>38757.847222222219</v>
      </c>
      <c r="F761" s="130">
        <v>38757.847222222219</v>
      </c>
      <c r="G761" s="152">
        <v>114.61538461538592</v>
      </c>
      <c r="I761" s="130">
        <v>40037</v>
      </c>
      <c r="J761" s="130">
        <v>40037</v>
      </c>
      <c r="K761" s="131">
        <v>600</v>
      </c>
      <c r="Q761" s="130">
        <v>39716</v>
      </c>
      <c r="R761" s="130">
        <v>39716</v>
      </c>
      <c r="S761" s="150">
        <v>-233.84615384615978</v>
      </c>
    </row>
    <row r="762" spans="1:19" x14ac:dyDescent="0.25">
      <c r="A762" s="135">
        <v>40786</v>
      </c>
      <c r="B762" s="135">
        <v>40786</v>
      </c>
      <c r="C762" s="136">
        <v>-7.4999999999818101</v>
      </c>
      <c r="E762" s="130">
        <v>38758.694444444445</v>
      </c>
      <c r="F762" s="130">
        <v>38758.694444444445</v>
      </c>
      <c r="G762" s="152">
        <v>483.84615384615267</v>
      </c>
      <c r="I762" s="130">
        <v>40044</v>
      </c>
      <c r="J762" s="130">
        <v>40044</v>
      </c>
      <c r="K762" s="132">
        <v>-40</v>
      </c>
      <c r="Q762" s="130">
        <v>39717</v>
      </c>
      <c r="R762" s="130">
        <v>39717</v>
      </c>
      <c r="S762" s="150">
        <v>-372.30769230769477</v>
      </c>
    </row>
    <row r="763" spans="1:19" x14ac:dyDescent="0.25">
      <c r="A763" s="135">
        <v>40787</v>
      </c>
      <c r="B763" s="135">
        <v>40787</v>
      </c>
      <c r="C763" s="136">
        <v>-957.49999999998181</v>
      </c>
      <c r="E763" s="130">
        <v>38770.763888888891</v>
      </c>
      <c r="F763" s="130">
        <v>38770.763888888891</v>
      </c>
      <c r="G763" s="152">
        <v>491.53846153845888</v>
      </c>
      <c r="I763" s="130">
        <v>40045</v>
      </c>
      <c r="J763" s="130">
        <v>40045</v>
      </c>
      <c r="K763" s="132">
        <v>-600</v>
      </c>
      <c r="Q763" s="130">
        <v>39720</v>
      </c>
      <c r="R763" s="130">
        <v>39720</v>
      </c>
      <c r="S763" s="150">
        <v>2627.692307692314</v>
      </c>
    </row>
    <row r="764" spans="1:19" x14ac:dyDescent="0.25">
      <c r="A764" s="135">
        <v>40794</v>
      </c>
      <c r="B764" s="135">
        <v>40794</v>
      </c>
      <c r="C764" s="136">
        <v>-932.49999999998181</v>
      </c>
      <c r="E764" s="130">
        <v>38772.416666666664</v>
      </c>
      <c r="F764" s="130">
        <v>38772.416666666664</v>
      </c>
      <c r="G764" s="152">
        <v>1214.6153846153859</v>
      </c>
      <c r="I764" s="130">
        <v>40059</v>
      </c>
      <c r="J764" s="130">
        <v>40059</v>
      </c>
      <c r="K764" s="132">
        <v>-80</v>
      </c>
      <c r="Q764" s="130">
        <v>39722</v>
      </c>
      <c r="R764" s="130">
        <v>39722</v>
      </c>
      <c r="S764" s="150">
        <v>-326.15384615384681</v>
      </c>
    </row>
    <row r="765" spans="1:19" x14ac:dyDescent="0.25">
      <c r="A765" s="135">
        <v>40795</v>
      </c>
      <c r="B765" s="135">
        <v>40795</v>
      </c>
      <c r="C765" s="136">
        <v>2792.5000000000182</v>
      </c>
      <c r="E765" s="130">
        <v>38775.694444444445</v>
      </c>
      <c r="F765" s="130">
        <v>38775.694444444445</v>
      </c>
      <c r="G765" s="152">
        <v>576.15384615384312</v>
      </c>
      <c r="I765" s="130">
        <v>40060</v>
      </c>
      <c r="J765" s="130">
        <v>40060</v>
      </c>
      <c r="K765" s="132">
        <v>40</v>
      </c>
      <c r="Q765" s="130">
        <v>39723</v>
      </c>
      <c r="R765" s="130">
        <v>39723</v>
      </c>
      <c r="S765" s="150">
        <v>2273.8461538461497</v>
      </c>
    </row>
    <row r="766" spans="1:19" x14ac:dyDescent="0.25">
      <c r="A766" s="135">
        <v>40800</v>
      </c>
      <c r="B766" s="135">
        <v>40800</v>
      </c>
      <c r="C766" s="136">
        <v>1165.0000000000091</v>
      </c>
      <c r="E766" s="130">
        <v>38776.819444444445</v>
      </c>
      <c r="F766" s="130">
        <v>38776.819444444445</v>
      </c>
      <c r="G766" s="151">
        <v>-654.61538461538328</v>
      </c>
      <c r="I766" s="130">
        <v>40066</v>
      </c>
      <c r="J766" s="130">
        <v>40066</v>
      </c>
      <c r="K766" s="131">
        <v>270</v>
      </c>
      <c r="Q766" s="130">
        <v>39724</v>
      </c>
      <c r="R766" s="130">
        <v>39724</v>
      </c>
      <c r="S766" s="150">
        <v>1673.8461538461531</v>
      </c>
    </row>
    <row r="767" spans="1:19" x14ac:dyDescent="0.25">
      <c r="A767" s="135">
        <v>40805</v>
      </c>
      <c r="B767" s="135">
        <v>40805</v>
      </c>
      <c r="C767" s="136">
        <v>1090.0000000000091</v>
      </c>
      <c r="E767" s="130">
        <v>38776.861111111109</v>
      </c>
      <c r="F767" s="130">
        <v>38776.861111111109</v>
      </c>
      <c r="G767" s="152">
        <v>291.53846153846592</v>
      </c>
      <c r="I767" s="130">
        <v>40070</v>
      </c>
      <c r="J767" s="130">
        <v>40070</v>
      </c>
      <c r="K767" s="131">
        <v>1100</v>
      </c>
      <c r="Q767" s="130">
        <v>39728</v>
      </c>
      <c r="R767" s="130">
        <v>39728</v>
      </c>
      <c r="S767" s="150">
        <v>1420.0000000000027</v>
      </c>
    </row>
    <row r="768" spans="1:19" x14ac:dyDescent="0.25">
      <c r="A768" s="135">
        <v>40812</v>
      </c>
      <c r="B768" s="135">
        <v>40812</v>
      </c>
      <c r="C768" s="136">
        <v>-524.99999999995453</v>
      </c>
      <c r="E768" s="130">
        <v>38783.513888888891</v>
      </c>
      <c r="F768" s="130">
        <v>38783.513888888891</v>
      </c>
      <c r="G768" s="151">
        <v>-231.5384615384624</v>
      </c>
      <c r="I768" s="130">
        <v>40080</v>
      </c>
      <c r="J768" s="130">
        <v>40080</v>
      </c>
      <c r="K768" s="132">
        <v>50</v>
      </c>
      <c r="Q768" s="130">
        <v>39730</v>
      </c>
      <c r="R768" s="130">
        <v>39730</v>
      </c>
      <c r="S768" s="150">
        <v>2673.8461538461574</v>
      </c>
    </row>
    <row r="769" spans="1:19" x14ac:dyDescent="0.25">
      <c r="A769" s="135">
        <v>40821</v>
      </c>
      <c r="B769" s="135">
        <v>40821</v>
      </c>
      <c r="C769" s="136">
        <v>495.00000000002728</v>
      </c>
      <c r="E769" s="130">
        <v>38786.555555555555</v>
      </c>
      <c r="F769" s="130">
        <v>38786.555555555555</v>
      </c>
      <c r="G769" s="152">
        <v>137.69230769230987</v>
      </c>
      <c r="I769" s="130">
        <v>40084</v>
      </c>
      <c r="J769" s="130">
        <v>40084</v>
      </c>
      <c r="K769" s="131">
        <v>1820</v>
      </c>
      <c r="Q769" s="130">
        <v>39734</v>
      </c>
      <c r="R769" s="130">
        <v>39734</v>
      </c>
      <c r="S769" s="150">
        <v>-95.384615384616083</v>
      </c>
    </row>
    <row r="770" spans="1:19" x14ac:dyDescent="0.25">
      <c r="A770" s="135">
        <v>40837</v>
      </c>
      <c r="B770" s="135">
        <v>40837</v>
      </c>
      <c r="C770" s="136">
        <v>4277.5000000000091</v>
      </c>
      <c r="E770" s="130">
        <v>38789.5</v>
      </c>
      <c r="F770" s="130">
        <v>38789.5</v>
      </c>
      <c r="G770" s="152">
        <v>91.538461538461974</v>
      </c>
      <c r="I770" s="130">
        <v>40086</v>
      </c>
      <c r="J770" s="130">
        <v>40086</v>
      </c>
      <c r="K770" s="132">
        <v>-540</v>
      </c>
      <c r="Q770" s="130">
        <v>39735</v>
      </c>
      <c r="R770" s="130">
        <v>39735</v>
      </c>
      <c r="S770" s="150">
        <v>-956.92307692308111</v>
      </c>
    </row>
    <row r="771" spans="1:19" x14ac:dyDescent="0.25">
      <c r="A771" s="135">
        <v>40850</v>
      </c>
      <c r="B771" s="135">
        <v>40850</v>
      </c>
      <c r="C771" s="136">
        <v>230.00000000001819</v>
      </c>
      <c r="E771" s="130">
        <v>38789.708333333336</v>
      </c>
      <c r="F771" s="130">
        <v>38789.708333333336</v>
      </c>
      <c r="G771" s="152">
        <v>1076.1538461538421</v>
      </c>
      <c r="I771" s="130">
        <v>40087</v>
      </c>
      <c r="J771" s="130">
        <v>40087</v>
      </c>
      <c r="K771" s="132">
        <v>-1150</v>
      </c>
      <c r="Q771" s="130">
        <v>39736</v>
      </c>
      <c r="R771" s="130">
        <v>39736</v>
      </c>
      <c r="S771" s="150">
        <v>3012.3076923076896</v>
      </c>
    </row>
    <row r="772" spans="1:19" x14ac:dyDescent="0.25">
      <c r="A772" s="135">
        <v>40851</v>
      </c>
      <c r="B772" s="135">
        <v>40851</v>
      </c>
      <c r="C772" s="136">
        <v>330.00000000001819</v>
      </c>
      <c r="E772" s="130">
        <v>38792.75</v>
      </c>
      <c r="F772" s="130">
        <v>38792.75</v>
      </c>
      <c r="G772" s="152">
        <v>1022.3076923076935</v>
      </c>
      <c r="I772" s="130">
        <v>40100</v>
      </c>
      <c r="J772" s="130">
        <v>40100</v>
      </c>
      <c r="K772" s="131">
        <v>550</v>
      </c>
      <c r="Q772" s="130">
        <v>39737</v>
      </c>
      <c r="R772" s="130">
        <v>39737</v>
      </c>
      <c r="S772" s="150">
        <v>996.92307692307963</v>
      </c>
    </row>
    <row r="773" spans="1:19" x14ac:dyDescent="0.25">
      <c r="A773" s="135">
        <v>40855</v>
      </c>
      <c r="B773" s="135">
        <v>40855</v>
      </c>
      <c r="C773" s="136">
        <v>-237.49999999995453</v>
      </c>
      <c r="E773" s="130">
        <v>38793.875</v>
      </c>
      <c r="F773" s="130">
        <v>38793.875</v>
      </c>
      <c r="G773" s="152">
        <v>29.999999999996277</v>
      </c>
      <c r="I773" s="130">
        <v>40105</v>
      </c>
      <c r="J773" s="130">
        <v>40105</v>
      </c>
      <c r="K773" s="132">
        <v>-440</v>
      </c>
      <c r="Q773" s="130">
        <v>39741</v>
      </c>
      <c r="R773" s="130">
        <v>39741</v>
      </c>
      <c r="S773" s="150">
        <v>989.23076923077019</v>
      </c>
    </row>
    <row r="774" spans="1:19" x14ac:dyDescent="0.25">
      <c r="A774" s="135">
        <v>40856</v>
      </c>
      <c r="B774" s="135">
        <v>40856</v>
      </c>
      <c r="C774" s="136">
        <v>1430.0000000000182</v>
      </c>
      <c r="E774" s="130">
        <v>38798.736111111109</v>
      </c>
      <c r="F774" s="130">
        <v>38798.736111111109</v>
      </c>
      <c r="G774" s="151">
        <v>-262.30769230769249</v>
      </c>
      <c r="I774" s="130">
        <v>40106</v>
      </c>
      <c r="J774" s="130">
        <v>40106</v>
      </c>
      <c r="K774" s="131">
        <v>410</v>
      </c>
      <c r="Q774" s="130">
        <v>39742</v>
      </c>
      <c r="R774" s="130">
        <v>39742</v>
      </c>
      <c r="S774" s="150">
        <v>-387.69230769230489</v>
      </c>
    </row>
    <row r="775" spans="1:19" x14ac:dyDescent="0.25">
      <c r="A775" s="135">
        <v>40858</v>
      </c>
      <c r="B775" s="135">
        <v>40858</v>
      </c>
      <c r="C775" s="136">
        <v>1627.5000000000091</v>
      </c>
      <c r="E775" s="130">
        <v>38799.402777777781</v>
      </c>
      <c r="F775" s="130">
        <v>38799.402777777781</v>
      </c>
      <c r="G775" s="151">
        <v>-208.46153846153845</v>
      </c>
      <c r="I775" s="130">
        <v>40107</v>
      </c>
      <c r="J775" s="130">
        <v>40107</v>
      </c>
      <c r="K775" s="132">
        <v>-210</v>
      </c>
      <c r="Q775" s="130">
        <v>39743</v>
      </c>
      <c r="R775" s="130">
        <v>39743</v>
      </c>
      <c r="S775" s="150">
        <v>1335.3846153846121</v>
      </c>
    </row>
    <row r="776" spans="1:19" x14ac:dyDescent="0.25">
      <c r="A776" s="135">
        <v>40861</v>
      </c>
      <c r="B776" s="135">
        <v>40861</v>
      </c>
      <c r="C776" s="136">
        <v>-957.49999999998181</v>
      </c>
      <c r="E776" s="130">
        <v>38799.652777777781</v>
      </c>
      <c r="F776" s="130">
        <v>38799.652777777781</v>
      </c>
      <c r="G776" s="152">
        <v>1168.4615384615433</v>
      </c>
      <c r="I776" s="130">
        <v>40108</v>
      </c>
      <c r="J776" s="130">
        <v>40108</v>
      </c>
      <c r="K776" s="132">
        <v>-1000</v>
      </c>
      <c r="Q776" s="130">
        <v>39748</v>
      </c>
      <c r="R776" s="130">
        <v>39748</v>
      </c>
      <c r="S776" s="150">
        <v>1575.3846153846168</v>
      </c>
    </row>
    <row r="777" spans="1:19" x14ac:dyDescent="0.25">
      <c r="A777" s="135">
        <v>40862</v>
      </c>
      <c r="B777" s="135">
        <v>40862</v>
      </c>
      <c r="C777" s="136">
        <v>-1454.9999999999727</v>
      </c>
      <c r="E777" s="130">
        <v>38812.555555555555</v>
      </c>
      <c r="F777" s="130">
        <v>38812.555555555555</v>
      </c>
      <c r="G777" s="152">
        <v>645.3846153846149</v>
      </c>
      <c r="I777" s="130">
        <v>40115</v>
      </c>
      <c r="J777" s="130">
        <v>40115</v>
      </c>
      <c r="K777" s="131">
        <v>750</v>
      </c>
      <c r="Q777" s="130">
        <v>39749</v>
      </c>
      <c r="R777" s="130">
        <v>39749</v>
      </c>
      <c r="S777" s="150">
        <v>843.0769230769215</v>
      </c>
    </row>
    <row r="778" spans="1:19" x14ac:dyDescent="0.25">
      <c r="A778" s="135">
        <v>40863</v>
      </c>
      <c r="B778" s="135">
        <v>40863</v>
      </c>
      <c r="C778" s="136">
        <v>-1914.9999999999636</v>
      </c>
      <c r="E778" s="130">
        <v>38814.833333333336</v>
      </c>
      <c r="F778" s="130">
        <v>38814.833333333336</v>
      </c>
      <c r="G778" s="152">
        <v>99.230769230773603</v>
      </c>
      <c r="I778" s="130">
        <v>40116</v>
      </c>
      <c r="J778" s="130">
        <v>40116</v>
      </c>
      <c r="K778" s="131">
        <v>1290</v>
      </c>
      <c r="Q778" s="130">
        <v>39762</v>
      </c>
      <c r="R778" s="130">
        <v>39762</v>
      </c>
      <c r="S778" s="150">
        <v>781.53846153845905</v>
      </c>
    </row>
    <row r="779" spans="1:19" x14ac:dyDescent="0.25">
      <c r="A779" s="135">
        <v>40875</v>
      </c>
      <c r="B779" s="135">
        <v>40875</v>
      </c>
      <c r="C779" s="136">
        <v>780.00000000001819</v>
      </c>
      <c r="E779" s="130">
        <v>38819.819444444445</v>
      </c>
      <c r="F779" s="130">
        <v>38819.819444444445</v>
      </c>
      <c r="G779" s="151">
        <v>-131.5384615384659</v>
      </c>
      <c r="I779" s="130">
        <v>40120</v>
      </c>
      <c r="J779" s="130">
        <v>40120</v>
      </c>
      <c r="K779" s="131">
        <v>510</v>
      </c>
      <c r="Q779" s="130">
        <v>39765</v>
      </c>
      <c r="R779" s="130">
        <v>39765</v>
      </c>
      <c r="S779" s="150">
        <v>-710.7692307692314</v>
      </c>
    </row>
    <row r="780" spans="1:19" x14ac:dyDescent="0.25">
      <c r="A780" s="135">
        <v>40886</v>
      </c>
      <c r="B780" s="135">
        <v>40886</v>
      </c>
      <c r="C780" s="136">
        <v>932.50000000002728</v>
      </c>
      <c r="E780" s="130">
        <v>38820.736111111109</v>
      </c>
      <c r="F780" s="130">
        <v>38820.736111111109</v>
      </c>
      <c r="G780" s="152">
        <v>776.1538461538471</v>
      </c>
      <c r="I780" s="130">
        <v>40122</v>
      </c>
      <c r="J780" s="130">
        <v>40122</v>
      </c>
      <c r="K780" s="132">
        <v>310</v>
      </c>
      <c r="Q780" s="130">
        <v>39766</v>
      </c>
      <c r="R780" s="130">
        <v>39766</v>
      </c>
      <c r="S780" s="150">
        <v>-341.53846153846138</v>
      </c>
    </row>
    <row r="781" spans="1:19" x14ac:dyDescent="0.25">
      <c r="A781" s="135">
        <v>40893</v>
      </c>
      <c r="B781" s="135">
        <v>40893</v>
      </c>
      <c r="C781" s="136">
        <v>515.00000000000909</v>
      </c>
      <c r="E781" s="130">
        <v>38832.5</v>
      </c>
      <c r="F781" s="130">
        <v>38832.5</v>
      </c>
      <c r="G781" s="152">
        <v>60.769230769226397</v>
      </c>
      <c r="I781" s="130">
        <v>40123</v>
      </c>
      <c r="J781" s="130">
        <v>40123</v>
      </c>
      <c r="K781" s="132">
        <v>-1170</v>
      </c>
      <c r="Q781" s="130">
        <v>39770</v>
      </c>
      <c r="R781" s="130">
        <v>39770</v>
      </c>
      <c r="S781" s="150">
        <v>127.69230769230961</v>
      </c>
    </row>
    <row r="782" spans="1:19" x14ac:dyDescent="0.25">
      <c r="A782" s="135">
        <v>40896</v>
      </c>
      <c r="B782" s="135">
        <v>40896</v>
      </c>
      <c r="C782" s="136">
        <v>1102.5000000000091</v>
      </c>
      <c r="E782" s="130">
        <v>38835.736111111109</v>
      </c>
      <c r="F782" s="130">
        <v>38835.736111111109</v>
      </c>
      <c r="G782" s="151">
        <v>-400.76923076923077</v>
      </c>
      <c r="I782" s="130">
        <v>40140</v>
      </c>
      <c r="J782" s="130">
        <v>40140</v>
      </c>
      <c r="K782" s="131">
        <v>440</v>
      </c>
      <c r="Q782" s="130">
        <v>39771</v>
      </c>
      <c r="R782" s="130">
        <v>39771</v>
      </c>
      <c r="S782" s="150">
        <v>2089.2307692307668</v>
      </c>
    </row>
    <row r="783" spans="1:19" x14ac:dyDescent="0.25">
      <c r="A783" s="135">
        <v>40897</v>
      </c>
      <c r="B783" s="135">
        <v>40897</v>
      </c>
      <c r="C783" s="136">
        <v>1465.0000000000091</v>
      </c>
      <c r="E783" s="130">
        <v>38835.861111111109</v>
      </c>
      <c r="F783" s="130">
        <v>38835.861111111109</v>
      </c>
      <c r="G783" s="151">
        <v>-362.30769230769448</v>
      </c>
      <c r="I783" s="130">
        <v>40141</v>
      </c>
      <c r="J783" s="130">
        <v>40141</v>
      </c>
      <c r="K783" s="132">
        <v>-1460</v>
      </c>
      <c r="Q783" s="130">
        <v>39776</v>
      </c>
      <c r="R783" s="130">
        <v>39776</v>
      </c>
      <c r="S783" s="150">
        <v>2027.6923076923088</v>
      </c>
    </row>
    <row r="784" spans="1:19" x14ac:dyDescent="0.25">
      <c r="A784" s="135">
        <v>40906</v>
      </c>
      <c r="B784" s="135">
        <v>40906</v>
      </c>
      <c r="C784" s="136">
        <v>307.50000000002728</v>
      </c>
      <c r="E784" s="130">
        <v>38838.402777777781</v>
      </c>
      <c r="F784" s="130">
        <v>38838.402777777781</v>
      </c>
      <c r="G784" s="151">
        <v>-146.92307692307824</v>
      </c>
      <c r="I784" s="130">
        <v>40143</v>
      </c>
      <c r="J784" s="130">
        <v>40143</v>
      </c>
      <c r="K784" s="131">
        <v>1810</v>
      </c>
      <c r="Q784" s="130">
        <v>39783</v>
      </c>
      <c r="R784" s="130">
        <v>39783</v>
      </c>
      <c r="S784" s="150">
        <v>2758.4615384615395</v>
      </c>
    </row>
    <row r="785" spans="5:19" x14ac:dyDescent="0.25">
      <c r="E785" s="130">
        <v>38840.708333333336</v>
      </c>
      <c r="F785" s="130">
        <v>38840.708333333336</v>
      </c>
      <c r="G785" s="152">
        <v>1045.3846153846118</v>
      </c>
      <c r="I785" s="130">
        <v>40144</v>
      </c>
      <c r="J785" s="130">
        <v>40144</v>
      </c>
      <c r="K785" s="132">
        <v>-220</v>
      </c>
      <c r="Q785" s="130">
        <v>39785</v>
      </c>
      <c r="R785" s="130">
        <v>39785</v>
      </c>
      <c r="S785" s="150">
        <v>824.61538461538237</v>
      </c>
    </row>
    <row r="786" spans="5:19" x14ac:dyDescent="0.25">
      <c r="E786" s="130">
        <v>38846.708333333336</v>
      </c>
      <c r="F786" s="130">
        <v>38846.708333333336</v>
      </c>
      <c r="G786" s="151">
        <v>-208.46153846153845</v>
      </c>
      <c r="I786" s="130">
        <v>40147</v>
      </c>
      <c r="J786" s="130">
        <v>40147</v>
      </c>
      <c r="K786" s="132">
        <v>-840</v>
      </c>
      <c r="Q786" s="130">
        <v>39787</v>
      </c>
      <c r="R786" s="130">
        <v>39787</v>
      </c>
      <c r="S786" s="150">
        <v>1258.4615384615395</v>
      </c>
    </row>
    <row r="787" spans="5:19" x14ac:dyDescent="0.25">
      <c r="E787" s="130">
        <v>38847.708333333336</v>
      </c>
      <c r="F787" s="130">
        <v>38847.708333333336</v>
      </c>
      <c r="G787" s="151">
        <v>-631.53846153845939</v>
      </c>
      <c r="I787" s="130">
        <v>40148</v>
      </c>
      <c r="J787" s="130">
        <v>40148</v>
      </c>
      <c r="K787" s="131">
        <v>80</v>
      </c>
      <c r="Q787" s="130">
        <v>39793</v>
      </c>
      <c r="R787" s="130">
        <v>39793</v>
      </c>
      <c r="S787" s="150">
        <v>-379.99999999999983</v>
      </c>
    </row>
    <row r="788" spans="5:19" x14ac:dyDescent="0.25">
      <c r="E788" s="130">
        <v>38847.791666666664</v>
      </c>
      <c r="F788" s="130">
        <v>38847.791666666664</v>
      </c>
      <c r="G788" s="152">
        <v>1206.9230769230794</v>
      </c>
      <c r="I788" s="130">
        <v>40151</v>
      </c>
      <c r="J788" s="130">
        <v>40151</v>
      </c>
      <c r="K788" s="131">
        <v>340</v>
      </c>
      <c r="Q788" s="130">
        <v>39794</v>
      </c>
      <c r="R788" s="130">
        <v>39794</v>
      </c>
      <c r="S788" s="150">
        <v>227.69230769230612</v>
      </c>
    </row>
    <row r="789" spans="5:19" x14ac:dyDescent="0.25">
      <c r="E789" s="130">
        <v>38849.833333333336</v>
      </c>
      <c r="F789" s="130">
        <v>38849.833333333336</v>
      </c>
      <c r="G789" s="151">
        <v>-246.92307692307472</v>
      </c>
      <c r="I789" s="130">
        <v>40161</v>
      </c>
      <c r="J789" s="130">
        <v>40161</v>
      </c>
      <c r="K789" s="132">
        <v>-960</v>
      </c>
      <c r="Q789" s="130">
        <v>39797</v>
      </c>
      <c r="R789" s="130">
        <v>39797</v>
      </c>
      <c r="S789" s="150">
        <v>-72.307692307692136</v>
      </c>
    </row>
    <row r="790" spans="5:19" x14ac:dyDescent="0.25">
      <c r="E790" s="130">
        <v>38853.777777777781</v>
      </c>
      <c r="F790" s="130">
        <v>38853.777777777781</v>
      </c>
      <c r="G790" s="151">
        <v>-554.61538461537589</v>
      </c>
      <c r="I790" s="130">
        <v>40162</v>
      </c>
      <c r="J790" s="130">
        <v>40162</v>
      </c>
      <c r="K790" s="132">
        <v>-310</v>
      </c>
      <c r="Q790" s="130">
        <v>39798</v>
      </c>
      <c r="R790" s="130">
        <v>39798</v>
      </c>
      <c r="S790" s="150">
        <v>1604.6153846153811</v>
      </c>
    </row>
    <row r="791" spans="5:19" x14ac:dyDescent="0.25">
      <c r="E791" s="130">
        <v>38854.541666666664</v>
      </c>
      <c r="F791" s="130">
        <v>38854.541666666664</v>
      </c>
      <c r="G791" s="152">
        <v>560.76923076923072</v>
      </c>
      <c r="I791" s="130">
        <v>40164</v>
      </c>
      <c r="J791" s="130">
        <v>40164</v>
      </c>
      <c r="K791" s="131">
        <v>900</v>
      </c>
      <c r="Q791" s="130">
        <v>39808</v>
      </c>
      <c r="R791" s="130">
        <v>39808</v>
      </c>
      <c r="S791" s="150">
        <v>-336.92307692307219</v>
      </c>
    </row>
    <row r="792" spans="5:19" x14ac:dyDescent="0.25">
      <c r="E792" s="130">
        <v>38855.875</v>
      </c>
      <c r="F792" s="130">
        <v>38855.875</v>
      </c>
      <c r="G792" s="152">
        <v>106.92307692307429</v>
      </c>
      <c r="I792" s="130">
        <v>40168</v>
      </c>
      <c r="J792" s="130">
        <v>40168</v>
      </c>
      <c r="K792" s="131">
        <v>790</v>
      </c>
      <c r="Q792" s="130">
        <v>39811</v>
      </c>
      <c r="R792" s="130">
        <v>39811</v>
      </c>
      <c r="S792" s="150">
        <v>466.1538461538463</v>
      </c>
    </row>
    <row r="793" spans="5:19" x14ac:dyDescent="0.25">
      <c r="E793" s="130">
        <v>38856.638888888891</v>
      </c>
      <c r="F793" s="130">
        <v>38856.638888888891</v>
      </c>
      <c r="G793" s="151">
        <v>-170.00000000000219</v>
      </c>
      <c r="I793" s="140">
        <v>40193</v>
      </c>
      <c r="J793" s="140">
        <v>40193</v>
      </c>
      <c r="K793" s="139">
        <v>1010</v>
      </c>
      <c r="Q793" s="130">
        <v>39822</v>
      </c>
      <c r="R793" s="130">
        <v>39822</v>
      </c>
      <c r="S793" s="150">
        <v>1050.7692307692328</v>
      </c>
    </row>
    <row r="794" spans="5:19" x14ac:dyDescent="0.25">
      <c r="E794" s="130">
        <v>38856.861111111109</v>
      </c>
      <c r="F794" s="130">
        <v>38856.861111111109</v>
      </c>
      <c r="G794" s="152">
        <v>183.84615384615776</v>
      </c>
      <c r="I794" s="140">
        <v>40197</v>
      </c>
      <c r="J794" s="140">
        <v>40197</v>
      </c>
      <c r="K794" s="139">
        <v>450</v>
      </c>
      <c r="Q794" s="130">
        <v>39826</v>
      </c>
      <c r="R794" s="130">
        <v>39826</v>
      </c>
      <c r="S794" s="150">
        <v>159.99999999999878</v>
      </c>
    </row>
    <row r="795" spans="5:19" x14ac:dyDescent="0.25">
      <c r="E795" s="130">
        <v>38859.777777777781</v>
      </c>
      <c r="F795" s="130">
        <v>38859.777777777781</v>
      </c>
      <c r="G795" s="152">
        <v>614.61538461539033</v>
      </c>
      <c r="I795" s="140">
        <v>40198</v>
      </c>
      <c r="J795" s="140">
        <v>40198</v>
      </c>
      <c r="K795" s="139">
        <v>1340</v>
      </c>
      <c r="Q795" s="130">
        <v>39827</v>
      </c>
      <c r="R795" s="130">
        <v>39827</v>
      </c>
      <c r="S795" s="150">
        <v>289.23076923076854</v>
      </c>
    </row>
    <row r="796" spans="5:19" x14ac:dyDescent="0.25">
      <c r="E796" s="130">
        <v>38861.833333333336</v>
      </c>
      <c r="F796" s="130">
        <v>38861.833333333336</v>
      </c>
      <c r="G796" s="152">
        <v>583.84615384615472</v>
      </c>
      <c r="I796" s="140">
        <v>40203</v>
      </c>
      <c r="J796" s="140">
        <v>40203</v>
      </c>
      <c r="K796" s="139">
        <v>370</v>
      </c>
      <c r="Q796" s="130">
        <v>39828</v>
      </c>
      <c r="R796" s="130">
        <v>39828</v>
      </c>
      <c r="S796" s="150">
        <v>-456.92307692307674</v>
      </c>
    </row>
    <row r="797" spans="5:19" x14ac:dyDescent="0.25">
      <c r="E797" s="130">
        <v>38862.555555555555</v>
      </c>
      <c r="F797" s="130">
        <v>38862.555555555555</v>
      </c>
      <c r="G797" s="151">
        <v>-269.99999999999869</v>
      </c>
      <c r="I797" s="140">
        <v>40205</v>
      </c>
      <c r="J797" s="140">
        <v>40205</v>
      </c>
      <c r="K797" s="139">
        <v>-120</v>
      </c>
      <c r="Q797" s="130">
        <v>39829</v>
      </c>
      <c r="R797" s="130">
        <v>39829</v>
      </c>
      <c r="S797" s="150">
        <v>466.1538461538463</v>
      </c>
    </row>
    <row r="798" spans="5:19" x14ac:dyDescent="0.25">
      <c r="E798" s="130">
        <v>38862.680555555555</v>
      </c>
      <c r="F798" s="130">
        <v>38862.680555555555</v>
      </c>
      <c r="G798" s="151">
        <v>-246.92307692307472</v>
      </c>
      <c r="I798" s="140">
        <v>40206</v>
      </c>
      <c r="J798" s="140">
        <v>40206</v>
      </c>
      <c r="K798" s="139">
        <v>2070</v>
      </c>
      <c r="Q798" s="130">
        <v>39833</v>
      </c>
      <c r="R798" s="130">
        <v>39833</v>
      </c>
      <c r="S798" s="150">
        <v>1235.3846153846155</v>
      </c>
    </row>
    <row r="799" spans="5:19" x14ac:dyDescent="0.25">
      <c r="E799" s="130">
        <v>38862.75</v>
      </c>
      <c r="F799" s="130">
        <v>38862.75</v>
      </c>
      <c r="G799" s="152">
        <v>791.53846153845939</v>
      </c>
      <c r="I799" s="140">
        <v>40212</v>
      </c>
      <c r="J799" s="140">
        <v>40212</v>
      </c>
      <c r="K799" s="139">
        <v>1100</v>
      </c>
      <c r="Q799" s="130">
        <v>39834</v>
      </c>
      <c r="R799" s="130">
        <v>39834</v>
      </c>
      <c r="S799" s="150">
        <v>370.76923076922589</v>
      </c>
    </row>
    <row r="800" spans="5:19" x14ac:dyDescent="0.25">
      <c r="E800" s="130">
        <v>38868.861111111109</v>
      </c>
      <c r="F800" s="130">
        <v>38868.861111111109</v>
      </c>
      <c r="G800" s="151">
        <v>-8.461538461534527</v>
      </c>
      <c r="I800" s="140">
        <v>40217</v>
      </c>
      <c r="J800" s="140">
        <v>40217</v>
      </c>
      <c r="K800" s="139">
        <v>-730</v>
      </c>
      <c r="Q800" s="130">
        <v>39835</v>
      </c>
      <c r="R800" s="130">
        <v>39835</v>
      </c>
      <c r="S800" s="150">
        <v>-421.53846153846291</v>
      </c>
    </row>
    <row r="801" spans="5:19" x14ac:dyDescent="0.25">
      <c r="E801" s="130">
        <v>38869.736111111109</v>
      </c>
      <c r="F801" s="130">
        <v>38869.736111111109</v>
      </c>
      <c r="G801" s="151">
        <v>-669.99999999999557</v>
      </c>
      <c r="I801" s="140">
        <v>40220</v>
      </c>
      <c r="J801" s="140">
        <v>40220</v>
      </c>
      <c r="K801" s="139">
        <v>-210</v>
      </c>
      <c r="Q801" s="130">
        <v>39836</v>
      </c>
      <c r="R801" s="130">
        <v>39836</v>
      </c>
      <c r="S801" s="150">
        <v>-901.53846153845927</v>
      </c>
    </row>
    <row r="802" spans="5:19" x14ac:dyDescent="0.25">
      <c r="E802" s="130">
        <v>38869.847222222219</v>
      </c>
      <c r="F802" s="130">
        <v>38869.847222222219</v>
      </c>
      <c r="G802" s="152">
        <v>330.00000000000216</v>
      </c>
      <c r="I802" s="140">
        <v>40221</v>
      </c>
      <c r="J802" s="140">
        <v>40221</v>
      </c>
      <c r="K802" s="139">
        <v>-430</v>
      </c>
      <c r="Q802" s="130">
        <v>39839</v>
      </c>
      <c r="R802" s="130">
        <v>39839</v>
      </c>
      <c r="S802" s="150">
        <v>-629.23076923077406</v>
      </c>
    </row>
    <row r="803" spans="5:19" x14ac:dyDescent="0.25">
      <c r="E803" s="130">
        <v>38870.555555555555</v>
      </c>
      <c r="F803" s="130">
        <v>38870.555555555555</v>
      </c>
      <c r="G803" s="152">
        <v>1230.0000000000034</v>
      </c>
      <c r="I803" s="140">
        <v>40225</v>
      </c>
      <c r="J803" s="140">
        <v>40225</v>
      </c>
      <c r="K803" s="139">
        <v>-430</v>
      </c>
      <c r="Q803" s="130">
        <v>39847</v>
      </c>
      <c r="R803" s="130">
        <v>39847</v>
      </c>
      <c r="S803" s="150">
        <v>-392.3076923076984</v>
      </c>
    </row>
    <row r="804" spans="5:19" x14ac:dyDescent="0.25">
      <c r="E804" s="130">
        <v>38873.861111111109</v>
      </c>
      <c r="F804" s="130">
        <v>38873.861111111109</v>
      </c>
      <c r="G804" s="151">
        <v>-185.38461538461451</v>
      </c>
      <c r="I804" s="140">
        <v>40226</v>
      </c>
      <c r="J804" s="140">
        <v>40226</v>
      </c>
      <c r="K804" s="139">
        <v>-660</v>
      </c>
      <c r="Q804" s="130">
        <v>39848</v>
      </c>
      <c r="R804" s="130">
        <v>39848</v>
      </c>
      <c r="S804" s="150">
        <v>304.61538461538305</v>
      </c>
    </row>
    <row r="805" spans="5:19" x14ac:dyDescent="0.25">
      <c r="E805" s="130">
        <v>38874.833333333336</v>
      </c>
      <c r="F805" s="130">
        <v>38874.833333333336</v>
      </c>
      <c r="G805" s="152">
        <v>176.15384615384616</v>
      </c>
      <c r="I805" s="140">
        <v>40227</v>
      </c>
      <c r="J805" s="140">
        <v>40227</v>
      </c>
      <c r="K805" s="139">
        <v>-540</v>
      </c>
      <c r="Q805" s="130">
        <v>39849</v>
      </c>
      <c r="R805" s="130">
        <v>39849</v>
      </c>
      <c r="S805" s="150">
        <v>189.23076923076766</v>
      </c>
    </row>
    <row r="806" spans="5:19" x14ac:dyDescent="0.25">
      <c r="E806" s="130">
        <v>38877.555555555555</v>
      </c>
      <c r="F806" s="130">
        <v>38877.555555555555</v>
      </c>
      <c r="G806" s="152">
        <v>537.69230769230683</v>
      </c>
      <c r="I806" s="140">
        <v>40440</v>
      </c>
      <c r="J806" s="140">
        <v>40440</v>
      </c>
      <c r="K806" s="139">
        <v>1030</v>
      </c>
      <c r="Q806" s="130">
        <v>39850</v>
      </c>
      <c r="R806" s="130">
        <v>39850</v>
      </c>
      <c r="S806" s="150">
        <v>727.69230769230614</v>
      </c>
    </row>
    <row r="807" spans="5:19" x14ac:dyDescent="0.25">
      <c r="E807" s="130">
        <v>38883.402777777781</v>
      </c>
      <c r="F807" s="130">
        <v>38883.402777777781</v>
      </c>
      <c r="G807" s="151">
        <v>-223.84615384615077</v>
      </c>
      <c r="I807" s="140">
        <v>40235</v>
      </c>
      <c r="J807" s="140">
        <v>40235</v>
      </c>
      <c r="K807" s="139">
        <v>-830</v>
      </c>
      <c r="Q807" s="130">
        <v>39857</v>
      </c>
      <c r="R807" s="130">
        <v>39857</v>
      </c>
      <c r="S807" s="150">
        <v>-29.230769230768878</v>
      </c>
    </row>
    <row r="808" spans="5:19" x14ac:dyDescent="0.25">
      <c r="E808" s="130">
        <v>38883.611111111109</v>
      </c>
      <c r="F808" s="130">
        <v>38883.611111111109</v>
      </c>
      <c r="G808" s="152">
        <v>145.38461538461058</v>
      </c>
      <c r="I808" s="140">
        <v>40238</v>
      </c>
      <c r="J808" s="140">
        <v>40238</v>
      </c>
      <c r="K808" s="139">
        <v>-1040</v>
      </c>
      <c r="Q808" s="130">
        <v>39863</v>
      </c>
      <c r="R808" s="130">
        <v>39863</v>
      </c>
      <c r="S808" s="150">
        <v>-52.307692307692832</v>
      </c>
    </row>
    <row r="809" spans="5:19" x14ac:dyDescent="0.25">
      <c r="E809" s="130">
        <v>38884.583333333336</v>
      </c>
      <c r="F809" s="130">
        <v>38884.583333333336</v>
      </c>
      <c r="G809" s="151">
        <v>-16.153846153846153</v>
      </c>
      <c r="I809" s="140">
        <v>40255</v>
      </c>
      <c r="J809" s="140">
        <v>40255</v>
      </c>
      <c r="K809" s="139">
        <v>-490</v>
      </c>
      <c r="Q809" s="130">
        <v>39867</v>
      </c>
      <c r="R809" s="130">
        <v>39867</v>
      </c>
      <c r="S809" s="150">
        <v>112.30769230769511</v>
      </c>
    </row>
    <row r="810" spans="5:19" x14ac:dyDescent="0.25">
      <c r="E810" s="130">
        <v>38884.833333333336</v>
      </c>
      <c r="F810" s="130">
        <v>38884.833333333336</v>
      </c>
      <c r="G810" s="151">
        <v>-39.230769230770107</v>
      </c>
      <c r="I810" s="140">
        <v>40260</v>
      </c>
      <c r="J810" s="140">
        <v>40260</v>
      </c>
      <c r="K810" s="139">
        <v>-460</v>
      </c>
      <c r="Q810" s="130">
        <v>39868</v>
      </c>
      <c r="R810" s="130">
        <v>39868</v>
      </c>
      <c r="S810" s="150">
        <v>220.00000000000105</v>
      </c>
    </row>
    <row r="811" spans="5:19" x14ac:dyDescent="0.25">
      <c r="E811" s="130">
        <v>38887.625</v>
      </c>
      <c r="F811" s="130">
        <v>38887.625</v>
      </c>
      <c r="G811" s="151">
        <v>-193.07692307692616</v>
      </c>
      <c r="I811" s="140">
        <v>40261</v>
      </c>
      <c r="J811" s="140">
        <v>40261</v>
      </c>
      <c r="K811" s="139">
        <v>440</v>
      </c>
      <c r="Q811" s="130">
        <v>39869</v>
      </c>
      <c r="R811" s="130">
        <v>39869</v>
      </c>
      <c r="S811" s="150">
        <v>-850.76923076923094</v>
      </c>
    </row>
    <row r="812" spans="5:19" x14ac:dyDescent="0.25">
      <c r="E812" s="130">
        <v>38887.722222222219</v>
      </c>
      <c r="F812" s="130">
        <v>38887.722222222219</v>
      </c>
      <c r="G812" s="151">
        <v>-208.46153846153845</v>
      </c>
      <c r="I812" s="140">
        <v>40262</v>
      </c>
      <c r="J812" s="140">
        <v>40262</v>
      </c>
      <c r="K812" s="139">
        <v>1430</v>
      </c>
      <c r="Q812" s="130">
        <v>39870</v>
      </c>
      <c r="R812" s="130">
        <v>39870</v>
      </c>
      <c r="S812" s="150">
        <v>32.307692307689159</v>
      </c>
    </row>
    <row r="813" spans="5:19" x14ac:dyDescent="0.25">
      <c r="E813" s="130">
        <v>38887.875</v>
      </c>
      <c r="F813" s="130">
        <v>38887.875</v>
      </c>
      <c r="G813" s="151">
        <v>-85.384615384607073</v>
      </c>
      <c r="I813" s="140">
        <v>40266</v>
      </c>
      <c r="J813" s="140">
        <v>40266</v>
      </c>
      <c r="K813" s="139">
        <v>-470</v>
      </c>
      <c r="Q813" s="130">
        <v>39871</v>
      </c>
      <c r="R813" s="130">
        <v>39871</v>
      </c>
      <c r="S813" s="150">
        <v>-213.84615384616049</v>
      </c>
    </row>
    <row r="814" spans="5:19" x14ac:dyDescent="0.25">
      <c r="E814" s="130">
        <v>38888.444444444445</v>
      </c>
      <c r="F814" s="130">
        <v>38888.444444444445</v>
      </c>
      <c r="G814" s="152">
        <v>76.153846153838714</v>
      </c>
      <c r="I814" s="140">
        <v>40267</v>
      </c>
      <c r="J814" s="140">
        <v>40267</v>
      </c>
      <c r="K814" s="139">
        <v>510</v>
      </c>
      <c r="Q814" s="130">
        <v>39876</v>
      </c>
      <c r="R814" s="130">
        <v>39876</v>
      </c>
      <c r="S814" s="150">
        <v>-156.9230769230785</v>
      </c>
    </row>
    <row r="815" spans="5:19" x14ac:dyDescent="0.25">
      <c r="E815" s="130">
        <v>38888.777777777781</v>
      </c>
      <c r="F815" s="130">
        <v>38888.777777777781</v>
      </c>
      <c r="G815" s="152">
        <v>176.15384615384616</v>
      </c>
      <c r="I815" s="140">
        <v>40269</v>
      </c>
      <c r="J815" s="140">
        <v>40269</v>
      </c>
      <c r="K815" s="139">
        <v>820</v>
      </c>
      <c r="Q815" s="130">
        <v>39877</v>
      </c>
      <c r="R815" s="130">
        <v>39877</v>
      </c>
      <c r="S815" s="150">
        <v>796.92307692307793</v>
      </c>
    </row>
    <row r="816" spans="5:19" x14ac:dyDescent="0.25">
      <c r="E816" s="130">
        <v>38889.694444444445</v>
      </c>
      <c r="F816" s="130">
        <v>38889.694444444445</v>
      </c>
      <c r="G816" s="151">
        <v>-169.99999999999125</v>
      </c>
      <c r="I816" s="140">
        <v>40274</v>
      </c>
      <c r="J816" s="140">
        <v>40274</v>
      </c>
      <c r="K816" s="139">
        <v>-1160</v>
      </c>
      <c r="Q816" s="130">
        <v>39881</v>
      </c>
      <c r="R816" s="130">
        <v>39881</v>
      </c>
      <c r="S816" s="150">
        <v>-9.2307692307695799</v>
      </c>
    </row>
    <row r="817" spans="5:19" x14ac:dyDescent="0.25">
      <c r="E817" s="130">
        <v>38889.722222222219</v>
      </c>
      <c r="F817" s="130">
        <v>38889.722222222219</v>
      </c>
      <c r="G817" s="151">
        <v>-516.15384615385051</v>
      </c>
      <c r="I817" s="140">
        <v>40276</v>
      </c>
      <c r="J817" s="140">
        <v>40276</v>
      </c>
      <c r="K817" s="139">
        <v>440</v>
      </c>
      <c r="Q817" s="130">
        <v>39882</v>
      </c>
      <c r="R817" s="130">
        <v>39882</v>
      </c>
      <c r="S817" s="150">
        <v>375.38461538461502</v>
      </c>
    </row>
    <row r="818" spans="5:19" x14ac:dyDescent="0.25">
      <c r="E818" s="130">
        <v>38891.625</v>
      </c>
      <c r="F818" s="130">
        <v>38891.625</v>
      </c>
      <c r="G818" s="151">
        <v>-362.30769230769448</v>
      </c>
      <c r="I818" s="140">
        <v>40284</v>
      </c>
      <c r="J818" s="140">
        <v>40284</v>
      </c>
      <c r="K818" s="139">
        <v>2050</v>
      </c>
      <c r="Q818" s="130">
        <v>39895</v>
      </c>
      <c r="R818" s="130">
        <v>39895</v>
      </c>
      <c r="S818" s="150">
        <v>1181.5384615384626</v>
      </c>
    </row>
    <row r="819" spans="5:19" x14ac:dyDescent="0.25">
      <c r="E819" s="130">
        <v>38896.861111111109</v>
      </c>
      <c r="F819" s="130">
        <v>38896.861111111109</v>
      </c>
      <c r="G819" s="152">
        <v>199.23076923077011</v>
      </c>
      <c r="I819" s="140">
        <v>40289</v>
      </c>
      <c r="J819" s="140">
        <v>40289</v>
      </c>
      <c r="K819" s="139">
        <v>1940</v>
      </c>
      <c r="Q819" s="130">
        <v>39897</v>
      </c>
      <c r="R819" s="130">
        <v>39897</v>
      </c>
      <c r="S819" s="150">
        <v>-335.38461538461644</v>
      </c>
    </row>
    <row r="820" spans="5:19" x14ac:dyDescent="0.25">
      <c r="E820" s="130">
        <v>38909.611111111109</v>
      </c>
      <c r="F820" s="130">
        <v>38909.611111111109</v>
      </c>
      <c r="G820" s="151">
        <v>-54.615384615382425</v>
      </c>
      <c r="I820" s="140">
        <v>40294</v>
      </c>
      <c r="J820" s="140">
        <v>40294</v>
      </c>
      <c r="K820" s="139">
        <v>-1790</v>
      </c>
      <c r="Q820" s="130">
        <v>39903</v>
      </c>
      <c r="R820" s="130">
        <v>39903</v>
      </c>
      <c r="S820" s="150">
        <v>-56.923076923077623</v>
      </c>
    </row>
    <row r="821" spans="5:19" x14ac:dyDescent="0.25">
      <c r="E821" s="130">
        <v>38910.402777777781</v>
      </c>
      <c r="F821" s="130">
        <v>38910.402777777781</v>
      </c>
      <c r="G821" s="151">
        <v>-108.46153846153102</v>
      </c>
      <c r="I821" s="140">
        <v>40295</v>
      </c>
      <c r="J821" s="140">
        <v>40295</v>
      </c>
      <c r="K821" s="139">
        <v>3280</v>
      </c>
      <c r="Q821" s="130">
        <v>39904</v>
      </c>
      <c r="R821" s="130">
        <v>39904</v>
      </c>
      <c r="S821" s="150">
        <v>-80.000000000001577</v>
      </c>
    </row>
    <row r="822" spans="5:19" x14ac:dyDescent="0.25">
      <c r="E822" s="130">
        <v>38910.722222222219</v>
      </c>
      <c r="F822" s="130">
        <v>38910.722222222219</v>
      </c>
      <c r="G822" s="151">
        <v>-246.92307692308566</v>
      </c>
      <c r="I822" s="140">
        <v>40301</v>
      </c>
      <c r="J822" s="140">
        <v>40301</v>
      </c>
      <c r="K822" s="139">
        <v>-1070</v>
      </c>
      <c r="Q822" s="130">
        <v>39911</v>
      </c>
      <c r="R822" s="130">
        <v>39911</v>
      </c>
      <c r="S822" s="150">
        <v>-226.15384615385034</v>
      </c>
    </row>
    <row r="823" spans="5:19" x14ac:dyDescent="0.25">
      <c r="E823" s="130">
        <v>38915.527777777781</v>
      </c>
      <c r="F823" s="130">
        <v>38915.527777777781</v>
      </c>
      <c r="G823" s="151">
        <v>-600.76923076922378</v>
      </c>
      <c r="I823" s="140">
        <v>40302</v>
      </c>
      <c r="J823" s="140">
        <v>40302</v>
      </c>
      <c r="K823" s="139">
        <v>4060</v>
      </c>
      <c r="Q823" s="130">
        <v>39917</v>
      </c>
      <c r="R823" s="130">
        <v>39917</v>
      </c>
      <c r="S823" s="150">
        <v>-490.76923076923038</v>
      </c>
    </row>
    <row r="824" spans="5:19" x14ac:dyDescent="0.25">
      <c r="E824" s="130">
        <v>38916.555555555555</v>
      </c>
      <c r="F824" s="130">
        <v>38916.555555555555</v>
      </c>
      <c r="G824" s="151">
        <v>-16.153846153846153</v>
      </c>
      <c r="I824" s="140">
        <v>40304</v>
      </c>
      <c r="J824" s="140">
        <v>40304</v>
      </c>
      <c r="K824" s="139">
        <v>2130</v>
      </c>
      <c r="Q824" s="130">
        <v>39918</v>
      </c>
      <c r="R824" s="130">
        <v>39918</v>
      </c>
      <c r="S824" s="150">
        <v>-413.84615384615347</v>
      </c>
    </row>
    <row r="825" spans="5:19" x14ac:dyDescent="0.25">
      <c r="E825" s="130">
        <v>38918.736111111109</v>
      </c>
      <c r="F825" s="130">
        <v>38918.736111111109</v>
      </c>
      <c r="G825" s="151">
        <v>-246.92307692307472</v>
      </c>
      <c r="I825" s="140">
        <v>40305</v>
      </c>
      <c r="J825" s="140">
        <v>40305</v>
      </c>
      <c r="K825" s="139">
        <v>2860</v>
      </c>
      <c r="Q825" s="130">
        <v>39923</v>
      </c>
      <c r="R825" s="130">
        <v>39923</v>
      </c>
      <c r="S825" s="150">
        <v>866.15384615384539</v>
      </c>
    </row>
    <row r="826" spans="5:19" x14ac:dyDescent="0.25">
      <c r="E826" s="130">
        <v>38918.875</v>
      </c>
      <c r="F826" s="130">
        <v>38918.875</v>
      </c>
      <c r="G826" s="152">
        <v>106.92307692307429</v>
      </c>
      <c r="I826" s="140">
        <v>40309</v>
      </c>
      <c r="J826" s="140">
        <v>40309</v>
      </c>
      <c r="K826" s="139">
        <v>-1610</v>
      </c>
      <c r="Q826" s="130">
        <v>39924</v>
      </c>
      <c r="R826" s="130">
        <v>39924</v>
      </c>
      <c r="S826" s="150">
        <v>-64.615384615387057</v>
      </c>
    </row>
    <row r="827" spans="5:19" x14ac:dyDescent="0.25">
      <c r="E827" s="130">
        <v>38919.555555555555</v>
      </c>
      <c r="F827" s="130">
        <v>38919.555555555555</v>
      </c>
      <c r="G827" s="151">
        <v>-123.84615384615428</v>
      </c>
      <c r="I827" s="140">
        <v>40311</v>
      </c>
      <c r="J827" s="140">
        <v>40311</v>
      </c>
      <c r="K827" s="139">
        <v>-530</v>
      </c>
      <c r="Q827" s="130">
        <v>39927</v>
      </c>
      <c r="R827" s="130">
        <v>39927</v>
      </c>
      <c r="S827" s="150">
        <v>150.76923076922918</v>
      </c>
    </row>
    <row r="828" spans="5:19" x14ac:dyDescent="0.25">
      <c r="E828" s="130">
        <v>38919.763888888891</v>
      </c>
      <c r="F828" s="130">
        <v>38919.763888888891</v>
      </c>
      <c r="G828" s="151">
        <v>-362.30769230769448</v>
      </c>
      <c r="I828" s="140">
        <v>40312</v>
      </c>
      <c r="J828" s="140">
        <v>40312</v>
      </c>
      <c r="K828" s="139">
        <v>4270</v>
      </c>
      <c r="Q828" s="130">
        <v>39930</v>
      </c>
      <c r="R828" s="130">
        <v>39930</v>
      </c>
      <c r="S828" s="150">
        <v>-424.61538461538322</v>
      </c>
    </row>
    <row r="829" spans="5:19" x14ac:dyDescent="0.25">
      <c r="E829" s="130">
        <v>38922.402777777781</v>
      </c>
      <c r="F829" s="130">
        <v>38922.402777777781</v>
      </c>
      <c r="G829" s="152">
        <v>29.999999999990813</v>
      </c>
      <c r="I829" s="140">
        <v>40317</v>
      </c>
      <c r="J829" s="140">
        <v>40317</v>
      </c>
      <c r="K829" s="139">
        <v>460</v>
      </c>
      <c r="Q829" s="130">
        <v>39931</v>
      </c>
      <c r="R829" s="130">
        <v>39931</v>
      </c>
      <c r="S829" s="150">
        <v>181.53846153846257</v>
      </c>
    </row>
    <row r="830" spans="5:19" x14ac:dyDescent="0.25">
      <c r="E830" s="130">
        <v>38922.763888888891</v>
      </c>
      <c r="F830" s="130">
        <v>38922.763888888891</v>
      </c>
      <c r="G830" s="152">
        <v>599.23076923077792</v>
      </c>
      <c r="I830" s="140">
        <v>40318</v>
      </c>
      <c r="J830" s="140">
        <v>40318</v>
      </c>
      <c r="K830" s="139">
        <v>1200</v>
      </c>
      <c r="Q830" s="130">
        <v>39932</v>
      </c>
      <c r="R830" s="130">
        <v>39932</v>
      </c>
      <c r="S830" s="150">
        <v>827.69230769230694</v>
      </c>
    </row>
    <row r="831" spans="5:19" x14ac:dyDescent="0.25">
      <c r="E831" s="130">
        <v>38923.708333333336</v>
      </c>
      <c r="F831" s="130">
        <v>38923.708333333336</v>
      </c>
      <c r="G831" s="152">
        <v>491.53846153845888</v>
      </c>
      <c r="I831" s="140">
        <v>40319</v>
      </c>
      <c r="J831" s="140">
        <v>40319</v>
      </c>
      <c r="K831" s="139">
        <v>-710</v>
      </c>
      <c r="Q831" s="130">
        <v>39934</v>
      </c>
      <c r="R831" s="130">
        <v>39934</v>
      </c>
      <c r="S831" s="150">
        <v>-312.30769230769687</v>
      </c>
    </row>
    <row r="832" spans="5:19" x14ac:dyDescent="0.25">
      <c r="E832" s="130">
        <v>38924.736111111109</v>
      </c>
      <c r="F832" s="130">
        <v>38924.736111111109</v>
      </c>
      <c r="G832" s="151">
        <v>-439.23076923076701</v>
      </c>
      <c r="I832" s="140">
        <v>40322</v>
      </c>
      <c r="J832" s="140">
        <v>40322</v>
      </c>
      <c r="K832" s="139">
        <v>-730</v>
      </c>
      <c r="Q832" s="130">
        <v>39937</v>
      </c>
      <c r="R832" s="130">
        <v>39937</v>
      </c>
      <c r="S832" s="150">
        <v>819.9999999999975</v>
      </c>
    </row>
    <row r="833" spans="5:19" x14ac:dyDescent="0.25">
      <c r="E833" s="130">
        <v>38925.430555555555</v>
      </c>
      <c r="F833" s="130">
        <v>38925.430555555555</v>
      </c>
      <c r="G833" s="151">
        <v>-123.84615384615428</v>
      </c>
      <c r="I833" s="140">
        <v>40323</v>
      </c>
      <c r="J833" s="140">
        <v>40323</v>
      </c>
      <c r="K833" s="139">
        <v>330</v>
      </c>
      <c r="Q833" s="130">
        <v>39939</v>
      </c>
      <c r="R833" s="130">
        <v>39939</v>
      </c>
      <c r="S833" s="150">
        <v>-387.69230769230927</v>
      </c>
    </row>
    <row r="834" spans="5:19" x14ac:dyDescent="0.25">
      <c r="E834" s="130">
        <v>38925.486111111109</v>
      </c>
      <c r="F834" s="130">
        <v>38925.486111111109</v>
      </c>
      <c r="G834" s="151">
        <v>-100.76923076923033</v>
      </c>
      <c r="I834" s="140">
        <v>40325</v>
      </c>
      <c r="J834" s="140">
        <v>40325</v>
      </c>
      <c r="K834" s="139">
        <v>-1540</v>
      </c>
      <c r="Q834" s="130">
        <v>39941</v>
      </c>
      <c r="R834" s="130">
        <v>39941</v>
      </c>
      <c r="S834" s="150">
        <v>470.76923076922674</v>
      </c>
    </row>
    <row r="835" spans="5:19" x14ac:dyDescent="0.25">
      <c r="E835" s="130">
        <v>38925.555555555555</v>
      </c>
      <c r="F835" s="130">
        <v>38925.555555555555</v>
      </c>
      <c r="G835" s="151">
        <v>-8.4615384615454587</v>
      </c>
      <c r="I835" s="140">
        <v>40326</v>
      </c>
      <c r="J835" s="140">
        <v>40326</v>
      </c>
      <c r="K835" s="139">
        <v>-500</v>
      </c>
      <c r="Q835" s="130">
        <v>39944</v>
      </c>
      <c r="R835" s="130">
        <v>39944</v>
      </c>
      <c r="S835" s="150">
        <v>-410.76923076923322</v>
      </c>
    </row>
    <row r="836" spans="5:19" x14ac:dyDescent="0.25">
      <c r="E836" s="130">
        <v>38925.708333333336</v>
      </c>
      <c r="F836" s="130">
        <v>38925.708333333336</v>
      </c>
      <c r="G836" s="151">
        <v>-246.92307692308566</v>
      </c>
      <c r="I836" s="140">
        <v>40330</v>
      </c>
      <c r="J836" s="140">
        <v>40330</v>
      </c>
      <c r="K836" s="139">
        <v>-190</v>
      </c>
      <c r="Q836" s="130">
        <v>39946</v>
      </c>
      <c r="R836" s="130">
        <v>39946</v>
      </c>
      <c r="S836" s="150">
        <v>827.69230769230694</v>
      </c>
    </row>
    <row r="837" spans="5:19" x14ac:dyDescent="0.25">
      <c r="E837" s="130">
        <v>38925.763888888891</v>
      </c>
      <c r="F837" s="130">
        <v>38925.763888888891</v>
      </c>
      <c r="G837" s="151">
        <v>-246.92307692307472</v>
      </c>
      <c r="I837" s="140">
        <v>40332</v>
      </c>
      <c r="J837" s="140">
        <v>40332</v>
      </c>
      <c r="K837" s="139">
        <v>-630</v>
      </c>
      <c r="Q837" s="130">
        <v>39947</v>
      </c>
      <c r="R837" s="130">
        <v>39947</v>
      </c>
      <c r="S837" s="150">
        <v>-379.99999999999983</v>
      </c>
    </row>
    <row r="838" spans="5:19" x14ac:dyDescent="0.25">
      <c r="E838" s="130">
        <v>38925.847222222219</v>
      </c>
      <c r="F838" s="130">
        <v>38925.847222222219</v>
      </c>
      <c r="G838" s="151">
        <v>-170.00000000000219</v>
      </c>
      <c r="I838" s="140">
        <v>40339</v>
      </c>
      <c r="J838" s="140">
        <v>40339</v>
      </c>
      <c r="K838" s="139">
        <v>890</v>
      </c>
      <c r="Q838" s="130">
        <v>39948</v>
      </c>
      <c r="R838" s="130">
        <v>39948</v>
      </c>
      <c r="S838" s="150">
        <v>-10.76923076922972</v>
      </c>
    </row>
    <row r="839" spans="5:19" x14ac:dyDescent="0.25">
      <c r="E839" s="130">
        <v>38926.513888888891</v>
      </c>
      <c r="F839" s="130">
        <v>38926.513888888891</v>
      </c>
      <c r="G839" s="152">
        <v>899.23076923076746</v>
      </c>
      <c r="I839" s="140">
        <v>40358</v>
      </c>
      <c r="J839" s="140">
        <v>40358</v>
      </c>
      <c r="K839" s="139">
        <v>3650</v>
      </c>
      <c r="Q839" s="130">
        <v>39951</v>
      </c>
      <c r="R839" s="130">
        <v>39951</v>
      </c>
      <c r="S839" s="150">
        <v>735.38461538461559</v>
      </c>
    </row>
    <row r="840" spans="5:19" x14ac:dyDescent="0.25">
      <c r="E840" s="130">
        <v>38929.638888888891</v>
      </c>
      <c r="F840" s="130">
        <v>38929.638888888891</v>
      </c>
      <c r="G840" s="151">
        <v>-593.07692307692309</v>
      </c>
      <c r="I840" s="140">
        <v>40365</v>
      </c>
      <c r="J840" s="140">
        <v>40365</v>
      </c>
      <c r="K840" s="139">
        <v>1740</v>
      </c>
      <c r="Q840" s="130">
        <v>39959</v>
      </c>
      <c r="R840" s="130">
        <v>39959</v>
      </c>
      <c r="S840" s="150">
        <v>604.61538461538566</v>
      </c>
    </row>
    <row r="841" spans="5:19" x14ac:dyDescent="0.25">
      <c r="E841" s="130">
        <v>38929.819444444445</v>
      </c>
      <c r="F841" s="130">
        <v>38929.819444444445</v>
      </c>
      <c r="G841" s="152">
        <v>399.23076923076309</v>
      </c>
      <c r="I841" s="140">
        <v>40378</v>
      </c>
      <c r="J841" s="140">
        <v>40378</v>
      </c>
      <c r="K841" s="139">
        <v>-550</v>
      </c>
      <c r="Q841" s="130">
        <v>39961</v>
      </c>
      <c r="R841" s="130">
        <v>39961</v>
      </c>
      <c r="S841" s="150">
        <v>-103.07692307692115</v>
      </c>
    </row>
    <row r="842" spans="5:19" x14ac:dyDescent="0.25">
      <c r="E842" s="130">
        <v>38932.805555555555</v>
      </c>
      <c r="F842" s="130">
        <v>38932.805555555555</v>
      </c>
      <c r="G842" s="152">
        <v>229.99999999999474</v>
      </c>
      <c r="I842" s="140">
        <v>40380</v>
      </c>
      <c r="J842" s="140">
        <v>40380</v>
      </c>
      <c r="K842" s="139">
        <v>-480</v>
      </c>
      <c r="Q842" s="130">
        <v>39962</v>
      </c>
      <c r="R842" s="130">
        <v>39962</v>
      </c>
      <c r="S842" s="150">
        <v>-283.07692307692361</v>
      </c>
    </row>
    <row r="843" spans="5:19" x14ac:dyDescent="0.25">
      <c r="E843" s="130">
        <v>38933.597222222219</v>
      </c>
      <c r="F843" s="130">
        <v>38933.597222222219</v>
      </c>
      <c r="G843" s="152">
        <v>414.61538461538635</v>
      </c>
      <c r="I843" s="140">
        <v>40399</v>
      </c>
      <c r="J843" s="140">
        <v>40399</v>
      </c>
      <c r="K843" s="139">
        <v>-110</v>
      </c>
      <c r="Q843" s="130">
        <v>39976</v>
      </c>
      <c r="R843" s="130">
        <v>39976</v>
      </c>
      <c r="S843" s="150">
        <v>58.461538461537756</v>
      </c>
    </row>
    <row r="844" spans="5:19" x14ac:dyDescent="0.25">
      <c r="E844" s="130">
        <v>38936.694444444445</v>
      </c>
      <c r="F844" s="130">
        <v>38936.694444444445</v>
      </c>
      <c r="G844" s="152">
        <v>599.23076923076701</v>
      </c>
      <c r="I844" s="140">
        <v>40406</v>
      </c>
      <c r="J844" s="140">
        <v>40406</v>
      </c>
      <c r="K844" s="139">
        <v>-30</v>
      </c>
      <c r="Q844" s="130">
        <v>39979</v>
      </c>
      <c r="R844" s="130">
        <v>39979</v>
      </c>
      <c r="S844" s="150">
        <v>404.6153846153839</v>
      </c>
    </row>
    <row r="845" spans="5:19" x14ac:dyDescent="0.25">
      <c r="E845" s="130">
        <v>38944.736111111109</v>
      </c>
      <c r="F845" s="130">
        <v>38944.736111111109</v>
      </c>
      <c r="G845" s="151">
        <v>-246.92307692307472</v>
      </c>
      <c r="I845" s="140">
        <v>40409</v>
      </c>
      <c r="J845" s="140">
        <v>40409</v>
      </c>
      <c r="K845" s="139">
        <v>1100</v>
      </c>
      <c r="Q845" s="130">
        <v>39980</v>
      </c>
      <c r="R845" s="130">
        <v>39980</v>
      </c>
      <c r="S845" s="150">
        <v>589.23076923076678</v>
      </c>
    </row>
    <row r="846" spans="5:19" x14ac:dyDescent="0.25">
      <c r="E846" s="130">
        <v>38950.402777777781</v>
      </c>
      <c r="F846" s="130">
        <v>38950.402777777781</v>
      </c>
      <c r="G846" s="151">
        <v>-562.30769230768749</v>
      </c>
      <c r="I846" s="140">
        <v>40414</v>
      </c>
      <c r="J846" s="140">
        <v>40414</v>
      </c>
      <c r="K846" s="139">
        <v>610</v>
      </c>
      <c r="Q846" s="130">
        <v>39981</v>
      </c>
      <c r="R846" s="130">
        <v>39981</v>
      </c>
      <c r="S846" s="150">
        <v>-318.46153846153743</v>
      </c>
    </row>
    <row r="847" spans="5:19" x14ac:dyDescent="0.25">
      <c r="E847" s="130">
        <v>38952.527777777781</v>
      </c>
      <c r="F847" s="130">
        <v>38952.527777777781</v>
      </c>
      <c r="G847" s="151">
        <v>-154.61538461538987</v>
      </c>
      <c r="I847" s="140">
        <v>40421</v>
      </c>
      <c r="J847" s="140">
        <v>40421</v>
      </c>
      <c r="K847" s="139">
        <v>50</v>
      </c>
      <c r="Q847" s="130">
        <v>39982</v>
      </c>
      <c r="R847" s="130">
        <v>39982</v>
      </c>
      <c r="S847" s="150">
        <v>-532.30769230769783</v>
      </c>
    </row>
    <row r="848" spans="5:19" x14ac:dyDescent="0.25">
      <c r="E848" s="130">
        <v>38952.708333333336</v>
      </c>
      <c r="F848" s="130">
        <v>38952.708333333336</v>
      </c>
      <c r="G848" s="152">
        <v>406.92307692307475</v>
      </c>
      <c r="I848" s="140">
        <v>40428</v>
      </c>
      <c r="J848" s="140">
        <v>40428</v>
      </c>
      <c r="K848" s="139">
        <v>570</v>
      </c>
      <c r="Q848" s="130">
        <v>39986</v>
      </c>
      <c r="R848" s="130">
        <v>39986</v>
      </c>
      <c r="S848" s="150">
        <v>650.76923076923356</v>
      </c>
    </row>
    <row r="849" spans="5:19" x14ac:dyDescent="0.25">
      <c r="E849" s="130">
        <v>38953.791666666664</v>
      </c>
      <c r="F849" s="130">
        <v>38953.791666666664</v>
      </c>
      <c r="G849" s="152">
        <v>299.23076923076661</v>
      </c>
      <c r="I849" s="140">
        <v>40430</v>
      </c>
      <c r="J849" s="140">
        <v>40430</v>
      </c>
      <c r="K849" s="139">
        <v>-550</v>
      </c>
      <c r="Q849" s="130">
        <v>39988</v>
      </c>
      <c r="R849" s="130">
        <v>39988</v>
      </c>
      <c r="S849" s="150">
        <v>-206.15384615384667</v>
      </c>
    </row>
    <row r="850" spans="5:19" x14ac:dyDescent="0.25">
      <c r="E850" s="130">
        <v>38954.819444444445</v>
      </c>
      <c r="F850" s="130">
        <v>38954.819444444445</v>
      </c>
      <c r="G850" s="152">
        <v>37.692307692302435</v>
      </c>
      <c r="I850" s="140">
        <v>40445</v>
      </c>
      <c r="J850" s="140">
        <v>40445</v>
      </c>
      <c r="K850" s="139">
        <v>690</v>
      </c>
      <c r="Q850" s="130">
        <v>39989</v>
      </c>
      <c r="R850" s="130">
        <v>39989</v>
      </c>
      <c r="S850" s="150">
        <v>781.53846153845905</v>
      </c>
    </row>
    <row r="851" spans="5:19" x14ac:dyDescent="0.25">
      <c r="E851" s="130">
        <v>38960.444444444445</v>
      </c>
      <c r="F851" s="130">
        <v>38960.444444444445</v>
      </c>
      <c r="G851" s="151">
        <v>-200.76923076922682</v>
      </c>
      <c r="I851" s="140">
        <v>40448</v>
      </c>
      <c r="J851" s="140">
        <v>40448</v>
      </c>
      <c r="K851" s="139">
        <v>-120</v>
      </c>
      <c r="Q851" s="130">
        <v>39993</v>
      </c>
      <c r="R851" s="130">
        <v>39993</v>
      </c>
      <c r="S851" s="150">
        <v>-303.07692307692287</v>
      </c>
    </row>
    <row r="852" spans="5:19" x14ac:dyDescent="0.25">
      <c r="E852" s="130">
        <v>38960.666666666664</v>
      </c>
      <c r="F852" s="130">
        <v>38960.666666666664</v>
      </c>
      <c r="G852" s="151">
        <v>-216.15384615383914</v>
      </c>
      <c r="I852" s="140">
        <v>40449</v>
      </c>
      <c r="J852" s="140">
        <v>40449</v>
      </c>
      <c r="K852" s="139">
        <v>-550</v>
      </c>
      <c r="Q852" s="130">
        <v>39996</v>
      </c>
      <c r="R852" s="130">
        <v>39996</v>
      </c>
      <c r="S852" s="150">
        <v>96.923076923076223</v>
      </c>
    </row>
    <row r="853" spans="5:19" x14ac:dyDescent="0.25">
      <c r="E853" s="130">
        <v>38960.875</v>
      </c>
      <c r="F853" s="130">
        <v>38960.875</v>
      </c>
      <c r="G853" s="151">
        <v>-0.76923076923383105</v>
      </c>
      <c r="I853" s="140">
        <v>40451</v>
      </c>
      <c r="J853" s="140">
        <v>40451</v>
      </c>
      <c r="K853" s="139">
        <v>-1170</v>
      </c>
      <c r="Q853" s="130">
        <v>40001</v>
      </c>
      <c r="R853" s="130">
        <v>40001</v>
      </c>
      <c r="S853" s="150">
        <v>209.23076923076695</v>
      </c>
    </row>
    <row r="854" spans="5:19" x14ac:dyDescent="0.25">
      <c r="E854" s="130">
        <v>38961.625</v>
      </c>
      <c r="F854" s="130">
        <v>38961.625</v>
      </c>
      <c r="G854" s="151">
        <v>-93.076923076929631</v>
      </c>
      <c r="I854" s="140">
        <v>40452</v>
      </c>
      <c r="J854" s="140">
        <v>40452</v>
      </c>
      <c r="K854" s="139">
        <v>340</v>
      </c>
      <c r="Q854" s="130">
        <v>40004</v>
      </c>
      <c r="R854" s="130">
        <v>40004</v>
      </c>
      <c r="S854" s="150">
        <v>-103.07692307692115</v>
      </c>
    </row>
    <row r="855" spans="5:19" x14ac:dyDescent="0.25">
      <c r="E855" s="130">
        <v>38961.708333333336</v>
      </c>
      <c r="F855" s="130">
        <v>38961.708333333336</v>
      </c>
      <c r="G855" s="152">
        <v>483.84615384615819</v>
      </c>
      <c r="I855" s="140">
        <v>40456</v>
      </c>
      <c r="J855" s="140">
        <v>40456</v>
      </c>
      <c r="K855" s="139">
        <v>760</v>
      </c>
      <c r="Q855" s="130">
        <v>40007</v>
      </c>
      <c r="R855" s="130">
        <v>40007</v>
      </c>
      <c r="S855" s="150">
        <v>393.84615384615421</v>
      </c>
    </row>
    <row r="856" spans="5:19" x14ac:dyDescent="0.25">
      <c r="E856" s="130">
        <v>38965.736111111109</v>
      </c>
      <c r="F856" s="130">
        <v>38965.736111111109</v>
      </c>
      <c r="G856" s="151">
        <v>-54.615384615382425</v>
      </c>
      <c r="I856" s="140">
        <v>40463</v>
      </c>
      <c r="J856" s="140">
        <v>40463</v>
      </c>
      <c r="K856" s="139">
        <v>-240</v>
      </c>
      <c r="Q856" s="130">
        <v>40023</v>
      </c>
      <c r="R856" s="130">
        <v>40023</v>
      </c>
      <c r="S856" s="150">
        <v>-3.0769230769202784</v>
      </c>
    </row>
    <row r="857" spans="5:19" x14ac:dyDescent="0.25">
      <c r="E857" s="130">
        <v>38966.458333333336</v>
      </c>
      <c r="F857" s="130">
        <v>38966.458333333336</v>
      </c>
      <c r="G857" s="151">
        <v>-31.538461538458481</v>
      </c>
      <c r="I857" s="140">
        <v>40469</v>
      </c>
      <c r="J857" s="140">
        <v>40469</v>
      </c>
      <c r="K857" s="139">
        <v>840</v>
      </c>
      <c r="Q857" s="130">
        <v>40030</v>
      </c>
      <c r="R857" s="130">
        <v>40030</v>
      </c>
      <c r="S857" s="150">
        <v>12.307692307689859</v>
      </c>
    </row>
    <row r="858" spans="5:19" x14ac:dyDescent="0.25">
      <c r="E858" s="130">
        <v>38966.847222222219</v>
      </c>
      <c r="F858" s="130">
        <v>38966.847222222219</v>
      </c>
      <c r="G858" s="152">
        <v>230.00000000000568</v>
      </c>
      <c r="I858" s="140">
        <v>40476</v>
      </c>
      <c r="J858" s="140">
        <v>40476</v>
      </c>
      <c r="K858" s="139">
        <v>-90</v>
      </c>
      <c r="Q858" s="130">
        <v>40032</v>
      </c>
      <c r="R858" s="130">
        <v>40032</v>
      </c>
      <c r="S858" s="150">
        <v>535.3846153846182</v>
      </c>
    </row>
    <row r="859" spans="5:19" x14ac:dyDescent="0.25">
      <c r="E859" s="130">
        <v>38968.694444444445</v>
      </c>
      <c r="F859" s="130">
        <v>38968.694444444445</v>
      </c>
      <c r="G859" s="152">
        <v>637.69230769231422</v>
      </c>
      <c r="I859" s="140">
        <v>40478</v>
      </c>
      <c r="J859" s="140">
        <v>40478</v>
      </c>
      <c r="K859" s="139">
        <v>-780</v>
      </c>
      <c r="Q859" s="130">
        <v>40036</v>
      </c>
      <c r="R859" s="130">
        <v>40036</v>
      </c>
      <c r="S859" s="150">
        <v>312.30769230769687</v>
      </c>
    </row>
    <row r="860" spans="5:19" x14ac:dyDescent="0.25">
      <c r="E860" s="130">
        <v>38971.875</v>
      </c>
      <c r="F860" s="130">
        <v>38971.875</v>
      </c>
      <c r="G860" s="152">
        <v>45.384615384614065</v>
      </c>
      <c r="I860" s="140">
        <v>40480</v>
      </c>
      <c r="J860" s="140">
        <v>40480</v>
      </c>
      <c r="K860" s="139">
        <v>-290</v>
      </c>
      <c r="Q860" s="130">
        <v>40037</v>
      </c>
      <c r="R860" s="130">
        <v>40037</v>
      </c>
      <c r="S860" s="150">
        <v>298.46153846153811</v>
      </c>
    </row>
    <row r="861" spans="5:19" x14ac:dyDescent="0.25">
      <c r="E861" s="130">
        <v>38972.625</v>
      </c>
      <c r="F861" s="130">
        <v>38972.625</v>
      </c>
      <c r="G861" s="151">
        <v>-346.92307692308214</v>
      </c>
      <c r="I861" s="140">
        <v>40483</v>
      </c>
      <c r="J861" s="140">
        <v>40483</v>
      </c>
      <c r="K861" s="139">
        <v>1080</v>
      </c>
      <c r="Q861" s="130">
        <v>40039</v>
      </c>
      <c r="R861" s="130">
        <v>40039</v>
      </c>
      <c r="S861" s="150">
        <v>558.46153846153777</v>
      </c>
    </row>
    <row r="862" spans="5:19" x14ac:dyDescent="0.25">
      <c r="E862" s="130">
        <v>38972.722222222219</v>
      </c>
      <c r="F862" s="130">
        <v>38972.722222222219</v>
      </c>
      <c r="G862" s="152">
        <v>937.69230769230376</v>
      </c>
      <c r="I862" s="140">
        <v>40485</v>
      </c>
      <c r="J862" s="140">
        <v>40485</v>
      </c>
      <c r="K862" s="139">
        <v>1340</v>
      </c>
      <c r="Q862" s="130">
        <v>40042</v>
      </c>
      <c r="R862" s="130">
        <v>40042</v>
      </c>
      <c r="S862" s="150">
        <v>-3.0769230769202784</v>
      </c>
    </row>
    <row r="863" spans="5:19" x14ac:dyDescent="0.25">
      <c r="E863" s="130">
        <v>38973.722222222219</v>
      </c>
      <c r="F863" s="130">
        <v>38973.722222222219</v>
      </c>
      <c r="G863" s="151">
        <v>-423.84615384616023</v>
      </c>
      <c r="I863" s="140">
        <v>40486</v>
      </c>
      <c r="J863" s="140">
        <v>40486</v>
      </c>
      <c r="K863" s="139">
        <v>640</v>
      </c>
      <c r="Q863" s="130">
        <v>40043</v>
      </c>
      <c r="R863" s="130">
        <v>40043</v>
      </c>
      <c r="S863" s="150">
        <v>-109.23076923077483</v>
      </c>
    </row>
    <row r="864" spans="5:19" x14ac:dyDescent="0.25">
      <c r="E864" s="130">
        <v>38974.722222222219</v>
      </c>
      <c r="F864" s="130">
        <v>38974.722222222219</v>
      </c>
      <c r="G864" s="152">
        <v>130.00000000000372</v>
      </c>
      <c r="I864" s="140">
        <v>40492</v>
      </c>
      <c r="J864" s="140">
        <v>40492</v>
      </c>
      <c r="K864" s="139">
        <v>900</v>
      </c>
      <c r="Q864" s="130">
        <v>40044</v>
      </c>
      <c r="R864" s="130">
        <v>40044</v>
      </c>
      <c r="S864" s="150">
        <v>-343.07692307692588</v>
      </c>
    </row>
    <row r="865" spans="5:19" x14ac:dyDescent="0.25">
      <c r="E865" s="130">
        <v>38975.458333333336</v>
      </c>
      <c r="F865" s="130">
        <v>38975.458333333336</v>
      </c>
      <c r="G865" s="151">
        <v>-154.61538461538439</v>
      </c>
      <c r="I865" s="140">
        <v>40497</v>
      </c>
      <c r="J865" s="140">
        <v>40497</v>
      </c>
      <c r="K865" s="139">
        <v>-170</v>
      </c>
      <c r="Q865" s="130">
        <v>40052</v>
      </c>
      <c r="R865" s="130">
        <v>40052</v>
      </c>
      <c r="S865" s="150">
        <v>196.92307692308145</v>
      </c>
    </row>
    <row r="866" spans="5:19" x14ac:dyDescent="0.25">
      <c r="E866" s="130">
        <v>38978.402777777781</v>
      </c>
      <c r="F866" s="130">
        <v>38978.402777777781</v>
      </c>
      <c r="G866" s="151">
        <v>-308.46153846153493</v>
      </c>
      <c r="I866" s="140">
        <v>40498</v>
      </c>
      <c r="J866" s="140">
        <v>40498</v>
      </c>
      <c r="K866" s="139">
        <v>-750</v>
      </c>
      <c r="Q866" s="130">
        <v>40053</v>
      </c>
      <c r="R866" s="130">
        <v>40053</v>
      </c>
      <c r="S866" s="150">
        <v>1.5384615384601392</v>
      </c>
    </row>
    <row r="867" spans="5:19" x14ac:dyDescent="0.25">
      <c r="E867" s="130">
        <v>38978.75</v>
      </c>
      <c r="F867" s="130">
        <v>38978.75</v>
      </c>
      <c r="G867" s="151">
        <v>-616.15384615384164</v>
      </c>
      <c r="I867" s="140">
        <v>40500</v>
      </c>
      <c r="J867" s="140">
        <v>40500</v>
      </c>
      <c r="K867" s="139">
        <v>-490</v>
      </c>
      <c r="Q867" s="130">
        <v>40057</v>
      </c>
      <c r="R867" s="130">
        <v>40057</v>
      </c>
      <c r="S867" s="150">
        <v>801.53846153845836</v>
      </c>
    </row>
    <row r="868" spans="5:19" x14ac:dyDescent="0.25">
      <c r="E868" s="130">
        <v>38979.777777777781</v>
      </c>
      <c r="F868" s="130">
        <v>38979.777777777781</v>
      </c>
      <c r="G868" s="152">
        <v>1230.0000000000034</v>
      </c>
      <c r="I868" s="140">
        <v>40501</v>
      </c>
      <c r="J868" s="140">
        <v>40501</v>
      </c>
      <c r="K868" s="139">
        <v>370</v>
      </c>
      <c r="Q868" s="130">
        <v>40060</v>
      </c>
      <c r="R868" s="130">
        <v>40060</v>
      </c>
      <c r="S868" s="150">
        <v>612.30769230768635</v>
      </c>
    </row>
    <row r="869" spans="5:19" x14ac:dyDescent="0.25">
      <c r="E869" s="130">
        <v>38982.430555555555</v>
      </c>
      <c r="F869" s="130">
        <v>38982.430555555555</v>
      </c>
      <c r="G869" s="151">
        <v>-162.30769230769056</v>
      </c>
      <c r="I869" s="140">
        <v>40504</v>
      </c>
      <c r="J869" s="140">
        <v>40504</v>
      </c>
      <c r="K869" s="139">
        <v>1490</v>
      </c>
      <c r="Q869" s="130">
        <v>40084</v>
      </c>
      <c r="R869" s="130">
        <v>40084</v>
      </c>
      <c r="S869" s="150">
        <v>320.00000000000631</v>
      </c>
    </row>
    <row r="870" spans="5:19" x14ac:dyDescent="0.25">
      <c r="E870" s="130">
        <v>38982.694444444445</v>
      </c>
      <c r="F870" s="130">
        <v>38982.694444444445</v>
      </c>
      <c r="G870" s="152">
        <v>491.53846153846433</v>
      </c>
      <c r="I870" s="140">
        <v>40507</v>
      </c>
      <c r="J870" s="140">
        <v>40507</v>
      </c>
      <c r="K870" s="139">
        <v>-270</v>
      </c>
      <c r="Q870" s="130">
        <v>40085</v>
      </c>
      <c r="R870" s="130">
        <v>40085</v>
      </c>
      <c r="S870" s="150">
        <v>-270.76923076923811</v>
      </c>
    </row>
    <row r="871" spans="5:19" x14ac:dyDescent="0.25">
      <c r="E871" s="130">
        <v>38985.819444444445</v>
      </c>
      <c r="F871" s="130">
        <v>38985.819444444445</v>
      </c>
      <c r="G871" s="151">
        <v>-262.30769230769249</v>
      </c>
      <c r="I871" s="140">
        <v>40511</v>
      </c>
      <c r="J871" s="140">
        <v>40511</v>
      </c>
      <c r="K871" s="139">
        <v>1270</v>
      </c>
      <c r="Q871" s="130">
        <v>40086</v>
      </c>
      <c r="R871" s="130">
        <v>40086</v>
      </c>
      <c r="S871" s="150">
        <v>-179.99999999999369</v>
      </c>
    </row>
    <row r="872" spans="5:19" x14ac:dyDescent="0.25">
      <c r="E872" s="130">
        <v>38986.666666666664</v>
      </c>
      <c r="F872" s="130">
        <v>38986.666666666664</v>
      </c>
      <c r="G872" s="151">
        <v>-139.23076923076661</v>
      </c>
      <c r="I872" s="140">
        <v>40513</v>
      </c>
      <c r="J872" s="140">
        <v>40513</v>
      </c>
      <c r="K872" s="139">
        <v>-130</v>
      </c>
      <c r="Q872" s="130">
        <v>40088</v>
      </c>
      <c r="R872" s="130">
        <v>40088</v>
      </c>
      <c r="S872" s="150">
        <v>158.46153846153425</v>
      </c>
    </row>
    <row r="873" spans="5:19" x14ac:dyDescent="0.25">
      <c r="E873" s="130">
        <v>38986.736111111109</v>
      </c>
      <c r="F873" s="130">
        <v>38986.736111111109</v>
      </c>
      <c r="G873" s="151">
        <v>-439.23076923076701</v>
      </c>
      <c r="I873" s="140">
        <v>40514</v>
      </c>
      <c r="J873" s="140">
        <v>40514</v>
      </c>
      <c r="K873" s="139">
        <v>-1410</v>
      </c>
      <c r="Q873" s="130">
        <v>40091</v>
      </c>
      <c r="R873" s="130">
        <v>40091</v>
      </c>
      <c r="S873" s="150">
        <v>50.769230769228322</v>
      </c>
    </row>
    <row r="874" spans="5:19" x14ac:dyDescent="0.25">
      <c r="E874" s="130">
        <v>38987.722222222219</v>
      </c>
      <c r="F874" s="130">
        <v>38987.722222222219</v>
      </c>
      <c r="G874" s="151">
        <v>-654.61538461538328</v>
      </c>
      <c r="I874" s="140">
        <v>40519</v>
      </c>
      <c r="J874" s="140">
        <v>40519</v>
      </c>
      <c r="K874" s="139">
        <v>-1420</v>
      </c>
      <c r="Q874" s="130">
        <v>40099</v>
      </c>
      <c r="R874" s="130">
        <v>40099</v>
      </c>
      <c r="S874" s="150">
        <v>-47.692307692308042</v>
      </c>
    </row>
    <row r="875" spans="5:19" x14ac:dyDescent="0.25">
      <c r="E875" s="130">
        <v>38987.791666666664</v>
      </c>
      <c r="F875" s="130">
        <v>38987.791666666664</v>
      </c>
      <c r="G875" s="152">
        <v>922.30769230769135</v>
      </c>
      <c r="I875" s="140">
        <v>40527</v>
      </c>
      <c r="J875" s="140">
        <v>40527</v>
      </c>
      <c r="K875" s="139">
        <v>-220</v>
      </c>
      <c r="Q875" s="130">
        <v>40100</v>
      </c>
      <c r="R875" s="130">
        <v>40100</v>
      </c>
      <c r="S875" s="150">
        <v>396.92307692307446</v>
      </c>
    </row>
    <row r="876" spans="5:19" x14ac:dyDescent="0.25">
      <c r="E876" s="130">
        <v>38989.652777777781</v>
      </c>
      <c r="F876" s="130">
        <v>38989.652777777781</v>
      </c>
      <c r="G876" s="151">
        <v>-123.84615384615428</v>
      </c>
      <c r="I876" s="140">
        <v>40528</v>
      </c>
      <c r="J876" s="140">
        <v>40528</v>
      </c>
      <c r="K876" s="139">
        <v>-490</v>
      </c>
      <c r="Q876" s="130">
        <v>40102</v>
      </c>
      <c r="R876" s="130">
        <v>40102</v>
      </c>
      <c r="S876" s="150">
        <v>35.384615384618179</v>
      </c>
    </row>
    <row r="877" spans="5:19" x14ac:dyDescent="0.25">
      <c r="E877" s="130">
        <v>38992.694444444445</v>
      </c>
      <c r="F877" s="130">
        <v>38992.694444444445</v>
      </c>
      <c r="G877" s="152">
        <v>1006.9230769230757</v>
      </c>
      <c r="I877" s="140">
        <v>40533</v>
      </c>
      <c r="J877" s="140">
        <v>40533</v>
      </c>
      <c r="K877" s="139">
        <v>1310</v>
      </c>
      <c r="Q877" s="130">
        <v>40105</v>
      </c>
      <c r="R877" s="130">
        <v>40105</v>
      </c>
      <c r="S877" s="150">
        <v>109.23076923076609</v>
      </c>
    </row>
    <row r="878" spans="5:19" x14ac:dyDescent="0.25">
      <c r="E878" s="130">
        <v>38995.527777777781</v>
      </c>
      <c r="F878" s="130">
        <v>38995.527777777781</v>
      </c>
      <c r="G878" s="151">
        <v>-16.153846153846153</v>
      </c>
      <c r="I878" s="140">
        <v>40542</v>
      </c>
      <c r="J878" s="140">
        <v>40542</v>
      </c>
      <c r="K878" s="139">
        <v>710</v>
      </c>
      <c r="Q878" s="130">
        <v>40107</v>
      </c>
      <c r="R878" s="130">
        <v>40107</v>
      </c>
      <c r="S878" s="150">
        <v>-103.07692307692552</v>
      </c>
    </row>
    <row r="879" spans="5:19" x14ac:dyDescent="0.25">
      <c r="E879" s="130">
        <v>38996.402777777781</v>
      </c>
      <c r="F879" s="130">
        <v>38996.402777777781</v>
      </c>
      <c r="G879" s="151">
        <v>-169.9999999999967</v>
      </c>
      <c r="I879" s="140">
        <v>40546</v>
      </c>
      <c r="J879" s="140">
        <v>40546</v>
      </c>
      <c r="K879" s="139">
        <v>110</v>
      </c>
      <c r="Q879" s="130">
        <v>40108</v>
      </c>
      <c r="R879" s="130">
        <v>40108</v>
      </c>
      <c r="S879" s="150">
        <v>96.923076923076223</v>
      </c>
    </row>
    <row r="880" spans="5:19" x14ac:dyDescent="0.25">
      <c r="E880" s="130">
        <v>38996.638888888891</v>
      </c>
      <c r="F880" s="130">
        <v>38996.638888888891</v>
      </c>
      <c r="G880" s="151">
        <v>-170.00000000000219</v>
      </c>
      <c r="I880" s="140">
        <v>40547</v>
      </c>
      <c r="J880" s="140">
        <v>40547</v>
      </c>
      <c r="K880" s="139">
        <v>0</v>
      </c>
      <c r="Q880" s="130">
        <v>40109</v>
      </c>
      <c r="R880" s="130">
        <v>40109</v>
      </c>
      <c r="S880" s="150">
        <v>658.46153846153425</v>
      </c>
    </row>
    <row r="881" spans="5:19" x14ac:dyDescent="0.25">
      <c r="E881" s="130">
        <v>38996.722222222219</v>
      </c>
      <c r="F881" s="130">
        <v>38996.722222222219</v>
      </c>
      <c r="G881" s="151">
        <v>-477.6923076923033</v>
      </c>
      <c r="I881" s="140">
        <v>40548</v>
      </c>
      <c r="J881" s="140">
        <v>40548</v>
      </c>
      <c r="K881" s="139">
        <v>1490</v>
      </c>
      <c r="Q881" s="130">
        <v>40112</v>
      </c>
      <c r="R881" s="130">
        <v>40112</v>
      </c>
      <c r="S881" s="150">
        <v>-203.07692307692201</v>
      </c>
    </row>
    <row r="882" spans="5:19" x14ac:dyDescent="0.25">
      <c r="E882" s="130">
        <v>38996.861111111109</v>
      </c>
      <c r="F882" s="130">
        <v>38996.861111111109</v>
      </c>
      <c r="G882" s="151">
        <v>-39.230769230770107</v>
      </c>
      <c r="I882" s="140">
        <v>40555</v>
      </c>
      <c r="J882" s="140">
        <v>40555</v>
      </c>
      <c r="K882" s="139">
        <v>2730</v>
      </c>
      <c r="Q882" s="130">
        <v>40113</v>
      </c>
      <c r="R882" s="130">
        <v>40113</v>
      </c>
      <c r="S882" s="150">
        <v>220.00000000000105</v>
      </c>
    </row>
    <row r="883" spans="5:19" x14ac:dyDescent="0.25">
      <c r="E883" s="130">
        <v>39000.402777777781</v>
      </c>
      <c r="F883" s="130">
        <v>39000.402777777781</v>
      </c>
      <c r="G883" s="151">
        <v>-200.76923076923228</v>
      </c>
      <c r="I883" s="140">
        <v>40589</v>
      </c>
      <c r="J883" s="140">
        <v>40589</v>
      </c>
      <c r="K883" s="139">
        <v>-890</v>
      </c>
      <c r="Q883" s="130">
        <v>40116</v>
      </c>
      <c r="R883" s="130">
        <v>40116</v>
      </c>
      <c r="S883" s="150">
        <v>335.38461538460768</v>
      </c>
    </row>
    <row r="884" spans="5:19" x14ac:dyDescent="0.25">
      <c r="E884" s="130">
        <v>39000.513888888891</v>
      </c>
      <c r="F884" s="130">
        <v>39000.513888888891</v>
      </c>
      <c r="G884" s="152">
        <v>929.99999999999773</v>
      </c>
      <c r="I884" s="140">
        <v>40599</v>
      </c>
      <c r="J884" s="140">
        <v>40599</v>
      </c>
      <c r="K884" s="139">
        <v>100</v>
      </c>
      <c r="Q884" s="130">
        <v>40119</v>
      </c>
      <c r="R884" s="130">
        <v>40119</v>
      </c>
      <c r="S884" s="150">
        <v>-436.92307692308179</v>
      </c>
    </row>
    <row r="885" spans="5:19" x14ac:dyDescent="0.25">
      <c r="E885" s="130">
        <v>39002.777777777781</v>
      </c>
      <c r="F885" s="130">
        <v>39002.777777777781</v>
      </c>
      <c r="G885" s="151">
        <v>-208.46153846153845</v>
      </c>
      <c r="I885" s="140">
        <v>40602</v>
      </c>
      <c r="J885" s="140">
        <v>40602</v>
      </c>
      <c r="K885" s="139">
        <v>-310</v>
      </c>
      <c r="Q885" s="130">
        <v>40120</v>
      </c>
      <c r="R885" s="130">
        <v>40120</v>
      </c>
      <c r="S885" s="150">
        <v>304.61538461537867</v>
      </c>
    </row>
    <row r="886" spans="5:19" x14ac:dyDescent="0.25">
      <c r="E886" s="130">
        <v>39003.472222222219</v>
      </c>
      <c r="F886" s="130">
        <v>39003.472222222219</v>
      </c>
      <c r="G886" s="152">
        <v>383.8461538461508</v>
      </c>
      <c r="I886" s="140">
        <v>40603</v>
      </c>
      <c r="J886" s="140">
        <v>40603</v>
      </c>
      <c r="K886" s="139">
        <v>-790</v>
      </c>
      <c r="Q886" s="130">
        <v>40121</v>
      </c>
      <c r="R886" s="130">
        <v>40121</v>
      </c>
      <c r="S886" s="150">
        <v>-179.99999999999369</v>
      </c>
    </row>
    <row r="887" spans="5:19" x14ac:dyDescent="0.25">
      <c r="E887" s="130">
        <v>39006.597222222219</v>
      </c>
      <c r="F887" s="130">
        <v>39006.597222222219</v>
      </c>
      <c r="G887" s="151">
        <v>-323.84615384615273</v>
      </c>
      <c r="I887" s="140">
        <v>40605</v>
      </c>
      <c r="J887" s="140">
        <v>40605</v>
      </c>
      <c r="K887" s="139">
        <v>960</v>
      </c>
      <c r="Q887" s="130">
        <v>40122</v>
      </c>
      <c r="R887" s="130">
        <v>40122</v>
      </c>
      <c r="S887" s="150">
        <v>489.23076923077025</v>
      </c>
    </row>
    <row r="888" spans="5:19" x14ac:dyDescent="0.25">
      <c r="E888" s="130">
        <v>39006.763888888891</v>
      </c>
      <c r="F888" s="130">
        <v>39006.763888888891</v>
      </c>
      <c r="G888" s="151">
        <v>-93.07692307692416</v>
      </c>
      <c r="I888" s="140">
        <v>40612</v>
      </c>
      <c r="J888" s="140">
        <v>40612</v>
      </c>
      <c r="K888" s="139">
        <v>-670</v>
      </c>
      <c r="Q888" s="130">
        <v>40129</v>
      </c>
      <c r="R888" s="130">
        <v>40129</v>
      </c>
      <c r="S888" s="150">
        <v>596.92307692307622</v>
      </c>
    </row>
    <row r="889" spans="5:19" x14ac:dyDescent="0.25">
      <c r="E889" s="130">
        <v>39006.791666666664</v>
      </c>
      <c r="F889" s="130">
        <v>39006.791666666664</v>
      </c>
      <c r="G889" s="152">
        <v>660.76923076923265</v>
      </c>
      <c r="I889" s="140">
        <v>40616</v>
      </c>
      <c r="J889" s="140">
        <v>40616</v>
      </c>
      <c r="K889" s="139">
        <v>-940</v>
      </c>
      <c r="Q889" s="130">
        <v>40130</v>
      </c>
      <c r="R889" s="130">
        <v>40130</v>
      </c>
      <c r="S889" s="150">
        <v>-195.38461538462133</v>
      </c>
    </row>
    <row r="890" spans="5:19" x14ac:dyDescent="0.25">
      <c r="E890" s="130">
        <v>39007.777777777781</v>
      </c>
      <c r="F890" s="130">
        <v>39007.777777777781</v>
      </c>
      <c r="G890" s="152">
        <v>153.07692307692218</v>
      </c>
      <c r="I890" s="140">
        <v>40618</v>
      </c>
      <c r="J890" s="140">
        <v>40618</v>
      </c>
      <c r="K890" s="139">
        <v>620</v>
      </c>
      <c r="Q890" s="130">
        <v>40135</v>
      </c>
      <c r="R890" s="130">
        <v>40135</v>
      </c>
      <c r="S890" s="150">
        <v>204.61538461538217</v>
      </c>
    </row>
    <row r="891" spans="5:19" x14ac:dyDescent="0.25">
      <c r="E891" s="130">
        <v>39008.708333333336</v>
      </c>
      <c r="F891" s="130">
        <v>39008.708333333336</v>
      </c>
      <c r="G891" s="151">
        <v>-346.92307692307668</v>
      </c>
      <c r="I891" s="140">
        <v>40623</v>
      </c>
      <c r="J891" s="140">
        <v>40623</v>
      </c>
      <c r="K891" s="139">
        <v>1150</v>
      </c>
      <c r="Q891" s="130">
        <v>40136</v>
      </c>
      <c r="R891" s="130">
        <v>40136</v>
      </c>
      <c r="S891" s="150">
        <v>19.9999999999993</v>
      </c>
    </row>
    <row r="892" spans="5:19" x14ac:dyDescent="0.25">
      <c r="E892" s="130">
        <v>39009.791666666664</v>
      </c>
      <c r="F892" s="130">
        <v>39009.791666666664</v>
      </c>
      <c r="G892" s="152">
        <v>30.000000000001741</v>
      </c>
      <c r="I892" s="140">
        <v>40631</v>
      </c>
      <c r="J892" s="140">
        <v>40631</v>
      </c>
      <c r="K892" s="139">
        <v>-400</v>
      </c>
      <c r="Q892" s="130">
        <v>40140</v>
      </c>
      <c r="R892" s="130">
        <v>40140</v>
      </c>
      <c r="S892" s="150">
        <v>-286.15384615384824</v>
      </c>
    </row>
    <row r="893" spans="5:19" x14ac:dyDescent="0.25">
      <c r="E893" s="130">
        <v>39013.402777777781</v>
      </c>
      <c r="F893" s="130">
        <v>39013.402777777781</v>
      </c>
      <c r="G893" s="152">
        <v>76.153846153849656</v>
      </c>
      <c r="I893" s="140">
        <v>40634</v>
      </c>
      <c r="J893" s="140">
        <v>40634</v>
      </c>
      <c r="K893" s="139">
        <v>-430</v>
      </c>
      <c r="Q893" s="130">
        <v>40141</v>
      </c>
      <c r="R893" s="130">
        <v>40141</v>
      </c>
      <c r="S893" s="150">
        <v>-33.846153846158046</v>
      </c>
    </row>
    <row r="894" spans="5:19" x14ac:dyDescent="0.25">
      <c r="E894" s="130">
        <v>39014.402777777781</v>
      </c>
      <c r="F894" s="130">
        <v>39014.402777777781</v>
      </c>
      <c r="G894" s="151">
        <v>-23.846153846152315</v>
      </c>
      <c r="I894" s="140">
        <v>40638</v>
      </c>
      <c r="J894" s="140">
        <v>40638</v>
      </c>
      <c r="K894" s="139">
        <v>60</v>
      </c>
      <c r="Q894" s="130">
        <v>40148</v>
      </c>
      <c r="R894" s="130">
        <v>40148</v>
      </c>
      <c r="S894" s="150">
        <v>-303.07692307691855</v>
      </c>
    </row>
    <row r="895" spans="5:19" x14ac:dyDescent="0.25">
      <c r="E895" s="130">
        <v>39014.583333333336</v>
      </c>
      <c r="F895" s="130">
        <v>39014.583333333336</v>
      </c>
      <c r="G895" s="151">
        <v>-269.99999999999869</v>
      </c>
      <c r="I895" s="140">
        <v>40659</v>
      </c>
      <c r="J895" s="140">
        <v>40659</v>
      </c>
      <c r="K895" s="139">
        <v>-440</v>
      </c>
      <c r="Q895" s="130">
        <v>40151</v>
      </c>
      <c r="R895" s="130">
        <v>40151</v>
      </c>
      <c r="S895" s="150">
        <v>-613.84615384614654</v>
      </c>
    </row>
    <row r="896" spans="5:19" x14ac:dyDescent="0.25">
      <c r="E896" s="130">
        <v>39014.694444444445</v>
      </c>
      <c r="F896" s="130">
        <v>39014.694444444445</v>
      </c>
      <c r="G896" s="152">
        <v>360.76923076923231</v>
      </c>
      <c r="I896" s="140">
        <v>40660</v>
      </c>
      <c r="J896" s="140">
        <v>40660</v>
      </c>
      <c r="K896" s="139">
        <v>640</v>
      </c>
      <c r="Q896" s="130">
        <v>40155</v>
      </c>
      <c r="R896" s="130">
        <v>40155</v>
      </c>
      <c r="S896" s="150">
        <v>-172.307692307693</v>
      </c>
    </row>
    <row r="897" spans="5:19" x14ac:dyDescent="0.25">
      <c r="E897" s="130">
        <v>39017.597222222219</v>
      </c>
      <c r="F897" s="130">
        <v>39017.597222222219</v>
      </c>
      <c r="G897" s="151">
        <v>-8.4615384615399929</v>
      </c>
      <c r="I897" s="140">
        <v>40672</v>
      </c>
      <c r="J897" s="140">
        <v>40672</v>
      </c>
      <c r="K897" s="139">
        <v>990</v>
      </c>
      <c r="Q897" s="130">
        <v>40156</v>
      </c>
      <c r="R897" s="130">
        <v>40156</v>
      </c>
      <c r="S897" s="150">
        <v>-95.384615384616083</v>
      </c>
    </row>
    <row r="898" spans="5:19" x14ac:dyDescent="0.25">
      <c r="E898" s="130">
        <v>39017.708333333336</v>
      </c>
      <c r="F898" s="130">
        <v>39017.708333333336</v>
      </c>
      <c r="G898" s="151">
        <v>-208.46153846153845</v>
      </c>
      <c r="I898" s="140">
        <v>40674</v>
      </c>
      <c r="J898" s="140">
        <v>40674</v>
      </c>
      <c r="K898" s="139">
        <v>-450</v>
      </c>
      <c r="Q898" s="130">
        <v>40157</v>
      </c>
      <c r="R898" s="130">
        <v>40157</v>
      </c>
      <c r="S898" s="150">
        <v>-609.2307692307661</v>
      </c>
    </row>
    <row r="899" spans="5:19" x14ac:dyDescent="0.25">
      <c r="E899" s="130">
        <v>39017.777777777781</v>
      </c>
      <c r="F899" s="130">
        <v>39017.777777777781</v>
      </c>
      <c r="G899" s="151">
        <v>-62.307692307694055</v>
      </c>
      <c r="I899" s="140">
        <v>40675</v>
      </c>
      <c r="J899" s="140">
        <v>40675</v>
      </c>
      <c r="K899" s="139">
        <v>200</v>
      </c>
      <c r="Q899" s="130">
        <v>40158</v>
      </c>
      <c r="R899" s="130">
        <v>40158</v>
      </c>
      <c r="S899" s="150">
        <v>-129.23076923076539</v>
      </c>
    </row>
    <row r="900" spans="5:19" x14ac:dyDescent="0.25">
      <c r="E900" s="130">
        <v>39022.694444444445</v>
      </c>
      <c r="F900" s="130">
        <v>39022.694444444445</v>
      </c>
      <c r="G900" s="151">
        <v>-331.53846153845888</v>
      </c>
      <c r="I900" s="140">
        <v>40676</v>
      </c>
      <c r="J900" s="140">
        <v>40676</v>
      </c>
      <c r="K900" s="139">
        <v>-950</v>
      </c>
      <c r="Q900" s="130">
        <v>40165</v>
      </c>
      <c r="R900" s="130">
        <v>40165</v>
      </c>
      <c r="S900" s="150">
        <v>252.30769230769019</v>
      </c>
    </row>
    <row r="901" spans="5:19" x14ac:dyDescent="0.25">
      <c r="E901" s="130">
        <v>39022.722222222219</v>
      </c>
      <c r="F901" s="130">
        <v>39022.722222222219</v>
      </c>
      <c r="G901" s="151">
        <v>-323.84615384615273</v>
      </c>
      <c r="I901" s="140">
        <v>40683</v>
      </c>
      <c r="J901" s="140">
        <v>40683</v>
      </c>
      <c r="K901" s="139">
        <v>710</v>
      </c>
      <c r="Q901" s="130">
        <v>40177</v>
      </c>
      <c r="R901" s="130">
        <v>40177</v>
      </c>
      <c r="S901" s="148">
        <v>-224.00000000000091</v>
      </c>
    </row>
    <row r="902" spans="5:19" x14ac:dyDescent="0.25">
      <c r="E902" s="130">
        <v>39022.847222222219</v>
      </c>
      <c r="F902" s="130">
        <v>39022.847222222219</v>
      </c>
      <c r="G902" s="151">
        <v>-546.92307692308066</v>
      </c>
      <c r="I902" s="140">
        <v>40687</v>
      </c>
      <c r="J902" s="140">
        <v>40687</v>
      </c>
      <c r="K902" s="139">
        <v>-500</v>
      </c>
      <c r="Q902" s="135">
        <v>40182</v>
      </c>
      <c r="R902" s="135">
        <v>40182</v>
      </c>
      <c r="S902" s="149">
        <v>108.00000000000409</v>
      </c>
    </row>
    <row r="903" spans="5:19" x14ac:dyDescent="0.25">
      <c r="E903" s="130">
        <v>39023.444444444445</v>
      </c>
      <c r="F903" s="130">
        <v>39023.444444444445</v>
      </c>
      <c r="G903" s="152">
        <v>91.538461538461974</v>
      </c>
      <c r="I903" s="140">
        <v>40688</v>
      </c>
      <c r="J903" s="140">
        <v>40688</v>
      </c>
      <c r="K903" s="139">
        <v>-880</v>
      </c>
      <c r="Q903" s="135">
        <v>40185</v>
      </c>
      <c r="R903" s="135">
        <v>40185</v>
      </c>
      <c r="S903" s="149">
        <v>315.99999999999682</v>
      </c>
    </row>
    <row r="904" spans="5:19" x14ac:dyDescent="0.25">
      <c r="E904" s="130">
        <v>39023.805555555555</v>
      </c>
      <c r="F904" s="130">
        <v>39023.805555555555</v>
      </c>
      <c r="G904" s="151">
        <v>-208.46153846153845</v>
      </c>
      <c r="I904" s="140">
        <v>40689</v>
      </c>
      <c r="J904" s="140">
        <v>40689</v>
      </c>
      <c r="K904" s="139">
        <v>-650</v>
      </c>
      <c r="Q904" s="135">
        <v>40191</v>
      </c>
      <c r="R904" s="135">
        <v>40191</v>
      </c>
      <c r="S904" s="149">
        <v>325.99999999999909</v>
      </c>
    </row>
    <row r="905" spans="5:19" x14ac:dyDescent="0.25">
      <c r="E905" s="130">
        <v>39023.875</v>
      </c>
      <c r="F905" s="130">
        <v>39023.875</v>
      </c>
      <c r="G905" s="151">
        <v>-8.4615384615399929</v>
      </c>
      <c r="I905" s="140">
        <v>40690</v>
      </c>
      <c r="J905" s="140">
        <v>40690</v>
      </c>
      <c r="K905" s="139">
        <v>-630</v>
      </c>
      <c r="Q905" s="135">
        <v>40196</v>
      </c>
      <c r="R905" s="135">
        <v>40196</v>
      </c>
      <c r="S905" s="149">
        <v>187.99999999999955</v>
      </c>
    </row>
    <row r="906" spans="5:19" x14ac:dyDescent="0.25">
      <c r="E906" s="130">
        <v>39024.555555555555</v>
      </c>
      <c r="F906" s="130">
        <v>39024.555555555555</v>
      </c>
      <c r="G906" s="152">
        <v>591.53846153846087</v>
      </c>
      <c r="I906" s="140">
        <v>40693</v>
      </c>
      <c r="J906" s="140">
        <v>40693</v>
      </c>
      <c r="K906" s="139">
        <v>-290</v>
      </c>
      <c r="Q906" s="135">
        <v>40198</v>
      </c>
      <c r="R906" s="135">
        <v>40198</v>
      </c>
      <c r="S906" s="149">
        <v>455.99999999999454</v>
      </c>
    </row>
    <row r="907" spans="5:19" x14ac:dyDescent="0.25">
      <c r="E907" s="130">
        <v>39028.722222222219</v>
      </c>
      <c r="F907" s="130">
        <v>39028.722222222219</v>
      </c>
      <c r="G907" s="151">
        <v>-600.76923076922924</v>
      </c>
      <c r="I907" s="140">
        <v>40694</v>
      </c>
      <c r="J907" s="140">
        <v>40694</v>
      </c>
      <c r="K907" s="139">
        <v>1090</v>
      </c>
      <c r="Q907" s="135">
        <v>40199</v>
      </c>
      <c r="R907" s="135">
        <v>40199</v>
      </c>
      <c r="S907" s="149">
        <v>-335.99999999999</v>
      </c>
    </row>
    <row r="908" spans="5:19" x14ac:dyDescent="0.25">
      <c r="E908" s="130">
        <v>39028.833333333336</v>
      </c>
      <c r="F908" s="130">
        <v>39028.833333333336</v>
      </c>
      <c r="G908" s="151">
        <v>-70.000000000000213</v>
      </c>
      <c r="I908" s="140">
        <v>40696</v>
      </c>
      <c r="J908" s="140">
        <v>40696</v>
      </c>
      <c r="K908" s="139">
        <v>60</v>
      </c>
      <c r="Q908" s="135">
        <v>40204</v>
      </c>
      <c r="R908" s="135">
        <v>40204</v>
      </c>
      <c r="S908" s="149">
        <v>375.99999999999909</v>
      </c>
    </row>
    <row r="909" spans="5:19" x14ac:dyDescent="0.25">
      <c r="E909" s="130">
        <v>39029.680555555555</v>
      </c>
      <c r="F909" s="130">
        <v>39029.680555555555</v>
      </c>
      <c r="G909" s="151">
        <v>-0.76923076923383105</v>
      </c>
      <c r="I909" s="140">
        <v>40704</v>
      </c>
      <c r="J909" s="140">
        <v>40704</v>
      </c>
      <c r="K909" s="139">
        <v>140</v>
      </c>
      <c r="Q909" s="135">
        <v>40206</v>
      </c>
      <c r="R909" s="135">
        <v>40206</v>
      </c>
      <c r="S909" s="149">
        <v>-298.00000000000182</v>
      </c>
    </row>
    <row r="910" spans="5:19" x14ac:dyDescent="0.25">
      <c r="E910" s="130">
        <v>39029.875</v>
      </c>
      <c r="F910" s="130">
        <v>39029.875</v>
      </c>
      <c r="G910" s="152">
        <v>14.615384615383959</v>
      </c>
      <c r="I910" s="140">
        <v>40709</v>
      </c>
      <c r="J910" s="140">
        <v>40709</v>
      </c>
      <c r="K910" s="139">
        <v>860</v>
      </c>
      <c r="Q910" s="135">
        <v>40207</v>
      </c>
      <c r="R910" s="135">
        <v>40207</v>
      </c>
      <c r="S910" s="149">
        <v>41.999999999984539</v>
      </c>
    </row>
    <row r="911" spans="5:19" x14ac:dyDescent="0.25">
      <c r="E911" s="130">
        <v>39036.708333333336</v>
      </c>
      <c r="F911" s="130">
        <v>39036.708333333336</v>
      </c>
      <c r="G911" s="151">
        <v>-354.61538461538288</v>
      </c>
      <c r="I911" s="140">
        <v>40711</v>
      </c>
      <c r="J911" s="140">
        <v>40711</v>
      </c>
      <c r="K911" s="139">
        <v>-1040</v>
      </c>
      <c r="Q911" s="135">
        <v>40211</v>
      </c>
      <c r="R911" s="135">
        <v>40211</v>
      </c>
      <c r="S911" s="149">
        <v>505.99999999999454</v>
      </c>
    </row>
    <row r="912" spans="5:19" x14ac:dyDescent="0.25">
      <c r="E912" s="130">
        <v>39036.847222222219</v>
      </c>
      <c r="F912" s="130">
        <v>39036.847222222219</v>
      </c>
      <c r="G912" s="151">
        <v>-216.15384615385008</v>
      </c>
      <c r="I912" s="140">
        <v>40714</v>
      </c>
      <c r="J912" s="140">
        <v>40714</v>
      </c>
      <c r="K912" s="139">
        <v>-730</v>
      </c>
      <c r="Q912" s="135">
        <v>40212</v>
      </c>
      <c r="R912" s="135">
        <v>40212</v>
      </c>
      <c r="S912" s="149">
        <v>-320.00000000000455</v>
      </c>
    </row>
    <row r="913" spans="5:19" x14ac:dyDescent="0.25">
      <c r="E913" s="130">
        <v>39037.444444444445</v>
      </c>
      <c r="F913" s="130">
        <v>39037.444444444445</v>
      </c>
      <c r="G913" s="152">
        <v>106.92307692307976</v>
      </c>
      <c r="I913" s="140">
        <v>40715</v>
      </c>
      <c r="J913" s="140">
        <v>40715</v>
      </c>
      <c r="K913" s="139">
        <v>730</v>
      </c>
      <c r="Q913" s="135">
        <v>40213</v>
      </c>
      <c r="R913" s="135">
        <v>40213</v>
      </c>
      <c r="S913" s="149">
        <v>1336.0000000000014</v>
      </c>
    </row>
    <row r="914" spans="5:19" x14ac:dyDescent="0.25">
      <c r="E914" s="130">
        <v>39037.722222222219</v>
      </c>
      <c r="F914" s="130">
        <v>39037.722222222219</v>
      </c>
      <c r="G914" s="152">
        <v>2076.1538461538453</v>
      </c>
      <c r="I914" s="140">
        <v>40717</v>
      </c>
      <c r="J914" s="140">
        <v>40717</v>
      </c>
      <c r="K914" s="139">
        <v>1710</v>
      </c>
      <c r="Q914" s="135">
        <v>40218</v>
      </c>
      <c r="R914" s="135">
        <v>40218</v>
      </c>
      <c r="S914" s="149">
        <v>-516.00000000000819</v>
      </c>
    </row>
    <row r="915" spans="5:19" x14ac:dyDescent="0.25">
      <c r="E915" s="130">
        <v>39038.402777777781</v>
      </c>
      <c r="F915" s="130">
        <v>39038.402777777781</v>
      </c>
      <c r="G915" s="151">
        <v>-631.53846153845939</v>
      </c>
      <c r="I915" s="140">
        <v>40722</v>
      </c>
      <c r="J915" s="140">
        <v>40722</v>
      </c>
      <c r="K915" s="139">
        <v>-620</v>
      </c>
      <c r="Q915" s="135">
        <v>40219</v>
      </c>
      <c r="R915" s="135">
        <v>40219</v>
      </c>
      <c r="S915" s="149">
        <v>-345.99999999999227</v>
      </c>
    </row>
    <row r="916" spans="5:19" x14ac:dyDescent="0.25">
      <c r="E916" s="130">
        <v>39038.569444444445</v>
      </c>
      <c r="F916" s="130">
        <v>39038.569444444445</v>
      </c>
      <c r="G916" s="151">
        <v>-177.69230769230833</v>
      </c>
      <c r="I916" s="140">
        <v>40723</v>
      </c>
      <c r="J916" s="140">
        <v>40723</v>
      </c>
      <c r="K916" s="139">
        <v>590</v>
      </c>
      <c r="Q916" s="135">
        <v>40220</v>
      </c>
      <c r="R916" s="135">
        <v>40220</v>
      </c>
      <c r="S916" s="149">
        <v>537.99999999998818</v>
      </c>
    </row>
    <row r="917" spans="5:19" x14ac:dyDescent="0.25">
      <c r="E917" s="130">
        <v>39038.708333333336</v>
      </c>
      <c r="F917" s="130">
        <v>39038.708333333336</v>
      </c>
      <c r="G917" s="152">
        <v>199.23076923077011</v>
      </c>
      <c r="I917" s="140">
        <v>40731</v>
      </c>
      <c r="J917" s="140">
        <v>40731</v>
      </c>
      <c r="K917" s="139">
        <v>140</v>
      </c>
      <c r="Q917" s="135">
        <v>40233</v>
      </c>
      <c r="R917" s="135">
        <v>40233</v>
      </c>
      <c r="S917" s="149">
        <v>-63.999999999998636</v>
      </c>
    </row>
    <row r="918" spans="5:19" x14ac:dyDescent="0.25">
      <c r="E918" s="130">
        <v>39041.694444444445</v>
      </c>
      <c r="F918" s="130">
        <v>39041.694444444445</v>
      </c>
      <c r="G918" s="151">
        <v>-400.76923076923077</v>
      </c>
      <c r="I918" s="140">
        <v>40739</v>
      </c>
      <c r="J918" s="140">
        <v>40739</v>
      </c>
      <c r="K918" s="139">
        <v>20</v>
      </c>
      <c r="Q918" s="135">
        <v>40234</v>
      </c>
      <c r="R918" s="135">
        <v>40234</v>
      </c>
      <c r="S918" s="149">
        <v>236.00000000000136</v>
      </c>
    </row>
    <row r="919" spans="5:19" x14ac:dyDescent="0.25">
      <c r="E919" s="130">
        <v>39041.805555555555</v>
      </c>
      <c r="F919" s="130">
        <v>39041.805555555555</v>
      </c>
      <c r="G919" s="151">
        <v>-123.84615384615428</v>
      </c>
      <c r="I919" s="140">
        <v>40743</v>
      </c>
      <c r="J919" s="140">
        <v>40743</v>
      </c>
      <c r="K919" s="139">
        <v>-630</v>
      </c>
      <c r="Q919" s="135">
        <v>40252</v>
      </c>
      <c r="R919" s="135">
        <v>40252</v>
      </c>
      <c r="S919" s="149">
        <v>5.999999999994543</v>
      </c>
    </row>
    <row r="920" spans="5:19" x14ac:dyDescent="0.25">
      <c r="E920" s="130">
        <v>39041.875</v>
      </c>
      <c r="F920" s="130">
        <v>39041.875</v>
      </c>
      <c r="G920" s="152">
        <v>53.076923076920231</v>
      </c>
      <c r="I920" s="140">
        <v>40744</v>
      </c>
      <c r="J920" s="140">
        <v>40744</v>
      </c>
      <c r="K920" s="139">
        <v>-180</v>
      </c>
      <c r="Q920" s="135">
        <v>40253</v>
      </c>
      <c r="R920" s="135">
        <v>40253</v>
      </c>
      <c r="S920" s="149">
        <v>-243.99999999999409</v>
      </c>
    </row>
    <row r="921" spans="5:19" x14ac:dyDescent="0.25">
      <c r="E921" s="130">
        <v>39043.708333333336</v>
      </c>
      <c r="F921" s="130">
        <v>39043.708333333336</v>
      </c>
      <c r="G921" s="151">
        <v>-39.230769230764643</v>
      </c>
      <c r="I921" s="140">
        <v>40745</v>
      </c>
      <c r="J921" s="140">
        <v>40745</v>
      </c>
      <c r="K921" s="139">
        <v>2500</v>
      </c>
      <c r="Q921" s="135">
        <v>40259</v>
      </c>
      <c r="R921" s="135">
        <v>40259</v>
      </c>
      <c r="S921" s="149">
        <v>537.99999999999955</v>
      </c>
    </row>
    <row r="922" spans="5:19" x14ac:dyDescent="0.25">
      <c r="E922" s="130">
        <v>39043.875</v>
      </c>
      <c r="F922" s="130">
        <v>39043.875</v>
      </c>
      <c r="G922" s="151">
        <v>-16.153846153846153</v>
      </c>
      <c r="I922" s="140">
        <v>40753</v>
      </c>
      <c r="J922" s="140">
        <v>40753</v>
      </c>
      <c r="K922" s="139">
        <v>-100</v>
      </c>
      <c r="Q922" s="135">
        <v>40263</v>
      </c>
      <c r="R922" s="135">
        <v>40263</v>
      </c>
      <c r="S922" s="149">
        <v>-163.99999999999864</v>
      </c>
    </row>
    <row r="923" spans="5:19" x14ac:dyDescent="0.25">
      <c r="E923" s="130">
        <v>39044.75</v>
      </c>
      <c r="F923" s="130">
        <v>39044.75</v>
      </c>
      <c r="G923" s="151">
        <v>-8.4615384615399929</v>
      </c>
      <c r="I923" s="140">
        <v>40756</v>
      </c>
      <c r="J923" s="140">
        <v>40756</v>
      </c>
      <c r="K923" s="139">
        <v>2360</v>
      </c>
      <c r="Q923" s="135">
        <v>40266</v>
      </c>
      <c r="R923" s="135">
        <v>40266</v>
      </c>
      <c r="S923" s="149">
        <v>-596.00000000000364</v>
      </c>
    </row>
    <row r="924" spans="5:19" x14ac:dyDescent="0.25">
      <c r="E924" s="130">
        <v>39045.472222222219</v>
      </c>
      <c r="F924" s="130">
        <v>39045.472222222219</v>
      </c>
      <c r="G924" s="152">
        <v>453.07692307692264</v>
      </c>
      <c r="I924" s="140">
        <v>40760</v>
      </c>
      <c r="J924" s="140">
        <v>40760</v>
      </c>
      <c r="K924" s="139">
        <v>-100</v>
      </c>
      <c r="Q924" s="135">
        <v>40267</v>
      </c>
      <c r="R924" s="135">
        <v>40267</v>
      </c>
      <c r="S924" s="149">
        <v>-58.000000000004093</v>
      </c>
    </row>
    <row r="925" spans="5:19" x14ac:dyDescent="0.25">
      <c r="E925" s="130">
        <v>39056.486111111109</v>
      </c>
      <c r="F925" s="130">
        <v>39056.486111111109</v>
      </c>
      <c r="G925" s="152">
        <v>137.69230769230441</v>
      </c>
      <c r="I925" s="140">
        <v>40763</v>
      </c>
      <c r="J925" s="140">
        <v>40763</v>
      </c>
      <c r="K925" s="139">
        <v>1690</v>
      </c>
      <c r="Q925" s="135">
        <v>40268</v>
      </c>
      <c r="R925" s="135">
        <v>40268</v>
      </c>
      <c r="S925" s="149">
        <v>515.99999999999682</v>
      </c>
    </row>
    <row r="926" spans="5:19" x14ac:dyDescent="0.25">
      <c r="E926" s="130">
        <v>39056.805555555555</v>
      </c>
      <c r="F926" s="130">
        <v>39056.805555555555</v>
      </c>
      <c r="G926" s="151">
        <v>-77.692307692311843</v>
      </c>
      <c r="I926" s="140">
        <v>40764</v>
      </c>
      <c r="J926" s="140">
        <v>40764</v>
      </c>
      <c r="K926" s="139">
        <v>-1580</v>
      </c>
      <c r="Q926" s="135">
        <v>40269</v>
      </c>
      <c r="R926" s="135">
        <v>40269</v>
      </c>
      <c r="S926" s="149">
        <v>-234.00000000000318</v>
      </c>
    </row>
    <row r="927" spans="5:19" x14ac:dyDescent="0.25">
      <c r="E927" s="130">
        <v>39057.402777777781</v>
      </c>
      <c r="F927" s="130">
        <v>39057.402777777781</v>
      </c>
      <c r="G927" s="151">
        <v>-39.230769230770107</v>
      </c>
      <c r="I927" s="140">
        <v>40765</v>
      </c>
      <c r="J927" s="140">
        <v>40765</v>
      </c>
      <c r="K927" s="139">
        <v>3060</v>
      </c>
      <c r="Q927" s="135">
        <v>40276</v>
      </c>
      <c r="R927" s="135">
        <v>40276</v>
      </c>
      <c r="S927" s="149">
        <v>215.99999999999682</v>
      </c>
    </row>
    <row r="928" spans="5:19" x14ac:dyDescent="0.25">
      <c r="E928" s="130">
        <v>39057.708333333336</v>
      </c>
      <c r="F928" s="130">
        <v>39057.708333333336</v>
      </c>
      <c r="G928" s="151">
        <v>-546.9230769230752</v>
      </c>
      <c r="I928" s="140">
        <v>40766</v>
      </c>
      <c r="J928" s="140">
        <v>40766</v>
      </c>
      <c r="K928" s="139">
        <v>-1800</v>
      </c>
      <c r="Q928" s="135">
        <v>40284</v>
      </c>
      <c r="R928" s="135">
        <v>40284</v>
      </c>
      <c r="S928" s="149">
        <v>-184.00000000000318</v>
      </c>
    </row>
    <row r="929" spans="5:19" x14ac:dyDescent="0.25">
      <c r="E929" s="130">
        <v>39057.736111111109</v>
      </c>
      <c r="F929" s="130">
        <v>39057.736111111109</v>
      </c>
      <c r="G929" s="151">
        <v>-54.615384615382425</v>
      </c>
      <c r="I929" s="140">
        <v>40772</v>
      </c>
      <c r="J929" s="140">
        <v>40772</v>
      </c>
      <c r="K929" s="139">
        <v>190</v>
      </c>
      <c r="Q929" s="135">
        <v>40287</v>
      </c>
      <c r="R929" s="135">
        <v>40287</v>
      </c>
      <c r="S929" s="149">
        <v>-313.99999999999864</v>
      </c>
    </row>
    <row r="930" spans="5:19" x14ac:dyDescent="0.25">
      <c r="E930" s="130">
        <v>39058.402777777781</v>
      </c>
      <c r="F930" s="130">
        <v>39058.402777777781</v>
      </c>
      <c r="G930" s="151">
        <v>-62.307692307694055</v>
      </c>
      <c r="I930" s="140">
        <v>40773</v>
      </c>
      <c r="J930" s="140">
        <v>40773</v>
      </c>
      <c r="K930" s="139">
        <v>2850</v>
      </c>
      <c r="Q930" s="135">
        <v>40290</v>
      </c>
      <c r="R930" s="135">
        <v>40290</v>
      </c>
      <c r="S930" s="149">
        <v>-343.99999999999409</v>
      </c>
    </row>
    <row r="931" spans="5:19" x14ac:dyDescent="0.25">
      <c r="E931" s="130">
        <v>39058.847222222219</v>
      </c>
      <c r="F931" s="130">
        <v>39058.847222222219</v>
      </c>
      <c r="G931" s="152">
        <v>153.07692307692218</v>
      </c>
      <c r="I931" s="140">
        <v>40778</v>
      </c>
      <c r="J931" s="140">
        <v>40778</v>
      </c>
      <c r="K931" s="139">
        <v>-420</v>
      </c>
      <c r="Q931" s="135">
        <v>40297</v>
      </c>
      <c r="R931" s="135">
        <v>40297</v>
      </c>
      <c r="S931" s="149">
        <v>836.00000000000136</v>
      </c>
    </row>
    <row r="932" spans="5:19" x14ac:dyDescent="0.25">
      <c r="E932" s="130">
        <v>39059.833333333336</v>
      </c>
      <c r="F932" s="130">
        <v>39059.833333333336</v>
      </c>
      <c r="G932" s="152">
        <v>399.23076923076854</v>
      </c>
      <c r="I932" s="140">
        <v>40779</v>
      </c>
      <c r="J932" s="140">
        <v>40779</v>
      </c>
      <c r="K932" s="139">
        <v>-500</v>
      </c>
      <c r="Q932" s="135">
        <v>40301</v>
      </c>
      <c r="R932" s="135">
        <v>40301</v>
      </c>
      <c r="S932" s="149">
        <v>-113.99999999999864</v>
      </c>
    </row>
    <row r="933" spans="5:19" x14ac:dyDescent="0.25">
      <c r="E933" s="130">
        <v>39063.736111111109</v>
      </c>
      <c r="F933" s="130">
        <v>39063.736111111109</v>
      </c>
      <c r="G933" s="151">
        <v>-385.38461538461297</v>
      </c>
      <c r="I933" s="140">
        <v>40780</v>
      </c>
      <c r="J933" s="140">
        <v>40780</v>
      </c>
      <c r="K933" s="139">
        <v>-570</v>
      </c>
      <c r="Q933" s="135">
        <v>40302</v>
      </c>
      <c r="R933" s="135">
        <v>40302</v>
      </c>
      <c r="S933" s="149">
        <v>-412.00000000000045</v>
      </c>
    </row>
    <row r="934" spans="5:19" x14ac:dyDescent="0.25">
      <c r="E934" s="130">
        <v>39064.708333333336</v>
      </c>
      <c r="F934" s="130">
        <v>39064.708333333336</v>
      </c>
      <c r="G934" s="151">
        <v>-293.0769230769281</v>
      </c>
      <c r="I934" s="140">
        <v>40785</v>
      </c>
      <c r="J934" s="140">
        <v>40785</v>
      </c>
      <c r="K934" s="139">
        <v>-720</v>
      </c>
      <c r="Q934" s="135">
        <v>40305</v>
      </c>
      <c r="R934" s="135">
        <v>40305</v>
      </c>
      <c r="S934" s="149">
        <v>-445.99999999999227</v>
      </c>
    </row>
    <row r="935" spans="5:19" x14ac:dyDescent="0.25">
      <c r="E935" s="130">
        <v>39065.402777777781</v>
      </c>
      <c r="F935" s="130">
        <v>39065.402777777781</v>
      </c>
      <c r="G935" s="152">
        <v>422.30769230769249</v>
      </c>
      <c r="I935" s="140">
        <v>40793</v>
      </c>
      <c r="J935" s="140">
        <v>40793</v>
      </c>
      <c r="K935" s="139">
        <v>-460</v>
      </c>
      <c r="Q935" s="135">
        <v>40308</v>
      </c>
      <c r="R935" s="135">
        <v>40308</v>
      </c>
      <c r="S935" s="149">
        <v>61.999999999989086</v>
      </c>
    </row>
    <row r="936" spans="5:19" x14ac:dyDescent="0.25">
      <c r="E936" s="130">
        <v>39070.402777777781</v>
      </c>
      <c r="F936" s="130">
        <v>39070.402777777781</v>
      </c>
      <c r="G936" s="151">
        <v>-285.3846153846165</v>
      </c>
      <c r="I936" s="140">
        <v>40794</v>
      </c>
      <c r="J936" s="140">
        <v>40794</v>
      </c>
      <c r="K936" s="139">
        <v>-1100</v>
      </c>
      <c r="Q936" s="135">
        <v>40315</v>
      </c>
      <c r="R936" s="135">
        <v>40315</v>
      </c>
      <c r="S936" s="149">
        <v>-591.99999999999591</v>
      </c>
    </row>
    <row r="937" spans="5:19" x14ac:dyDescent="0.25">
      <c r="E937" s="130">
        <v>39070.638888888891</v>
      </c>
      <c r="F937" s="130">
        <v>39070.638888888891</v>
      </c>
      <c r="G937" s="151">
        <v>-170.00000000000219</v>
      </c>
      <c r="I937" s="140">
        <v>40795</v>
      </c>
      <c r="J937" s="140">
        <v>40795</v>
      </c>
      <c r="K937" s="139">
        <v>1440</v>
      </c>
      <c r="Q937" s="135">
        <v>40316</v>
      </c>
      <c r="R937" s="135">
        <v>40316</v>
      </c>
      <c r="S937" s="149">
        <v>-462.00000000000045</v>
      </c>
    </row>
    <row r="938" spans="5:19" x14ac:dyDescent="0.25">
      <c r="E938" s="130">
        <v>39070.680555555555</v>
      </c>
      <c r="F938" s="130">
        <v>39070.680555555555</v>
      </c>
      <c r="G938" s="152">
        <v>553.07692307691912</v>
      </c>
      <c r="I938" s="140">
        <v>40801</v>
      </c>
      <c r="J938" s="140">
        <v>40801</v>
      </c>
      <c r="K938" s="139">
        <v>1070</v>
      </c>
      <c r="Q938" s="135">
        <v>40319</v>
      </c>
      <c r="R938" s="135">
        <v>40319</v>
      </c>
      <c r="S938" s="149">
        <v>-704.00000000000773</v>
      </c>
    </row>
    <row r="939" spans="5:19" x14ac:dyDescent="0.25">
      <c r="E939" s="130">
        <v>39077.402777777781</v>
      </c>
      <c r="F939" s="130">
        <v>39077.402777777781</v>
      </c>
      <c r="G939" s="151">
        <v>-154.61538461538439</v>
      </c>
      <c r="I939" s="140">
        <v>40806</v>
      </c>
      <c r="J939" s="140">
        <v>40806</v>
      </c>
      <c r="K939" s="139">
        <v>-1290</v>
      </c>
      <c r="Q939" s="135">
        <v>40324</v>
      </c>
      <c r="R939" s="135">
        <v>40324</v>
      </c>
      <c r="S939" s="149">
        <v>-184.00000000000318</v>
      </c>
    </row>
    <row r="940" spans="5:19" x14ac:dyDescent="0.25">
      <c r="E940" s="130">
        <v>39080.805555555555</v>
      </c>
      <c r="F940" s="130">
        <v>39080.805555555555</v>
      </c>
      <c r="G940" s="151">
        <v>-139.23076923077207</v>
      </c>
      <c r="I940" s="140">
        <v>40807</v>
      </c>
      <c r="J940" s="140">
        <v>40807</v>
      </c>
      <c r="K940" s="139">
        <v>750</v>
      </c>
      <c r="Q940" s="135">
        <v>40325</v>
      </c>
      <c r="R940" s="135">
        <v>40325</v>
      </c>
      <c r="S940" s="149">
        <v>1286.0000000000014</v>
      </c>
    </row>
    <row r="941" spans="5:19" x14ac:dyDescent="0.25">
      <c r="E941" s="130">
        <v>39084.430555555555</v>
      </c>
      <c r="F941" s="130">
        <v>39084.430555555555</v>
      </c>
      <c r="G941" s="151">
        <v>-54.615384615387896</v>
      </c>
      <c r="I941" s="140">
        <v>40812</v>
      </c>
      <c r="J941" s="140">
        <v>40812</v>
      </c>
      <c r="K941" s="139">
        <v>-500</v>
      </c>
      <c r="Q941" s="135">
        <v>40330</v>
      </c>
      <c r="R941" s="135">
        <v>40330</v>
      </c>
      <c r="S941" s="149">
        <v>-987.99999999998818</v>
      </c>
    </row>
    <row r="942" spans="5:19" x14ac:dyDescent="0.25">
      <c r="E942" s="130">
        <v>39084.472222222219</v>
      </c>
      <c r="F942" s="130">
        <v>39084.472222222219</v>
      </c>
      <c r="G942" s="152">
        <v>176.15384615384616</v>
      </c>
      <c r="I942" s="140">
        <v>40821</v>
      </c>
      <c r="J942" s="140">
        <v>40821</v>
      </c>
      <c r="K942" s="139">
        <v>1130</v>
      </c>
      <c r="Q942" s="135">
        <v>40331</v>
      </c>
      <c r="R942" s="135">
        <v>40331</v>
      </c>
      <c r="S942" s="149">
        <v>496.00000000000364</v>
      </c>
    </row>
    <row r="943" spans="5:19" x14ac:dyDescent="0.25">
      <c r="E943" s="130">
        <v>39084.736111111109</v>
      </c>
      <c r="F943" s="130">
        <v>39084.736111111109</v>
      </c>
      <c r="G943" s="151">
        <v>-308.46153846154044</v>
      </c>
      <c r="I943" s="140">
        <v>40828</v>
      </c>
      <c r="J943" s="140">
        <v>40828</v>
      </c>
      <c r="K943" s="139">
        <v>-1050</v>
      </c>
      <c r="Q943" s="135">
        <v>40333</v>
      </c>
      <c r="R943" s="135">
        <v>40333</v>
      </c>
      <c r="S943" s="149">
        <v>1896.0000000000036</v>
      </c>
    </row>
    <row r="944" spans="5:19" x14ac:dyDescent="0.25">
      <c r="E944" s="130">
        <v>39084.847222222219</v>
      </c>
      <c r="F944" s="130">
        <v>39084.847222222219</v>
      </c>
      <c r="G944" s="151">
        <v>-123.84615384615428</v>
      </c>
      <c r="I944" s="140">
        <v>40837</v>
      </c>
      <c r="J944" s="140">
        <v>40837</v>
      </c>
      <c r="K944" s="139">
        <v>150</v>
      </c>
      <c r="Q944" s="135">
        <v>40338</v>
      </c>
      <c r="R944" s="135">
        <v>40338</v>
      </c>
      <c r="S944" s="149">
        <v>-643.99999999999409</v>
      </c>
    </row>
    <row r="945" spans="5:19" x14ac:dyDescent="0.25">
      <c r="E945" s="130">
        <v>39085.402777777781</v>
      </c>
      <c r="F945" s="130">
        <v>39085.402777777781</v>
      </c>
      <c r="G945" s="152">
        <v>83.846153846155815</v>
      </c>
      <c r="I945" s="140">
        <v>40841</v>
      </c>
      <c r="J945" s="140">
        <v>40841</v>
      </c>
      <c r="K945" s="139">
        <v>-300</v>
      </c>
      <c r="Q945" s="135">
        <v>40339</v>
      </c>
      <c r="R945" s="135">
        <v>40339</v>
      </c>
      <c r="S945" s="149">
        <v>751.99999999999818</v>
      </c>
    </row>
    <row r="946" spans="5:19" x14ac:dyDescent="0.25">
      <c r="E946" s="130">
        <v>39090.597222222219</v>
      </c>
      <c r="F946" s="130">
        <v>39090.597222222219</v>
      </c>
      <c r="G946" s="151">
        <v>-185.38461538461451</v>
      </c>
      <c r="I946" s="140">
        <v>40843</v>
      </c>
      <c r="J946" s="140">
        <v>40843</v>
      </c>
      <c r="K946" s="139">
        <v>2240</v>
      </c>
      <c r="Q946" s="135">
        <v>40351</v>
      </c>
      <c r="R946" s="135">
        <v>40351</v>
      </c>
      <c r="S946" s="149">
        <v>-524.00000000000091</v>
      </c>
    </row>
    <row r="947" spans="5:19" x14ac:dyDescent="0.25">
      <c r="E947" s="130">
        <v>39090.736111111109</v>
      </c>
      <c r="F947" s="130">
        <v>39090.736111111109</v>
      </c>
      <c r="G947" s="151">
        <v>-354.61538461538288</v>
      </c>
      <c r="I947" s="140">
        <v>40851</v>
      </c>
      <c r="J947" s="140">
        <v>40851</v>
      </c>
      <c r="K947" s="139">
        <v>720</v>
      </c>
      <c r="Q947" s="135">
        <v>40353</v>
      </c>
      <c r="R947" s="135">
        <v>40353</v>
      </c>
      <c r="S947" s="149">
        <v>436.00000000000136</v>
      </c>
    </row>
    <row r="948" spans="5:19" x14ac:dyDescent="0.25">
      <c r="E948" s="130">
        <v>39091.458333333336</v>
      </c>
      <c r="F948" s="130">
        <v>39091.458333333336</v>
      </c>
      <c r="G948" s="151">
        <v>-31.538461538458481</v>
      </c>
      <c r="I948" s="140">
        <v>40856</v>
      </c>
      <c r="J948" s="140">
        <v>40856</v>
      </c>
      <c r="K948" s="139">
        <v>710</v>
      </c>
      <c r="Q948" s="135">
        <v>40354</v>
      </c>
      <c r="R948" s="135">
        <v>40354</v>
      </c>
      <c r="S948" s="149">
        <v>25.999999999999091</v>
      </c>
    </row>
    <row r="949" spans="5:19" x14ac:dyDescent="0.25">
      <c r="E949" s="130">
        <v>39091.819444444445</v>
      </c>
      <c r="F949" s="130">
        <v>39091.819444444445</v>
      </c>
      <c r="G949" s="151">
        <v>-216.15384615385008</v>
      </c>
      <c r="I949" s="140">
        <v>40857</v>
      </c>
      <c r="J949" s="140">
        <v>40857</v>
      </c>
      <c r="K949" s="139">
        <v>200</v>
      </c>
      <c r="Q949" s="135">
        <v>40357</v>
      </c>
      <c r="R949" s="135">
        <v>40357</v>
      </c>
      <c r="S949" s="149">
        <v>-607.99999999999272</v>
      </c>
    </row>
    <row r="950" spans="5:19" x14ac:dyDescent="0.25">
      <c r="E950" s="130">
        <v>39092.722222222219</v>
      </c>
      <c r="F950" s="130">
        <v>39092.722222222219</v>
      </c>
      <c r="G950" s="152">
        <v>414.61538461538635</v>
      </c>
      <c r="I950" s="140">
        <v>40861</v>
      </c>
      <c r="J950" s="140">
        <v>40861</v>
      </c>
      <c r="K950" s="139">
        <v>300</v>
      </c>
      <c r="Q950" s="135">
        <v>40358</v>
      </c>
      <c r="R950" s="135">
        <v>40358</v>
      </c>
      <c r="S950" s="149">
        <v>1025.9999999999991</v>
      </c>
    </row>
    <row r="951" spans="5:19" x14ac:dyDescent="0.25">
      <c r="E951" s="130">
        <v>39093.805555555555</v>
      </c>
      <c r="F951" s="130">
        <v>39093.805555555555</v>
      </c>
      <c r="G951" s="152">
        <v>876.15384615384914</v>
      </c>
      <c r="I951" s="140">
        <v>40863</v>
      </c>
      <c r="J951" s="140">
        <v>40863</v>
      </c>
      <c r="K951" s="139">
        <v>-400</v>
      </c>
      <c r="Q951" s="135">
        <v>40359</v>
      </c>
      <c r="R951" s="135">
        <v>40359</v>
      </c>
      <c r="S951" s="149">
        <v>915.99999999999682</v>
      </c>
    </row>
    <row r="952" spans="5:19" x14ac:dyDescent="0.25">
      <c r="E952" s="130">
        <v>39094.583333333336</v>
      </c>
      <c r="F952" s="130">
        <v>39094.583333333336</v>
      </c>
      <c r="G952" s="152">
        <v>168.46153846153999</v>
      </c>
      <c r="I952" s="140">
        <v>40864</v>
      </c>
      <c r="J952" s="140">
        <v>40864</v>
      </c>
      <c r="K952" s="139">
        <v>170</v>
      </c>
      <c r="Q952" s="135">
        <v>40360</v>
      </c>
      <c r="R952" s="135">
        <v>40360</v>
      </c>
      <c r="S952" s="149">
        <v>-374.00000000000091</v>
      </c>
    </row>
    <row r="953" spans="5:19" x14ac:dyDescent="0.25">
      <c r="E953" s="130">
        <v>39097.430555555555</v>
      </c>
      <c r="F953" s="130">
        <v>39097.430555555555</v>
      </c>
      <c r="G953" s="151">
        <v>-346.92307692307668</v>
      </c>
      <c r="I953" s="140">
        <v>40865</v>
      </c>
      <c r="J953" s="140">
        <v>40865</v>
      </c>
      <c r="K953" s="139">
        <v>-1450</v>
      </c>
      <c r="Q953" s="135">
        <v>40361</v>
      </c>
      <c r="R953" s="135">
        <v>40361</v>
      </c>
      <c r="S953" s="149">
        <v>156.00000000000591</v>
      </c>
    </row>
    <row r="954" spans="5:19" x14ac:dyDescent="0.25">
      <c r="E954" s="130">
        <v>39098.569444444445</v>
      </c>
      <c r="F954" s="130">
        <v>39098.569444444445</v>
      </c>
      <c r="G954" s="152">
        <v>514.61538461538282</v>
      </c>
      <c r="I954" s="140">
        <v>40868</v>
      </c>
      <c r="J954" s="140">
        <v>40868</v>
      </c>
      <c r="K954" s="139">
        <v>1730</v>
      </c>
      <c r="Q954" s="135">
        <v>40364</v>
      </c>
      <c r="R954" s="135">
        <v>40364</v>
      </c>
      <c r="S954" s="149">
        <v>-70.000000000004547</v>
      </c>
    </row>
    <row r="955" spans="5:19" x14ac:dyDescent="0.25">
      <c r="E955" s="130">
        <v>39099.777777777781</v>
      </c>
      <c r="F955" s="130">
        <v>39099.777777777781</v>
      </c>
      <c r="G955" s="151">
        <v>-300.76923076922878</v>
      </c>
      <c r="I955" s="140">
        <v>40899</v>
      </c>
      <c r="J955" s="140">
        <v>40899</v>
      </c>
      <c r="K955" s="139">
        <v>-260</v>
      </c>
      <c r="Q955" s="135">
        <v>40365</v>
      </c>
      <c r="R955" s="135">
        <v>40365</v>
      </c>
      <c r="S955" s="149">
        <v>-198.00000000000182</v>
      </c>
    </row>
    <row r="956" spans="5:19" x14ac:dyDescent="0.25">
      <c r="E956" s="130">
        <v>39099.875</v>
      </c>
      <c r="F956" s="130">
        <v>39099.875</v>
      </c>
      <c r="G956" s="151">
        <v>-139.23076923077207</v>
      </c>
      <c r="Q956" s="135">
        <v>40379</v>
      </c>
      <c r="R956" s="135">
        <v>40379</v>
      </c>
      <c r="S956" s="149">
        <v>465.99999999999682</v>
      </c>
    </row>
    <row r="957" spans="5:19" x14ac:dyDescent="0.25">
      <c r="E957" s="130">
        <v>39100.708333333336</v>
      </c>
      <c r="F957" s="130">
        <v>39100.708333333336</v>
      </c>
      <c r="G957" s="152">
        <v>329.9999999999967</v>
      </c>
      <c r="Q957" s="135">
        <v>40380</v>
      </c>
      <c r="R957" s="135">
        <v>40380</v>
      </c>
      <c r="S957" s="149">
        <v>186.00000000000136</v>
      </c>
    </row>
    <row r="958" spans="5:19" x14ac:dyDescent="0.25">
      <c r="E958" s="130">
        <v>39101.75</v>
      </c>
      <c r="F958" s="130">
        <v>39101.75</v>
      </c>
      <c r="G958" s="152">
        <v>368.46153846153845</v>
      </c>
      <c r="Q958" s="135">
        <v>40381</v>
      </c>
      <c r="R958" s="135">
        <v>40381</v>
      </c>
      <c r="S958" s="149">
        <v>865.99999999999682</v>
      </c>
    </row>
    <row r="959" spans="5:19" x14ac:dyDescent="0.25">
      <c r="E959" s="130">
        <v>39108.402777777781</v>
      </c>
      <c r="F959" s="130">
        <v>39108.402777777781</v>
      </c>
      <c r="G959" s="151">
        <v>-223.84615384615626</v>
      </c>
      <c r="Q959" s="135">
        <v>40388</v>
      </c>
      <c r="R959" s="135">
        <v>40388</v>
      </c>
      <c r="S959" s="149">
        <v>-297.99999999999045</v>
      </c>
    </row>
    <row r="960" spans="5:19" x14ac:dyDescent="0.25">
      <c r="E960" s="130">
        <v>39111.763888888891</v>
      </c>
      <c r="F960" s="130">
        <v>39111.763888888891</v>
      </c>
      <c r="G960" s="152">
        <v>660.76923076923265</v>
      </c>
      <c r="Q960" s="135">
        <v>40389</v>
      </c>
      <c r="R960" s="135">
        <v>40389</v>
      </c>
      <c r="S960" s="149">
        <v>96.000000000003638</v>
      </c>
    </row>
    <row r="961" spans="5:19" x14ac:dyDescent="0.25">
      <c r="E961" s="130">
        <v>39112.694444444445</v>
      </c>
      <c r="F961" s="130">
        <v>39112.694444444445</v>
      </c>
      <c r="G961" s="152">
        <v>1660.7692307692307</v>
      </c>
      <c r="Q961" s="135">
        <v>40395</v>
      </c>
      <c r="R961" s="135">
        <v>40395</v>
      </c>
      <c r="S961" s="149">
        <v>-322.00000000000273</v>
      </c>
    </row>
    <row r="962" spans="5:19" x14ac:dyDescent="0.25">
      <c r="E962" s="130">
        <v>39121.847222222219</v>
      </c>
      <c r="F962" s="130">
        <v>39121.847222222219</v>
      </c>
      <c r="G962" s="152">
        <v>906.92307692307372</v>
      </c>
      <c r="Q962" s="135">
        <v>40399</v>
      </c>
      <c r="R962" s="135">
        <v>40399</v>
      </c>
      <c r="S962" s="149">
        <v>448.00000000000182</v>
      </c>
    </row>
    <row r="963" spans="5:19" x14ac:dyDescent="0.25">
      <c r="E963" s="130">
        <v>39126.708333333336</v>
      </c>
      <c r="F963" s="130">
        <v>39126.708333333336</v>
      </c>
      <c r="G963" s="152">
        <v>283.84615384615427</v>
      </c>
      <c r="Q963" s="135">
        <v>40400</v>
      </c>
      <c r="R963" s="135">
        <v>40400</v>
      </c>
      <c r="S963" s="149">
        <v>-877.99999999999727</v>
      </c>
    </row>
    <row r="964" spans="5:19" x14ac:dyDescent="0.25">
      <c r="E964" s="130">
        <v>39127.666666666664</v>
      </c>
      <c r="F964" s="130">
        <v>39127.666666666664</v>
      </c>
      <c r="G964" s="151">
        <v>-308.46153846154044</v>
      </c>
      <c r="Q964" s="135">
        <v>40406</v>
      </c>
      <c r="R964" s="135">
        <v>40406</v>
      </c>
      <c r="S964" s="149">
        <v>-441.99999999999591</v>
      </c>
    </row>
    <row r="965" spans="5:19" x14ac:dyDescent="0.25">
      <c r="E965" s="130">
        <v>39127.722222222219</v>
      </c>
      <c r="F965" s="130">
        <v>39127.722222222219</v>
      </c>
      <c r="G965" s="152">
        <v>91.538461538456502</v>
      </c>
      <c r="Q965" s="135">
        <v>40407</v>
      </c>
      <c r="R965" s="135">
        <v>40407</v>
      </c>
      <c r="S965" s="149">
        <v>25.999999999999091</v>
      </c>
    </row>
    <row r="966" spans="5:19" x14ac:dyDescent="0.25">
      <c r="E966" s="130">
        <v>39129.652777777781</v>
      </c>
      <c r="F966" s="130">
        <v>39129.652777777781</v>
      </c>
      <c r="G966" s="152">
        <v>729.99999999999909</v>
      </c>
      <c r="Q966" s="135">
        <v>40408</v>
      </c>
      <c r="R966" s="135">
        <v>40408</v>
      </c>
      <c r="S966" s="149">
        <v>65.999999999996817</v>
      </c>
    </row>
    <row r="967" spans="5:19" x14ac:dyDescent="0.25">
      <c r="E967" s="130">
        <v>39133.555555555555</v>
      </c>
      <c r="F967" s="130">
        <v>39133.555555555555</v>
      </c>
      <c r="G967" s="152">
        <v>53.076923076925702</v>
      </c>
      <c r="Q967" s="135">
        <v>40413</v>
      </c>
      <c r="R967" s="135">
        <v>40413</v>
      </c>
      <c r="S967" s="149">
        <v>-243.99999999999409</v>
      </c>
    </row>
    <row r="968" spans="5:19" x14ac:dyDescent="0.25">
      <c r="E968" s="130">
        <v>39133.861111111109</v>
      </c>
      <c r="F968" s="130">
        <v>39133.861111111109</v>
      </c>
      <c r="G968" s="152">
        <v>153.07692307692218</v>
      </c>
      <c r="Q968" s="135">
        <v>40414</v>
      </c>
      <c r="R968" s="135">
        <v>40414</v>
      </c>
      <c r="S968" s="149">
        <v>-224.00000000000091</v>
      </c>
    </row>
    <row r="969" spans="5:19" x14ac:dyDescent="0.25">
      <c r="E969" s="130">
        <v>39134.402777777781</v>
      </c>
      <c r="F969" s="130">
        <v>39134.402777777781</v>
      </c>
      <c r="G969" s="151">
        <v>-46.923076923076273</v>
      </c>
      <c r="Q969" s="135">
        <v>40415</v>
      </c>
      <c r="R969" s="135">
        <v>40415</v>
      </c>
      <c r="S969" s="149">
        <v>-303.99999999999636</v>
      </c>
    </row>
    <row r="970" spans="5:19" x14ac:dyDescent="0.25">
      <c r="E970" s="130">
        <v>39134.638888888891</v>
      </c>
      <c r="F970" s="130">
        <v>39134.638888888891</v>
      </c>
      <c r="G970" s="151">
        <v>-146.92307692307824</v>
      </c>
      <c r="Q970" s="135">
        <v>40416</v>
      </c>
      <c r="R970" s="135">
        <v>40416</v>
      </c>
      <c r="S970" s="149">
        <v>-824.00000000000091</v>
      </c>
    </row>
    <row r="971" spans="5:19" x14ac:dyDescent="0.25">
      <c r="E971" s="130">
        <v>39134.722222222219</v>
      </c>
      <c r="F971" s="130">
        <v>39134.722222222219</v>
      </c>
      <c r="G971" s="152">
        <v>1060.769230769235</v>
      </c>
      <c r="Q971" s="135">
        <v>40417</v>
      </c>
      <c r="R971" s="135">
        <v>40417</v>
      </c>
      <c r="S971" s="149">
        <v>632.000000000005</v>
      </c>
    </row>
    <row r="972" spans="5:19" x14ac:dyDescent="0.25">
      <c r="E972" s="130">
        <v>39140.708333333336</v>
      </c>
      <c r="F972" s="130">
        <v>39140.708333333336</v>
      </c>
      <c r="G972" s="152">
        <v>191.53846153845848</v>
      </c>
      <c r="Q972" s="135">
        <v>40420</v>
      </c>
      <c r="R972" s="135">
        <v>40420</v>
      </c>
      <c r="S972" s="149">
        <v>515.99999999999682</v>
      </c>
    </row>
    <row r="973" spans="5:19" x14ac:dyDescent="0.25">
      <c r="E973" s="130">
        <v>39141.5</v>
      </c>
      <c r="F973" s="130">
        <v>39141.5</v>
      </c>
      <c r="G973" s="151">
        <v>-246.92307692307472</v>
      </c>
      <c r="Q973" s="135">
        <v>40421</v>
      </c>
      <c r="R973" s="135">
        <v>40421</v>
      </c>
      <c r="S973" s="149">
        <v>-315.99999999999682</v>
      </c>
    </row>
    <row r="974" spans="5:19" x14ac:dyDescent="0.25">
      <c r="E974" s="130">
        <v>39141.666666666664</v>
      </c>
      <c r="F974" s="130">
        <v>39141.666666666664</v>
      </c>
      <c r="G974" s="151">
        <v>-185.38461538461451</v>
      </c>
      <c r="Q974" s="135">
        <v>40422</v>
      </c>
      <c r="R974" s="135">
        <v>40422</v>
      </c>
      <c r="S974" s="149">
        <v>1465.9999999999968</v>
      </c>
    </row>
    <row r="975" spans="5:19" x14ac:dyDescent="0.25">
      <c r="E975" s="130">
        <v>39141.791666666664</v>
      </c>
      <c r="F975" s="130">
        <v>39141.791666666664</v>
      </c>
      <c r="G975" s="152">
        <v>553.07692307692457</v>
      </c>
      <c r="Q975" s="135">
        <v>40444</v>
      </c>
      <c r="R975" s="135">
        <v>40444</v>
      </c>
      <c r="S975" s="149">
        <v>65.999999999996817</v>
      </c>
    </row>
    <row r="976" spans="5:19" x14ac:dyDescent="0.25">
      <c r="E976" s="130">
        <v>39142.666666666664</v>
      </c>
      <c r="F976" s="130">
        <v>39142.666666666664</v>
      </c>
      <c r="G976" s="151">
        <v>-639.23076923076553</v>
      </c>
      <c r="Q976" s="135">
        <v>40445</v>
      </c>
      <c r="R976" s="135">
        <v>40445</v>
      </c>
      <c r="S976" s="149">
        <v>975.99999999999909</v>
      </c>
    </row>
    <row r="977" spans="5:19" x14ac:dyDescent="0.25">
      <c r="E977" s="130">
        <v>39148.402777777781</v>
      </c>
      <c r="F977" s="130">
        <v>39148.402777777781</v>
      </c>
      <c r="G977" s="151">
        <v>-123.84615384615428</v>
      </c>
      <c r="Q977" s="135">
        <v>40449</v>
      </c>
      <c r="R977" s="135">
        <v>40449</v>
      </c>
      <c r="S977" s="149">
        <v>-394.00000000000546</v>
      </c>
    </row>
    <row r="978" spans="5:19" x14ac:dyDescent="0.25">
      <c r="E978" s="130">
        <v>39148.597222222219</v>
      </c>
      <c r="F978" s="130">
        <v>39148.597222222219</v>
      </c>
      <c r="G978" s="151">
        <v>-46.923076923076273</v>
      </c>
      <c r="Q978" s="135">
        <v>40455</v>
      </c>
      <c r="R978" s="135">
        <v>40455</v>
      </c>
      <c r="S978" s="149">
        <v>705.99999999999454</v>
      </c>
    </row>
    <row r="979" spans="5:19" x14ac:dyDescent="0.25">
      <c r="E979" s="130">
        <v>39156.611111111109</v>
      </c>
      <c r="F979" s="130">
        <v>39156.611111111109</v>
      </c>
      <c r="G979" s="151">
        <v>-85.384615384618002</v>
      </c>
      <c r="Q979" s="135">
        <v>40456</v>
      </c>
      <c r="R979" s="135">
        <v>40456</v>
      </c>
      <c r="S979" s="149">
        <v>1325.9999999999991</v>
      </c>
    </row>
    <row r="980" spans="5:19" x14ac:dyDescent="0.25">
      <c r="E980" s="130">
        <v>39156.736111111109</v>
      </c>
      <c r="F980" s="130">
        <v>39156.736111111109</v>
      </c>
      <c r="G980" s="151">
        <v>-100.76923076923033</v>
      </c>
      <c r="Q980" s="135">
        <v>40471</v>
      </c>
      <c r="R980" s="135">
        <v>40471</v>
      </c>
      <c r="S980" s="149">
        <v>6.0000000000059117</v>
      </c>
    </row>
    <row r="981" spans="5:19" x14ac:dyDescent="0.25">
      <c r="E981" s="130">
        <v>39157.777777777781</v>
      </c>
      <c r="F981" s="130">
        <v>39157.777777777781</v>
      </c>
      <c r="G981" s="152">
        <v>430.00000000000409</v>
      </c>
      <c r="Q981" s="135">
        <v>40473</v>
      </c>
      <c r="R981" s="135">
        <v>40473</v>
      </c>
      <c r="S981" s="149">
        <v>-559.99999999999091</v>
      </c>
    </row>
    <row r="982" spans="5:19" x14ac:dyDescent="0.25">
      <c r="E982" s="130">
        <v>39160.777777777781</v>
      </c>
      <c r="F982" s="130">
        <v>39160.777777777781</v>
      </c>
      <c r="G982" s="151">
        <v>-177.69230769230833</v>
      </c>
      <c r="Q982" s="135">
        <v>40477</v>
      </c>
      <c r="R982" s="135">
        <v>40477</v>
      </c>
      <c r="S982" s="149">
        <v>-394.00000000000546</v>
      </c>
    </row>
    <row r="983" spans="5:19" x14ac:dyDescent="0.25">
      <c r="E983" s="130">
        <v>39161.402777777781</v>
      </c>
      <c r="F983" s="130">
        <v>39161.402777777781</v>
      </c>
      <c r="G983" s="151">
        <v>-262.30769230769249</v>
      </c>
      <c r="Q983" s="135">
        <v>40480</v>
      </c>
      <c r="R983" s="135">
        <v>40480</v>
      </c>
      <c r="S983" s="149">
        <v>16.000000000008185</v>
      </c>
    </row>
    <row r="984" spans="5:19" x14ac:dyDescent="0.25">
      <c r="E984" s="130">
        <v>39177.652777777781</v>
      </c>
      <c r="F984" s="130">
        <v>39177.652777777781</v>
      </c>
      <c r="G984" s="151">
        <v>-300.76923076923424</v>
      </c>
      <c r="Q984" s="135">
        <v>40484</v>
      </c>
      <c r="R984" s="135">
        <v>40484</v>
      </c>
      <c r="S984" s="149">
        <v>1008.0000000000041</v>
      </c>
    </row>
    <row r="985" spans="5:19" x14ac:dyDescent="0.25">
      <c r="E985" s="130">
        <v>39184.486111111109</v>
      </c>
      <c r="F985" s="130">
        <v>39184.486111111109</v>
      </c>
      <c r="G985" s="152">
        <v>99.230769230768132</v>
      </c>
      <c r="Q985" s="135">
        <v>40492</v>
      </c>
      <c r="R985" s="135">
        <v>40492</v>
      </c>
      <c r="S985" s="149">
        <v>765.99999999999682</v>
      </c>
    </row>
    <row r="986" spans="5:19" x14ac:dyDescent="0.25">
      <c r="E986" s="130">
        <v>39188.791666666664</v>
      </c>
      <c r="F986" s="130">
        <v>39188.791666666664</v>
      </c>
      <c r="G986" s="152">
        <v>53.076923076925702</v>
      </c>
      <c r="Q986" s="135">
        <v>40497</v>
      </c>
      <c r="R986" s="135">
        <v>40497</v>
      </c>
      <c r="S986" s="149">
        <v>-618.00000000000637</v>
      </c>
    </row>
    <row r="987" spans="5:19" x14ac:dyDescent="0.25">
      <c r="E987" s="130">
        <v>39189.833333333336</v>
      </c>
      <c r="F987" s="130">
        <v>39189.833333333336</v>
      </c>
      <c r="G987" s="152">
        <v>199.23076923077011</v>
      </c>
      <c r="Q987" s="135">
        <v>40500</v>
      </c>
      <c r="R987" s="135">
        <v>40500</v>
      </c>
      <c r="S987" s="149">
        <v>96.000000000003638</v>
      </c>
    </row>
    <row r="988" spans="5:19" x14ac:dyDescent="0.25">
      <c r="E988" s="130">
        <v>39192.402777777781</v>
      </c>
      <c r="F988" s="130">
        <v>39192.402777777781</v>
      </c>
      <c r="G988" s="151">
        <v>-93.07692307692416</v>
      </c>
      <c r="Q988" s="135">
        <v>40501</v>
      </c>
      <c r="R988" s="135">
        <v>40501</v>
      </c>
      <c r="S988" s="149">
        <v>-63.999999999998636</v>
      </c>
    </row>
    <row r="989" spans="5:19" x14ac:dyDescent="0.25">
      <c r="E989" s="130">
        <v>39196.777777777781</v>
      </c>
      <c r="F989" s="130">
        <v>39196.777777777781</v>
      </c>
      <c r="G989" s="152">
        <v>99.230769230773603</v>
      </c>
      <c r="Q989" s="135">
        <v>40504</v>
      </c>
      <c r="R989" s="135">
        <v>40504</v>
      </c>
      <c r="S989" s="149">
        <v>-213.99999999999864</v>
      </c>
    </row>
    <row r="990" spans="5:19" x14ac:dyDescent="0.25">
      <c r="E990" s="130">
        <v>39197.75</v>
      </c>
      <c r="F990" s="130">
        <v>39197.75</v>
      </c>
      <c r="G990" s="151">
        <v>-200.76923076922682</v>
      </c>
      <c r="Q990" s="135">
        <v>40505</v>
      </c>
      <c r="R990" s="135">
        <v>40505</v>
      </c>
      <c r="S990" s="149">
        <v>-198.00000000000182</v>
      </c>
    </row>
    <row r="991" spans="5:19" x14ac:dyDescent="0.25">
      <c r="E991" s="130">
        <v>39199.75</v>
      </c>
      <c r="F991" s="130">
        <v>39199.75</v>
      </c>
      <c r="G991" s="152">
        <v>768.46153846153538</v>
      </c>
      <c r="Q991" s="135">
        <v>40512</v>
      </c>
      <c r="R991" s="135">
        <v>40512</v>
      </c>
      <c r="S991" s="149">
        <v>-508.00000000000409</v>
      </c>
    </row>
    <row r="992" spans="5:19" x14ac:dyDescent="0.25">
      <c r="E992" s="130">
        <v>39202.875</v>
      </c>
      <c r="F992" s="130">
        <v>39202.875</v>
      </c>
      <c r="G992" s="152">
        <v>53.076923076914767</v>
      </c>
      <c r="Q992" s="135">
        <v>40513</v>
      </c>
      <c r="R992" s="135">
        <v>40513</v>
      </c>
      <c r="S992" s="149">
        <v>155.99999999999454</v>
      </c>
    </row>
    <row r="993" spans="5:19" x14ac:dyDescent="0.25">
      <c r="E993" s="130">
        <v>39210.777777777781</v>
      </c>
      <c r="F993" s="130">
        <v>39210.777777777781</v>
      </c>
      <c r="G993" s="151">
        <v>-400.76923076923077</v>
      </c>
      <c r="Q993" s="135">
        <v>40528</v>
      </c>
      <c r="R993" s="135">
        <v>40528</v>
      </c>
      <c r="S993" s="149">
        <v>75.999999999999091</v>
      </c>
    </row>
    <row r="994" spans="5:19" x14ac:dyDescent="0.25">
      <c r="E994" s="130">
        <v>39210.875</v>
      </c>
      <c r="F994" s="130">
        <v>39210.875</v>
      </c>
      <c r="G994" s="151">
        <v>-39.230769230764643</v>
      </c>
      <c r="Q994" s="135">
        <v>40529</v>
      </c>
      <c r="R994" s="135">
        <v>40529</v>
      </c>
      <c r="S994" s="149">
        <v>-300</v>
      </c>
    </row>
    <row r="995" spans="5:19" x14ac:dyDescent="0.25">
      <c r="E995" s="130">
        <v>39211.486111111109</v>
      </c>
      <c r="F995" s="130">
        <v>39211.486111111109</v>
      </c>
      <c r="G995" s="152">
        <v>29.999999999996277</v>
      </c>
      <c r="Q995" s="135">
        <v>40546</v>
      </c>
      <c r="R995" s="135">
        <v>40546</v>
      </c>
      <c r="S995" s="149">
        <v>606.00000000000591</v>
      </c>
    </row>
    <row r="996" spans="5:19" x14ac:dyDescent="0.25">
      <c r="E996" s="130">
        <v>39211.708333333336</v>
      </c>
      <c r="F996" s="130">
        <v>39211.708333333336</v>
      </c>
      <c r="G996" s="152">
        <v>160.76923076922836</v>
      </c>
      <c r="Q996" s="135">
        <v>40548</v>
      </c>
      <c r="R996" s="135">
        <v>40548</v>
      </c>
      <c r="S996" s="149">
        <v>255.99999999999454</v>
      </c>
    </row>
    <row r="997" spans="5:19" x14ac:dyDescent="0.25">
      <c r="E997" s="130">
        <v>39212.583333333336</v>
      </c>
      <c r="F997" s="130">
        <v>39212.583333333336</v>
      </c>
      <c r="G997" s="151">
        <v>-123.84615384615428</v>
      </c>
      <c r="Q997" s="135">
        <v>40549</v>
      </c>
      <c r="R997" s="135">
        <v>40549</v>
      </c>
      <c r="S997" s="149">
        <v>-13.999999999998636</v>
      </c>
    </row>
    <row r="998" spans="5:19" x14ac:dyDescent="0.25">
      <c r="E998" s="130">
        <v>39212.736111111109</v>
      </c>
      <c r="F998" s="130">
        <v>39212.736111111109</v>
      </c>
      <c r="G998" s="151">
        <v>-177.69230769230833</v>
      </c>
      <c r="Q998" s="135">
        <v>40550</v>
      </c>
      <c r="R998" s="135">
        <v>40550</v>
      </c>
      <c r="S998" s="149">
        <v>-557.99999999999272</v>
      </c>
    </row>
    <row r="999" spans="5:19" x14ac:dyDescent="0.25">
      <c r="E999" s="130">
        <v>39212.819444444445</v>
      </c>
      <c r="F999" s="130">
        <v>39212.819444444445</v>
      </c>
      <c r="G999" s="151">
        <v>-131.53846153846044</v>
      </c>
      <c r="Q999" s="135">
        <v>40553</v>
      </c>
      <c r="R999" s="135">
        <v>40553</v>
      </c>
      <c r="S999" s="149">
        <v>246.00000000000364</v>
      </c>
    </row>
    <row r="1000" spans="5:19" x14ac:dyDescent="0.25">
      <c r="E1000" s="130">
        <v>39213.444444444445</v>
      </c>
      <c r="F1000" s="130">
        <v>39213.444444444445</v>
      </c>
      <c r="G1000" s="152">
        <v>14.615384615383959</v>
      </c>
      <c r="Q1000" s="135">
        <v>40567</v>
      </c>
      <c r="R1000" s="135">
        <v>40567</v>
      </c>
      <c r="S1000" s="149">
        <v>-304.00000000000773</v>
      </c>
    </row>
    <row r="1001" spans="5:19" x14ac:dyDescent="0.25">
      <c r="E1001" s="130">
        <v>39213.75</v>
      </c>
      <c r="F1001" s="130">
        <v>39213.75</v>
      </c>
      <c r="G1001" s="151">
        <v>-239.23076923076857</v>
      </c>
      <c r="Q1001" s="135">
        <v>40568</v>
      </c>
      <c r="R1001" s="135">
        <v>40568</v>
      </c>
      <c r="S1001" s="149">
        <v>-1042.0000000000073</v>
      </c>
    </row>
    <row r="1002" spans="5:19" x14ac:dyDescent="0.25">
      <c r="E1002" s="130">
        <v>39213.805555555555</v>
      </c>
      <c r="F1002" s="130">
        <v>39213.805555555555</v>
      </c>
      <c r="G1002" s="151">
        <v>-200.76923076923228</v>
      </c>
      <c r="Q1002" s="135">
        <v>40574</v>
      </c>
      <c r="R1002" s="135">
        <v>40574</v>
      </c>
      <c r="S1002" s="149">
        <v>-256.00000000000591</v>
      </c>
    </row>
    <row r="1003" spans="5:19" x14ac:dyDescent="0.25">
      <c r="E1003" s="130">
        <v>39213.861111111109</v>
      </c>
      <c r="F1003" s="130">
        <v>39213.861111111109</v>
      </c>
      <c r="G1003" s="152">
        <v>222.3076923076886</v>
      </c>
      <c r="Q1003" s="135">
        <v>40575</v>
      </c>
      <c r="R1003" s="135">
        <v>40575</v>
      </c>
      <c r="S1003" s="149">
        <v>1136.0000000000014</v>
      </c>
    </row>
    <row r="1004" spans="5:19" x14ac:dyDescent="0.25">
      <c r="E1004" s="130">
        <v>39217.583333333336</v>
      </c>
      <c r="F1004" s="130">
        <v>39217.583333333336</v>
      </c>
      <c r="G1004" s="151">
        <v>-131.53846153846044</v>
      </c>
      <c r="Q1004" s="135">
        <v>40577</v>
      </c>
      <c r="R1004" s="135">
        <v>40577</v>
      </c>
      <c r="S1004" s="149">
        <v>-174.00000000000091</v>
      </c>
    </row>
    <row r="1005" spans="5:19" x14ac:dyDescent="0.25">
      <c r="E1005" s="130">
        <v>39218.652777777781</v>
      </c>
      <c r="F1005" s="130">
        <v>39218.652777777781</v>
      </c>
      <c r="G1005" s="152">
        <v>60.769230769231861</v>
      </c>
      <c r="Q1005" s="135">
        <v>40584</v>
      </c>
      <c r="R1005" s="135">
        <v>40584</v>
      </c>
      <c r="S1005" s="149">
        <v>-12.000000000000455</v>
      </c>
    </row>
    <row r="1006" spans="5:19" x14ac:dyDescent="0.25">
      <c r="E1006" s="130">
        <v>39219.402777777781</v>
      </c>
      <c r="F1006" s="130">
        <v>39219.402777777781</v>
      </c>
      <c r="G1006" s="152">
        <v>122.30769230769208</v>
      </c>
      <c r="Q1006" s="135">
        <v>40585</v>
      </c>
      <c r="R1006" s="135">
        <v>40585</v>
      </c>
      <c r="S1006" s="149">
        <v>-304.00000000000773</v>
      </c>
    </row>
    <row r="1007" spans="5:19" x14ac:dyDescent="0.25">
      <c r="E1007" s="130">
        <v>39219.638888888891</v>
      </c>
      <c r="F1007" s="130">
        <v>39219.638888888891</v>
      </c>
      <c r="G1007" s="151">
        <v>-323.84615384615273</v>
      </c>
      <c r="Q1007" s="135">
        <v>40599</v>
      </c>
      <c r="R1007" s="135">
        <v>40599</v>
      </c>
      <c r="S1007" s="149">
        <v>1255.9999999999945</v>
      </c>
    </row>
    <row r="1008" spans="5:19" x14ac:dyDescent="0.25">
      <c r="E1008" s="130">
        <v>39225.666666666664</v>
      </c>
      <c r="F1008" s="130">
        <v>39225.666666666664</v>
      </c>
      <c r="G1008" s="151">
        <v>-300.76923076923424</v>
      </c>
      <c r="Q1008" s="135">
        <v>40603</v>
      </c>
      <c r="R1008" s="135">
        <v>40603</v>
      </c>
      <c r="S1008" s="149">
        <v>312.00000000000045</v>
      </c>
    </row>
    <row r="1009" spans="5:19" x14ac:dyDescent="0.25">
      <c r="E1009" s="130">
        <v>39225.722222222219</v>
      </c>
      <c r="F1009" s="130">
        <v>39225.722222222219</v>
      </c>
      <c r="G1009" s="151">
        <v>-262.30769230768703</v>
      </c>
      <c r="Q1009" s="135">
        <v>40605</v>
      </c>
      <c r="R1009" s="135">
        <v>40605</v>
      </c>
      <c r="S1009" s="149">
        <v>486.00000000000136</v>
      </c>
    </row>
    <row r="1010" spans="5:19" x14ac:dyDescent="0.25">
      <c r="E1010" s="130">
        <v>39226.652777777781</v>
      </c>
      <c r="F1010" s="130">
        <v>39226.652777777781</v>
      </c>
      <c r="G1010" s="151">
        <v>-116.15384615384265</v>
      </c>
      <c r="Q1010" s="135">
        <v>40606</v>
      </c>
      <c r="R1010" s="135">
        <v>40606</v>
      </c>
      <c r="S1010" s="149">
        <v>-54.000000000007731</v>
      </c>
    </row>
    <row r="1011" spans="5:19" x14ac:dyDescent="0.25">
      <c r="E1011" s="130">
        <v>39226.708333333336</v>
      </c>
      <c r="F1011" s="130">
        <v>39226.708333333336</v>
      </c>
      <c r="G1011" s="151">
        <v>-385.38461538461843</v>
      </c>
      <c r="Q1011" s="135">
        <v>40609</v>
      </c>
      <c r="R1011" s="135">
        <v>40609</v>
      </c>
      <c r="S1011" s="149">
        <v>366.00000000000819</v>
      </c>
    </row>
    <row r="1012" spans="5:19" x14ac:dyDescent="0.25">
      <c r="E1012" s="130">
        <v>39227.875</v>
      </c>
      <c r="F1012" s="130">
        <v>39227.875</v>
      </c>
      <c r="G1012" s="151">
        <v>-23.846153846146848</v>
      </c>
      <c r="Q1012" s="135">
        <v>40610</v>
      </c>
      <c r="R1012" s="135">
        <v>40610</v>
      </c>
      <c r="S1012" s="149">
        <v>715.99999999999682</v>
      </c>
    </row>
    <row r="1013" spans="5:19" x14ac:dyDescent="0.25">
      <c r="E1013" s="130">
        <v>39233.722222222219</v>
      </c>
      <c r="F1013" s="130">
        <v>39233.722222222219</v>
      </c>
      <c r="G1013" s="151">
        <v>-500.76923076923276</v>
      </c>
      <c r="Q1013" s="135">
        <v>40611</v>
      </c>
      <c r="R1013" s="135">
        <v>40611</v>
      </c>
      <c r="S1013" s="149">
        <v>-917.999999999995</v>
      </c>
    </row>
    <row r="1014" spans="5:19" x14ac:dyDescent="0.25">
      <c r="E1014" s="130">
        <v>39233.763888888891</v>
      </c>
      <c r="F1014" s="130">
        <v>39233.763888888891</v>
      </c>
      <c r="G1014" s="151">
        <v>-416.15384615384306</v>
      </c>
      <c r="Q1014" s="135">
        <v>40616</v>
      </c>
      <c r="R1014" s="135">
        <v>40616</v>
      </c>
      <c r="S1014" s="149">
        <v>-113.99999999999864</v>
      </c>
    </row>
    <row r="1015" spans="5:19" x14ac:dyDescent="0.25">
      <c r="E1015" s="130">
        <v>39233.861111111109</v>
      </c>
      <c r="F1015" s="130">
        <v>39233.861111111109</v>
      </c>
      <c r="G1015" s="152">
        <v>337.69230769230836</v>
      </c>
      <c r="Q1015" s="135">
        <v>40617</v>
      </c>
      <c r="R1015" s="135">
        <v>40617</v>
      </c>
      <c r="S1015" s="149">
        <v>-548.00000000000182</v>
      </c>
    </row>
    <row r="1016" spans="5:19" x14ac:dyDescent="0.25">
      <c r="E1016" s="130">
        <v>39244.763888888891</v>
      </c>
      <c r="F1016" s="130">
        <v>39244.763888888891</v>
      </c>
      <c r="G1016" s="152">
        <v>99.230769230773603</v>
      </c>
      <c r="Q1016" s="135">
        <v>40618</v>
      </c>
      <c r="R1016" s="135">
        <v>40618</v>
      </c>
      <c r="S1016" s="149">
        <v>31.999999999993634</v>
      </c>
    </row>
    <row r="1017" spans="5:19" x14ac:dyDescent="0.25">
      <c r="E1017" s="130">
        <v>39246.708333333336</v>
      </c>
      <c r="F1017" s="130">
        <v>39246.708333333336</v>
      </c>
      <c r="G1017" s="152">
        <v>299.23076923076661</v>
      </c>
      <c r="Q1017" s="135">
        <v>40619</v>
      </c>
      <c r="R1017" s="135">
        <v>40619</v>
      </c>
      <c r="S1017" s="149">
        <v>45.999999999992269</v>
      </c>
    </row>
    <row r="1018" spans="5:19" x14ac:dyDescent="0.25">
      <c r="E1018" s="130">
        <v>39253.861111111109</v>
      </c>
      <c r="F1018" s="130">
        <v>39253.861111111109</v>
      </c>
      <c r="G1018" s="152">
        <v>37.692307692302435</v>
      </c>
      <c r="Q1018" s="135">
        <v>40620</v>
      </c>
      <c r="R1018" s="135">
        <v>40620</v>
      </c>
      <c r="S1018" s="149">
        <v>-253.99999999999636</v>
      </c>
    </row>
    <row r="1019" spans="5:19" x14ac:dyDescent="0.25">
      <c r="E1019" s="130">
        <v>39255.638888888891</v>
      </c>
      <c r="F1019" s="130">
        <v>39255.638888888891</v>
      </c>
      <c r="G1019" s="151">
        <v>-123.84615384615428</v>
      </c>
      <c r="Q1019" s="135">
        <v>40625</v>
      </c>
      <c r="R1019" s="135">
        <v>40625</v>
      </c>
      <c r="S1019" s="149">
        <v>-403.99999999999636</v>
      </c>
    </row>
    <row r="1020" spans="5:19" x14ac:dyDescent="0.25">
      <c r="E1020" s="130">
        <v>39258.805555555555</v>
      </c>
      <c r="F1020" s="130">
        <v>39258.805555555555</v>
      </c>
      <c r="G1020" s="152">
        <v>153.07692307692218</v>
      </c>
      <c r="Q1020" s="135">
        <v>40631</v>
      </c>
      <c r="R1020" s="135">
        <v>40631</v>
      </c>
      <c r="S1020" s="149">
        <v>316.00000000000819</v>
      </c>
    </row>
    <row r="1021" spans="5:19" x14ac:dyDescent="0.25">
      <c r="E1021" s="130">
        <v>39259.5</v>
      </c>
      <c r="F1021" s="130">
        <v>39259.5</v>
      </c>
      <c r="G1021" s="151">
        <v>-123.84615384615428</v>
      </c>
      <c r="Q1021" s="135">
        <v>40641</v>
      </c>
      <c r="R1021" s="135">
        <v>40641</v>
      </c>
      <c r="S1021" s="149">
        <v>-163.99999999999864</v>
      </c>
    </row>
    <row r="1022" spans="5:19" x14ac:dyDescent="0.25">
      <c r="E1022" s="130">
        <v>39259.597222222219</v>
      </c>
      <c r="F1022" s="130">
        <v>39259.597222222219</v>
      </c>
      <c r="G1022" s="151">
        <v>-139.23076923076661</v>
      </c>
      <c r="Q1022" s="135">
        <v>40647</v>
      </c>
      <c r="R1022" s="135">
        <v>40647</v>
      </c>
      <c r="S1022" s="149">
        <v>-782.000000000005</v>
      </c>
    </row>
    <row r="1023" spans="5:19" x14ac:dyDescent="0.25">
      <c r="E1023" s="130">
        <v>39260.722222222219</v>
      </c>
      <c r="F1023" s="130">
        <v>39260.722222222219</v>
      </c>
      <c r="G1023" s="152">
        <v>553.07692307691912</v>
      </c>
      <c r="Q1023" s="135">
        <v>40648</v>
      </c>
      <c r="R1023" s="135">
        <v>40648</v>
      </c>
      <c r="S1023" s="149">
        <v>696.00000000000364</v>
      </c>
    </row>
    <row r="1024" spans="5:19" x14ac:dyDescent="0.25">
      <c r="E1024" s="130">
        <v>39273.638888888891</v>
      </c>
      <c r="F1024" s="130">
        <v>39273.638888888891</v>
      </c>
      <c r="G1024" s="151">
        <v>-123.84615384615428</v>
      </c>
      <c r="Q1024" s="135">
        <v>40651</v>
      </c>
      <c r="R1024" s="135">
        <v>40651</v>
      </c>
      <c r="S1024" s="149">
        <v>-103.99999999999636</v>
      </c>
    </row>
    <row r="1025" spans="5:19" x14ac:dyDescent="0.25">
      <c r="E1025" s="130">
        <v>39273.694444444445</v>
      </c>
      <c r="F1025" s="130">
        <v>39273.694444444445</v>
      </c>
      <c r="G1025" s="152">
        <v>145.38461538461058</v>
      </c>
      <c r="Q1025" s="135">
        <v>40652</v>
      </c>
      <c r="R1025" s="135">
        <v>40652</v>
      </c>
      <c r="S1025" s="149">
        <v>-487.99999999999955</v>
      </c>
    </row>
    <row r="1026" spans="5:19" x14ac:dyDescent="0.25">
      <c r="E1026" s="130">
        <v>39275.763888888891</v>
      </c>
      <c r="F1026" s="130">
        <v>39275.763888888891</v>
      </c>
      <c r="G1026" s="152">
        <v>268.46153846153101</v>
      </c>
      <c r="Q1026" s="135">
        <v>40668</v>
      </c>
      <c r="R1026" s="135">
        <v>40668</v>
      </c>
      <c r="S1026" s="149">
        <v>185.99999999999</v>
      </c>
    </row>
    <row r="1027" spans="5:19" x14ac:dyDescent="0.25">
      <c r="E1027" s="130">
        <v>39308.805555555555</v>
      </c>
      <c r="F1027" s="130">
        <v>39308.805555555555</v>
      </c>
      <c r="G1027" s="151">
        <v>-31.538461538469413</v>
      </c>
      <c r="Q1027" s="135">
        <v>40669</v>
      </c>
      <c r="R1027" s="135">
        <v>40669</v>
      </c>
      <c r="S1027" s="149">
        <v>-756.00000000000591</v>
      </c>
    </row>
    <row r="1028" spans="5:19" x14ac:dyDescent="0.25">
      <c r="E1028" s="130">
        <v>39309.472222222219</v>
      </c>
      <c r="F1028" s="130">
        <v>39309.472222222219</v>
      </c>
      <c r="G1028" s="152">
        <v>353.07692307692611</v>
      </c>
      <c r="Q1028" s="135">
        <v>40672</v>
      </c>
      <c r="R1028" s="135">
        <v>40672</v>
      </c>
      <c r="S1028" s="149">
        <v>435.99999999999</v>
      </c>
    </row>
    <row r="1029" spans="5:19" x14ac:dyDescent="0.25">
      <c r="E1029" s="130">
        <v>39310.402777777781</v>
      </c>
      <c r="F1029" s="130">
        <v>39310.402777777781</v>
      </c>
      <c r="G1029" s="152">
        <v>1145.3846153846084</v>
      </c>
      <c r="Q1029" s="135">
        <v>40674</v>
      </c>
      <c r="R1029" s="135">
        <v>40674</v>
      </c>
      <c r="S1029" s="149">
        <v>575.99999999999909</v>
      </c>
    </row>
    <row r="1030" spans="5:19" x14ac:dyDescent="0.25">
      <c r="E1030" s="130">
        <v>39311.611111111109</v>
      </c>
      <c r="F1030" s="130">
        <v>39311.611111111109</v>
      </c>
      <c r="G1030" s="151">
        <v>-385.38461538461843</v>
      </c>
      <c r="Q1030" s="135">
        <v>40675</v>
      </c>
      <c r="R1030" s="135">
        <v>40675</v>
      </c>
      <c r="S1030" s="149">
        <v>405.99999999999454</v>
      </c>
    </row>
    <row r="1031" spans="5:19" x14ac:dyDescent="0.25">
      <c r="E1031" s="130">
        <v>39311.833333333336</v>
      </c>
      <c r="F1031" s="130">
        <v>39311.833333333336</v>
      </c>
      <c r="G1031" s="151">
        <v>-216.15384615385008</v>
      </c>
      <c r="Q1031" s="135">
        <v>40676</v>
      </c>
      <c r="R1031" s="135">
        <v>40676</v>
      </c>
      <c r="S1031" s="149">
        <v>274.00000000000091</v>
      </c>
    </row>
    <row r="1032" spans="5:19" x14ac:dyDescent="0.25">
      <c r="E1032" s="130">
        <v>39315.680555555555</v>
      </c>
      <c r="F1032" s="130">
        <v>39315.680555555555</v>
      </c>
      <c r="G1032" s="151">
        <v>-323.84615384614727</v>
      </c>
      <c r="Q1032" s="135">
        <v>40681</v>
      </c>
      <c r="R1032" s="135">
        <v>40681</v>
      </c>
      <c r="S1032" s="149">
        <v>425.99999999999909</v>
      </c>
    </row>
    <row r="1033" spans="5:19" x14ac:dyDescent="0.25">
      <c r="E1033" s="130">
        <v>39317.736111111109</v>
      </c>
      <c r="F1033" s="130">
        <v>39317.736111111109</v>
      </c>
      <c r="G1033" s="151">
        <v>-139.23076923076661</v>
      </c>
      <c r="Q1033" s="135">
        <v>40682</v>
      </c>
      <c r="R1033" s="135">
        <v>40682</v>
      </c>
      <c r="S1033" s="149">
        <v>36.000000000001364</v>
      </c>
    </row>
    <row r="1034" spans="5:19" x14ac:dyDescent="0.25">
      <c r="E1034" s="130">
        <v>39317.847222222219</v>
      </c>
      <c r="F1034" s="130">
        <v>39317.847222222219</v>
      </c>
      <c r="G1034" s="151">
        <v>-454.61538461539027</v>
      </c>
      <c r="Q1034" s="135">
        <v>40683</v>
      </c>
      <c r="R1034" s="135">
        <v>40683</v>
      </c>
      <c r="S1034" s="149">
        <v>-313.99999999999864</v>
      </c>
    </row>
    <row r="1035" spans="5:19" x14ac:dyDescent="0.25">
      <c r="E1035" s="130">
        <v>39317.888888888891</v>
      </c>
      <c r="F1035" s="130">
        <v>39317.888888888891</v>
      </c>
      <c r="G1035" s="151">
        <v>-116.15384615385358</v>
      </c>
      <c r="Q1035" s="135">
        <v>40688</v>
      </c>
      <c r="R1035" s="135">
        <v>40688</v>
      </c>
      <c r="S1035" s="149">
        <v>175.99999999999909</v>
      </c>
    </row>
    <row r="1036" spans="5:19" x14ac:dyDescent="0.25">
      <c r="E1036" s="130">
        <v>39318.597222222219</v>
      </c>
      <c r="F1036" s="130">
        <v>39318.597222222219</v>
      </c>
      <c r="G1036" s="152">
        <v>906.92307692307918</v>
      </c>
      <c r="Q1036" s="135">
        <v>40689</v>
      </c>
      <c r="R1036" s="135">
        <v>40689</v>
      </c>
      <c r="S1036" s="149">
        <v>1058.0000000000041</v>
      </c>
    </row>
    <row r="1037" spans="5:19" x14ac:dyDescent="0.25">
      <c r="E1037" s="130">
        <v>39329.666666666664</v>
      </c>
      <c r="F1037" s="130">
        <v>39329.666666666664</v>
      </c>
      <c r="G1037" s="152">
        <v>637.69230769231422</v>
      </c>
      <c r="Q1037" s="135">
        <v>40701</v>
      </c>
      <c r="R1037" s="135">
        <v>40701</v>
      </c>
      <c r="S1037" s="149">
        <v>-113.99999999999864</v>
      </c>
    </row>
    <row r="1038" spans="5:19" x14ac:dyDescent="0.25">
      <c r="E1038" s="130">
        <v>39335.680555555555</v>
      </c>
      <c r="F1038" s="130">
        <v>39335.680555555555</v>
      </c>
      <c r="G1038" s="151">
        <v>-285.38461538462195</v>
      </c>
      <c r="Q1038" s="135">
        <v>40707</v>
      </c>
      <c r="R1038" s="135">
        <v>40707</v>
      </c>
      <c r="S1038" s="149">
        <v>-433.99999999999181</v>
      </c>
    </row>
    <row r="1039" spans="5:19" x14ac:dyDescent="0.25">
      <c r="E1039" s="130">
        <v>39335.75</v>
      </c>
      <c r="F1039" s="130">
        <v>39335.75</v>
      </c>
      <c r="G1039" s="152">
        <v>1576.153846153841</v>
      </c>
      <c r="Q1039" s="135">
        <v>40708</v>
      </c>
      <c r="R1039" s="135">
        <v>40708</v>
      </c>
      <c r="S1039" s="149">
        <v>627.99999999999727</v>
      </c>
    </row>
    <row r="1040" spans="5:19" x14ac:dyDescent="0.25">
      <c r="E1040" s="130">
        <v>39342.652777777781</v>
      </c>
      <c r="F1040" s="130">
        <v>39342.652777777781</v>
      </c>
      <c r="G1040" s="152">
        <v>1083.8461538461481</v>
      </c>
      <c r="Q1040" s="135">
        <v>40709</v>
      </c>
      <c r="R1040" s="135">
        <v>40709</v>
      </c>
      <c r="S1040" s="149">
        <v>456.00000000000591</v>
      </c>
    </row>
    <row r="1041" spans="5:19" x14ac:dyDescent="0.25">
      <c r="E1041" s="130">
        <v>39345.833333333336</v>
      </c>
      <c r="F1041" s="130">
        <v>39345.833333333336</v>
      </c>
      <c r="G1041" s="152">
        <v>468.46153846153493</v>
      </c>
      <c r="Q1041" s="135">
        <v>40710</v>
      </c>
      <c r="R1041" s="135">
        <v>40710</v>
      </c>
      <c r="S1041" s="149">
        <v>-901.99999999999818</v>
      </c>
    </row>
    <row r="1042" spans="5:19" x14ac:dyDescent="0.25">
      <c r="E1042" s="130">
        <v>39349.652777777781</v>
      </c>
      <c r="F1042" s="130">
        <v>39349.652777777781</v>
      </c>
      <c r="G1042" s="151">
        <v>-139.23076923076661</v>
      </c>
      <c r="Q1042" s="135">
        <v>40711</v>
      </c>
      <c r="R1042" s="135">
        <v>40711</v>
      </c>
      <c r="S1042" s="149">
        <v>-662.00000000001182</v>
      </c>
    </row>
    <row r="1043" spans="5:19" x14ac:dyDescent="0.25">
      <c r="E1043" s="130">
        <v>39349.777777777781</v>
      </c>
      <c r="F1043" s="130">
        <v>39349.777777777781</v>
      </c>
      <c r="G1043" s="151">
        <v>-169.99999999999125</v>
      </c>
      <c r="Q1043" s="135">
        <v>40714</v>
      </c>
      <c r="R1043" s="135">
        <v>40714</v>
      </c>
      <c r="S1043" s="149">
        <v>-267.999999999995</v>
      </c>
    </row>
    <row r="1044" spans="5:19" x14ac:dyDescent="0.25">
      <c r="E1044" s="130">
        <v>39349.819444444445</v>
      </c>
      <c r="F1044" s="130">
        <v>39349.819444444445</v>
      </c>
      <c r="G1044" s="151">
        <v>-385.38461538461843</v>
      </c>
      <c r="Q1044" s="135">
        <v>40717</v>
      </c>
      <c r="R1044" s="135">
        <v>40717</v>
      </c>
      <c r="S1044" s="149">
        <v>-237.99999999999955</v>
      </c>
    </row>
    <row r="1045" spans="5:19" x14ac:dyDescent="0.25">
      <c r="E1045" s="130">
        <v>39351.638888888891</v>
      </c>
      <c r="F1045" s="130">
        <v>39351.638888888891</v>
      </c>
      <c r="G1045" s="151">
        <v>-616.15384615384698</v>
      </c>
      <c r="Q1045" s="135">
        <v>40721</v>
      </c>
      <c r="R1045" s="135">
        <v>40721</v>
      </c>
      <c r="S1045" s="149">
        <v>275.99999999999909</v>
      </c>
    </row>
    <row r="1046" spans="5:19" x14ac:dyDescent="0.25">
      <c r="E1046" s="130">
        <v>39351.708333333336</v>
      </c>
      <c r="F1046" s="130">
        <v>39351.708333333336</v>
      </c>
      <c r="G1046" s="152">
        <v>106.92307692308523</v>
      </c>
      <c r="Q1046" s="135">
        <v>40732</v>
      </c>
      <c r="R1046" s="135">
        <v>40732</v>
      </c>
      <c r="S1046" s="149">
        <v>45.999999999992269</v>
      </c>
    </row>
    <row r="1047" spans="5:19" x14ac:dyDescent="0.25">
      <c r="E1047" s="130">
        <v>39351.875</v>
      </c>
      <c r="F1047" s="130">
        <v>39351.875</v>
      </c>
      <c r="G1047" s="152">
        <v>14.615384615389425</v>
      </c>
      <c r="Q1047" s="135">
        <v>40737</v>
      </c>
      <c r="R1047" s="135">
        <v>40737</v>
      </c>
      <c r="S1047" s="149">
        <v>135.99999999999</v>
      </c>
    </row>
    <row r="1048" spans="5:19" x14ac:dyDescent="0.25">
      <c r="E1048" s="130">
        <v>39358.513888888891</v>
      </c>
      <c r="F1048" s="130">
        <v>39358.513888888891</v>
      </c>
      <c r="G1048" s="151">
        <v>-216.15384615385008</v>
      </c>
      <c r="Q1048" s="135">
        <v>40738</v>
      </c>
      <c r="R1048" s="135">
        <v>40738</v>
      </c>
      <c r="S1048" s="149">
        <v>-384.00000000000318</v>
      </c>
    </row>
    <row r="1049" spans="5:19" x14ac:dyDescent="0.25">
      <c r="E1049" s="130">
        <v>39358.708333333336</v>
      </c>
      <c r="F1049" s="130">
        <v>39358.708333333336</v>
      </c>
      <c r="G1049" s="151">
        <v>-393.07692307691912</v>
      </c>
      <c r="Q1049" s="135">
        <v>40743</v>
      </c>
      <c r="R1049" s="135">
        <v>40743</v>
      </c>
      <c r="S1049" s="149">
        <v>595.99999999999227</v>
      </c>
    </row>
    <row r="1050" spans="5:19" x14ac:dyDescent="0.25">
      <c r="E1050" s="130">
        <v>39358.819444444445</v>
      </c>
      <c r="F1050" s="130">
        <v>39358.819444444445</v>
      </c>
      <c r="G1050" s="151">
        <v>-316.15384615384659</v>
      </c>
      <c r="Q1050" s="135">
        <v>40756</v>
      </c>
      <c r="R1050" s="135">
        <v>40756</v>
      </c>
      <c r="S1050" s="149">
        <v>105.99999999999454</v>
      </c>
    </row>
    <row r="1051" spans="5:19" x14ac:dyDescent="0.25">
      <c r="E1051" s="130">
        <v>39359.875</v>
      </c>
      <c r="F1051" s="130">
        <v>39359.875</v>
      </c>
      <c r="G1051" s="151">
        <v>-16.153846153846153</v>
      </c>
      <c r="Q1051" s="135">
        <v>40757</v>
      </c>
      <c r="R1051" s="135">
        <v>40757</v>
      </c>
      <c r="S1051" s="149">
        <v>1775.9999999999991</v>
      </c>
    </row>
    <row r="1052" spans="5:19" x14ac:dyDescent="0.25">
      <c r="E1052" s="130">
        <v>39360.777777777781</v>
      </c>
      <c r="F1052" s="130">
        <v>39360.777777777781</v>
      </c>
      <c r="G1052" s="151">
        <v>-369.99999999999517</v>
      </c>
      <c r="Q1052" s="135">
        <v>40759</v>
      </c>
      <c r="R1052" s="135">
        <v>40759</v>
      </c>
      <c r="S1052" s="149">
        <v>3116.0000000000082</v>
      </c>
    </row>
    <row r="1053" spans="5:19" x14ac:dyDescent="0.25">
      <c r="E1053" s="130">
        <v>39363.402777777781</v>
      </c>
      <c r="F1053" s="130">
        <v>39363.402777777781</v>
      </c>
      <c r="G1053" s="152">
        <v>1314.6153846153877</v>
      </c>
      <c r="Q1053" s="135">
        <v>40763</v>
      </c>
      <c r="R1053" s="135">
        <v>40763</v>
      </c>
      <c r="S1053" s="149">
        <v>5286.0000000000018</v>
      </c>
    </row>
    <row r="1054" spans="5:19" x14ac:dyDescent="0.25">
      <c r="E1054" s="130">
        <v>39364.722222222219</v>
      </c>
      <c r="F1054" s="130">
        <v>39364.722222222219</v>
      </c>
      <c r="G1054" s="151">
        <v>-154.61538461537893</v>
      </c>
      <c r="Q1054" s="135">
        <v>40764</v>
      </c>
      <c r="R1054" s="135">
        <v>40764</v>
      </c>
      <c r="S1054" s="149">
        <v>-893.99999999999409</v>
      </c>
    </row>
    <row r="1055" spans="5:19" x14ac:dyDescent="0.25">
      <c r="E1055" s="130">
        <v>39365.694444444445</v>
      </c>
      <c r="F1055" s="130">
        <v>39365.694444444445</v>
      </c>
      <c r="G1055" s="151">
        <v>-431.53846153846632</v>
      </c>
      <c r="Q1055" s="135">
        <v>40765</v>
      </c>
      <c r="R1055" s="135">
        <v>40765</v>
      </c>
      <c r="S1055" s="149">
        <v>-983.99999999999181</v>
      </c>
    </row>
    <row r="1056" spans="5:19" x14ac:dyDescent="0.25">
      <c r="E1056" s="130">
        <v>39365.75</v>
      </c>
      <c r="F1056" s="130">
        <v>39365.75</v>
      </c>
      <c r="G1056" s="151">
        <v>-69.999999999994756</v>
      </c>
      <c r="Q1056" s="135">
        <v>40766</v>
      </c>
      <c r="R1056" s="135">
        <v>40766</v>
      </c>
      <c r="S1056" s="149">
        <v>1205.9999999999945</v>
      </c>
    </row>
    <row r="1057" spans="5:19" x14ac:dyDescent="0.25">
      <c r="E1057" s="130">
        <v>39379.708333333336</v>
      </c>
      <c r="F1057" s="130">
        <v>39379.708333333336</v>
      </c>
      <c r="G1057" s="152">
        <v>776.15384615383618</v>
      </c>
      <c r="Q1057" s="135">
        <v>40771</v>
      </c>
      <c r="R1057" s="135">
        <v>40771</v>
      </c>
      <c r="S1057" s="149">
        <v>-374.00000000000091</v>
      </c>
    </row>
    <row r="1058" spans="5:19" x14ac:dyDescent="0.25">
      <c r="E1058" s="130">
        <v>39386.569444444445</v>
      </c>
      <c r="F1058" s="130">
        <v>39386.569444444445</v>
      </c>
      <c r="G1058" s="152">
        <v>3168.461538461539</v>
      </c>
      <c r="Q1058" s="135">
        <v>40772</v>
      </c>
      <c r="R1058" s="135">
        <v>40772</v>
      </c>
      <c r="S1058" s="149">
        <v>75.999999999999091</v>
      </c>
    </row>
    <row r="1059" spans="5:19" x14ac:dyDescent="0.25">
      <c r="E1059" s="130">
        <v>39394.472222222219</v>
      </c>
      <c r="F1059" s="130">
        <v>39394.472222222219</v>
      </c>
      <c r="G1059" s="152">
        <v>222.30769230768311</v>
      </c>
      <c r="Q1059" s="135">
        <v>40778</v>
      </c>
      <c r="R1059" s="135">
        <v>40778</v>
      </c>
      <c r="S1059" s="149">
        <v>1765.9999999999968</v>
      </c>
    </row>
    <row r="1060" spans="5:19" x14ac:dyDescent="0.25">
      <c r="E1060" s="130">
        <v>39395.444444444445</v>
      </c>
      <c r="F1060" s="130">
        <v>39395.444444444445</v>
      </c>
      <c r="G1060" s="151">
        <v>-439.23076923076701</v>
      </c>
      <c r="Q1060" s="135">
        <v>40780</v>
      </c>
      <c r="R1060" s="135">
        <v>40780</v>
      </c>
      <c r="S1060" s="149">
        <v>-763.99999999999864</v>
      </c>
    </row>
    <row r="1061" spans="5:19" x14ac:dyDescent="0.25">
      <c r="E1061" s="130">
        <v>39395.694444444445</v>
      </c>
      <c r="F1061" s="130">
        <v>39395.694444444445</v>
      </c>
      <c r="G1061" s="151">
        <v>-508.46153846153891</v>
      </c>
      <c r="Q1061" s="135">
        <v>40781</v>
      </c>
      <c r="R1061" s="135">
        <v>40781</v>
      </c>
      <c r="S1061" s="149">
        <v>1165.9999999999968</v>
      </c>
    </row>
    <row r="1062" spans="5:19" x14ac:dyDescent="0.25">
      <c r="E1062" s="130">
        <v>39395.777777777781</v>
      </c>
      <c r="F1062" s="130">
        <v>39395.777777777781</v>
      </c>
      <c r="G1062" s="152">
        <v>22.307692307690122</v>
      </c>
      <c r="Q1062" s="135">
        <v>40793</v>
      </c>
      <c r="R1062" s="135">
        <v>40793</v>
      </c>
      <c r="S1062" s="149">
        <v>1375.9999999999991</v>
      </c>
    </row>
    <row r="1063" spans="5:19" x14ac:dyDescent="0.25">
      <c r="E1063" s="130">
        <v>39400.694444444445</v>
      </c>
      <c r="F1063" s="130">
        <v>39400.694444444445</v>
      </c>
      <c r="G1063" s="152">
        <v>176.15384615384616</v>
      </c>
      <c r="Q1063" s="135">
        <v>40794</v>
      </c>
      <c r="R1063" s="135">
        <v>40794</v>
      </c>
      <c r="S1063" s="149">
        <v>265.99999999999682</v>
      </c>
    </row>
    <row r="1064" spans="5:19" x14ac:dyDescent="0.25">
      <c r="E1064" s="130">
        <v>39401.708333333336</v>
      </c>
      <c r="F1064" s="130">
        <v>39401.708333333336</v>
      </c>
      <c r="G1064" s="151">
        <v>-362.30769230769448</v>
      </c>
      <c r="Q1064" s="135">
        <v>40805</v>
      </c>
      <c r="R1064" s="135">
        <v>40805</v>
      </c>
      <c r="S1064" s="149">
        <v>-664.00000000001</v>
      </c>
    </row>
    <row r="1065" spans="5:19" x14ac:dyDescent="0.25">
      <c r="E1065" s="130">
        <v>39401.861111111109</v>
      </c>
      <c r="F1065" s="130">
        <v>39401.861111111109</v>
      </c>
      <c r="G1065" s="151">
        <v>-31.538461538458481</v>
      </c>
      <c r="Q1065" s="135">
        <v>40806</v>
      </c>
      <c r="R1065" s="135">
        <v>40806</v>
      </c>
      <c r="S1065" s="149">
        <v>1395.9999999999923</v>
      </c>
    </row>
    <row r="1066" spans="5:19" x14ac:dyDescent="0.25">
      <c r="E1066" s="130">
        <v>39402.402777777781</v>
      </c>
      <c r="F1066" s="130">
        <v>39402.402777777781</v>
      </c>
      <c r="G1066" s="151">
        <v>-500.76923076923816</v>
      </c>
      <c r="Q1066" s="135">
        <v>40812</v>
      </c>
      <c r="R1066" s="135">
        <v>40812</v>
      </c>
      <c r="S1066" s="149">
        <v>-1446.0000000000036</v>
      </c>
    </row>
    <row r="1067" spans="5:19" x14ac:dyDescent="0.25">
      <c r="E1067" s="130">
        <v>39402.652777777781</v>
      </c>
      <c r="F1067" s="130">
        <v>39402.652777777781</v>
      </c>
      <c r="G1067" s="151">
        <v>-246.92307692308566</v>
      </c>
      <c r="Q1067" s="135">
        <v>40814</v>
      </c>
      <c r="R1067" s="135">
        <v>40814</v>
      </c>
      <c r="S1067" s="149">
        <v>1966.0000000000082</v>
      </c>
    </row>
    <row r="1068" spans="5:19" x14ac:dyDescent="0.25">
      <c r="E1068" s="130">
        <v>39405.694444444445</v>
      </c>
      <c r="F1068" s="130">
        <v>39405.694444444445</v>
      </c>
      <c r="G1068" s="151">
        <v>-723.84615384615518</v>
      </c>
      <c r="Q1068" s="135">
        <v>40816</v>
      </c>
      <c r="R1068" s="135">
        <v>40816</v>
      </c>
      <c r="S1068" s="149">
        <v>1165.9999999999968</v>
      </c>
    </row>
    <row r="1069" spans="5:19" x14ac:dyDescent="0.25">
      <c r="E1069" s="130">
        <v>39405.833333333336</v>
      </c>
      <c r="F1069" s="130">
        <v>39405.833333333336</v>
      </c>
      <c r="G1069" s="151">
        <v>-477.69230769231422</v>
      </c>
      <c r="Q1069" s="135">
        <v>40829</v>
      </c>
      <c r="R1069" s="135">
        <v>40829</v>
      </c>
      <c r="S1069" s="149">
        <v>496.00000000000364</v>
      </c>
    </row>
    <row r="1070" spans="5:19" x14ac:dyDescent="0.25">
      <c r="E1070" s="130">
        <v>39409.402777777781</v>
      </c>
      <c r="F1070" s="130">
        <v>39409.402777777781</v>
      </c>
      <c r="G1070" s="151">
        <v>-608.4615384615463</v>
      </c>
      <c r="Q1070" s="135">
        <v>40834</v>
      </c>
      <c r="R1070" s="135">
        <v>40834</v>
      </c>
      <c r="S1070" s="149">
        <v>865.99999999999682</v>
      </c>
    </row>
    <row r="1071" spans="5:19" x14ac:dyDescent="0.25">
      <c r="E1071" s="130">
        <v>39409.638888888891</v>
      </c>
      <c r="F1071" s="130">
        <v>39409.638888888891</v>
      </c>
      <c r="G1071" s="152">
        <v>1076.1538461538364</v>
      </c>
      <c r="Q1071" s="135">
        <v>40836</v>
      </c>
      <c r="R1071" s="135">
        <v>40836</v>
      </c>
      <c r="S1071" s="149">
        <v>-4.0000000000077307</v>
      </c>
    </row>
    <row r="1072" spans="5:19" x14ac:dyDescent="0.25">
      <c r="E1072" s="130">
        <v>39415.569444444445</v>
      </c>
      <c r="F1072" s="130">
        <v>39415.569444444445</v>
      </c>
      <c r="G1072" s="151">
        <v>-100.76923076924126</v>
      </c>
      <c r="Q1072" s="135">
        <v>40837</v>
      </c>
      <c r="R1072" s="135">
        <v>40837</v>
      </c>
      <c r="S1072" s="149">
        <v>-234.00000000000318</v>
      </c>
    </row>
    <row r="1073" spans="5:19" x14ac:dyDescent="0.25">
      <c r="E1073" s="130">
        <v>39420.458333333336</v>
      </c>
      <c r="F1073" s="130">
        <v>39420.458333333336</v>
      </c>
      <c r="G1073" s="151">
        <v>-93.076923076918703</v>
      </c>
      <c r="Q1073" s="135">
        <v>40842</v>
      </c>
      <c r="R1073" s="135">
        <v>40842</v>
      </c>
      <c r="S1073" s="149">
        <v>212.00000000000045</v>
      </c>
    </row>
    <row r="1074" spans="5:19" x14ac:dyDescent="0.25">
      <c r="E1074" s="130">
        <v>39420.666666666664</v>
      </c>
      <c r="F1074" s="130">
        <v>39420.666666666664</v>
      </c>
      <c r="G1074" s="151">
        <v>-300.76923076923424</v>
      </c>
      <c r="Q1074" s="135">
        <v>40847</v>
      </c>
      <c r="R1074" s="135">
        <v>40847</v>
      </c>
      <c r="S1074" s="149">
        <v>-184.00000000000318</v>
      </c>
    </row>
    <row r="1075" spans="5:19" x14ac:dyDescent="0.25">
      <c r="E1075" s="130">
        <v>39421.486111111109</v>
      </c>
      <c r="F1075" s="130">
        <v>39421.486111111109</v>
      </c>
      <c r="G1075" s="151">
        <v>-200.76923076922682</v>
      </c>
      <c r="Q1075" s="135">
        <v>40849</v>
      </c>
      <c r="R1075" s="135">
        <v>40849</v>
      </c>
      <c r="S1075" s="149">
        <v>136.00000000000136</v>
      </c>
    </row>
    <row r="1076" spans="5:19" x14ac:dyDescent="0.25">
      <c r="E1076" s="130">
        <v>39421.708333333336</v>
      </c>
      <c r="F1076" s="130">
        <v>39421.708333333336</v>
      </c>
      <c r="G1076" s="151">
        <v>-1146.923076923076</v>
      </c>
      <c r="Q1076" s="135">
        <v>40851</v>
      </c>
      <c r="R1076" s="135">
        <v>40851</v>
      </c>
      <c r="S1076" s="149">
        <v>-503.99999999999636</v>
      </c>
    </row>
    <row r="1077" spans="5:19" x14ac:dyDescent="0.25">
      <c r="E1077" s="130">
        <v>39421.861111111109</v>
      </c>
      <c r="F1077" s="130">
        <v>39421.861111111109</v>
      </c>
      <c r="G1077" s="152">
        <v>353.07692307692611</v>
      </c>
      <c r="Q1077" s="135">
        <v>40854</v>
      </c>
      <c r="R1077" s="135">
        <v>40854</v>
      </c>
      <c r="S1077" s="149">
        <v>365.99999999999682</v>
      </c>
    </row>
    <row r="1078" spans="5:19" x14ac:dyDescent="0.25">
      <c r="E1078" s="130">
        <v>39422.763888888891</v>
      </c>
      <c r="F1078" s="130">
        <v>39422.763888888891</v>
      </c>
      <c r="G1078" s="152">
        <v>1537.6923076923047</v>
      </c>
      <c r="Q1078" s="135">
        <v>40855</v>
      </c>
      <c r="R1078" s="135">
        <v>40855</v>
      </c>
      <c r="S1078" s="149">
        <v>-344.00000000000546</v>
      </c>
    </row>
    <row r="1079" spans="5:19" x14ac:dyDescent="0.25">
      <c r="E1079" s="130">
        <v>39423.708333333336</v>
      </c>
      <c r="F1079" s="130">
        <v>39423.708333333336</v>
      </c>
      <c r="G1079" s="151">
        <v>-108.46153846154196</v>
      </c>
      <c r="Q1079" s="135">
        <v>40856</v>
      </c>
      <c r="R1079" s="135">
        <v>40856</v>
      </c>
      <c r="S1079" s="149">
        <v>1625.9999999999991</v>
      </c>
    </row>
    <row r="1080" spans="5:19" x14ac:dyDescent="0.25">
      <c r="E1080" s="130">
        <v>39426.402777777781</v>
      </c>
      <c r="F1080" s="130">
        <v>39426.402777777781</v>
      </c>
      <c r="G1080" s="151">
        <v>-385.38461538461843</v>
      </c>
      <c r="Q1080" s="135">
        <v>40858</v>
      </c>
      <c r="R1080" s="135">
        <v>40858</v>
      </c>
      <c r="S1080" s="149">
        <v>665.99999999999682</v>
      </c>
    </row>
    <row r="1081" spans="5:19" x14ac:dyDescent="0.25">
      <c r="E1081" s="130">
        <v>39426.625</v>
      </c>
      <c r="F1081" s="130">
        <v>39426.625</v>
      </c>
      <c r="G1081" s="152">
        <v>76.153846153849656</v>
      </c>
      <c r="Q1081" s="135">
        <v>40861</v>
      </c>
      <c r="R1081" s="135">
        <v>40861</v>
      </c>
      <c r="S1081" s="149">
        <v>456.00000000000591</v>
      </c>
    </row>
    <row r="1082" spans="5:19" x14ac:dyDescent="0.25">
      <c r="E1082" s="130">
        <v>39426.75</v>
      </c>
      <c r="F1082" s="130">
        <v>39426.75</v>
      </c>
      <c r="G1082" s="151">
        <v>-254.61538461538635</v>
      </c>
      <c r="Q1082" s="135">
        <v>40862</v>
      </c>
      <c r="R1082" s="135">
        <v>40862</v>
      </c>
      <c r="S1082" s="149">
        <v>486.00000000000136</v>
      </c>
    </row>
    <row r="1083" spans="5:19" x14ac:dyDescent="0.25">
      <c r="E1083" s="130">
        <v>39427.430555555555</v>
      </c>
      <c r="F1083" s="130">
        <v>39427.430555555555</v>
      </c>
      <c r="G1083" s="151">
        <v>-300.76923076923424</v>
      </c>
      <c r="Q1083" s="135">
        <v>40863</v>
      </c>
      <c r="R1083" s="135">
        <v>40863</v>
      </c>
      <c r="S1083" s="149">
        <v>-294.00000000000546</v>
      </c>
    </row>
    <row r="1084" spans="5:19" x14ac:dyDescent="0.25">
      <c r="E1084" s="130">
        <v>39427.583333333336</v>
      </c>
      <c r="F1084" s="130">
        <v>39427.583333333336</v>
      </c>
      <c r="G1084" s="151">
        <v>-216.15384615383914</v>
      </c>
      <c r="Q1084" s="135">
        <v>40869</v>
      </c>
      <c r="R1084" s="135">
        <v>40869</v>
      </c>
      <c r="S1084" s="149">
        <v>162.00000000000045</v>
      </c>
    </row>
    <row r="1085" spans="5:19" x14ac:dyDescent="0.25">
      <c r="E1085" s="130">
        <v>39427.652777777781</v>
      </c>
      <c r="F1085" s="130">
        <v>39427.652777777781</v>
      </c>
      <c r="G1085" s="152">
        <v>237.69230769230637</v>
      </c>
      <c r="Q1085" s="135">
        <v>40872</v>
      </c>
      <c r="R1085" s="135">
        <v>40872</v>
      </c>
      <c r="S1085" s="149">
        <v>487.99999999999955</v>
      </c>
    </row>
    <row r="1086" spans="5:19" x14ac:dyDescent="0.25">
      <c r="E1086" s="130">
        <v>39433.402777777781</v>
      </c>
      <c r="F1086" s="130">
        <v>39433.402777777781</v>
      </c>
      <c r="G1086" s="152">
        <v>776.1538461538471</v>
      </c>
      <c r="Q1086" s="135">
        <v>40875</v>
      </c>
      <c r="R1086" s="135">
        <v>40875</v>
      </c>
      <c r="S1086" s="149">
        <v>-353.99999999999636</v>
      </c>
    </row>
    <row r="1087" spans="5:19" x14ac:dyDescent="0.25">
      <c r="E1087" s="130">
        <v>39434.416666666664</v>
      </c>
      <c r="F1087" s="130">
        <v>39434.416666666664</v>
      </c>
      <c r="G1087" s="152">
        <v>514.61538461539374</v>
      </c>
      <c r="Q1087" s="135">
        <v>40884</v>
      </c>
      <c r="R1087" s="135">
        <v>40884</v>
      </c>
      <c r="S1087" s="149">
        <v>-63.999999999998636</v>
      </c>
    </row>
    <row r="1088" spans="5:19" x14ac:dyDescent="0.25">
      <c r="E1088" s="130">
        <v>39434.736111111109</v>
      </c>
      <c r="F1088" s="130">
        <v>39434.736111111109</v>
      </c>
      <c r="G1088" s="152">
        <v>122.30769230768662</v>
      </c>
      <c r="Q1088" s="135">
        <v>40885</v>
      </c>
      <c r="R1088" s="135">
        <v>40885</v>
      </c>
      <c r="S1088" s="149">
        <v>1546.0000000000036</v>
      </c>
    </row>
    <row r="1089" spans="5:19" x14ac:dyDescent="0.25">
      <c r="E1089" s="130">
        <v>39435.708333333336</v>
      </c>
      <c r="F1089" s="130">
        <v>39435.708333333336</v>
      </c>
      <c r="G1089" s="151">
        <v>-369.99999999999517</v>
      </c>
      <c r="Q1089" s="135">
        <v>40886</v>
      </c>
      <c r="R1089" s="135">
        <v>40886</v>
      </c>
      <c r="S1089" s="149">
        <v>655.99999999999454</v>
      </c>
    </row>
    <row r="1090" spans="5:19" x14ac:dyDescent="0.25">
      <c r="E1090" s="130">
        <v>39435.777777777781</v>
      </c>
      <c r="F1090" s="130">
        <v>39435.777777777781</v>
      </c>
      <c r="G1090" s="152">
        <v>99.230769230762675</v>
      </c>
      <c r="Q1090" s="135">
        <v>40889</v>
      </c>
      <c r="R1090" s="135">
        <v>40889</v>
      </c>
      <c r="S1090" s="149">
        <v>-53.999999999996362</v>
      </c>
    </row>
    <row r="1091" spans="5:19" x14ac:dyDescent="0.25">
      <c r="E1091" s="130">
        <v>39436.597222222219</v>
      </c>
      <c r="F1091" s="130">
        <v>39436.597222222219</v>
      </c>
      <c r="G1091" s="151">
        <v>-231.5384615384624</v>
      </c>
      <c r="Q1091" s="135">
        <v>40890</v>
      </c>
      <c r="R1091" s="135">
        <v>40890</v>
      </c>
      <c r="S1091" s="149">
        <v>1051.9999999999982</v>
      </c>
    </row>
    <row r="1092" spans="5:19" x14ac:dyDescent="0.25">
      <c r="E1092" s="130">
        <v>39436.847222222219</v>
      </c>
      <c r="F1092" s="130">
        <v>39436.847222222219</v>
      </c>
      <c r="G1092" s="151">
        <v>-185.38461538461451</v>
      </c>
      <c r="Q1092" s="135">
        <v>40892</v>
      </c>
      <c r="R1092" s="135">
        <v>40892</v>
      </c>
      <c r="S1092" s="149">
        <v>-394.00000000000546</v>
      </c>
    </row>
    <row r="1093" spans="5:19" x14ac:dyDescent="0.25">
      <c r="E1093" s="130">
        <v>39437.513888888891</v>
      </c>
      <c r="F1093" s="130">
        <v>39437.513888888891</v>
      </c>
      <c r="G1093" s="151">
        <v>-162.30769230769056</v>
      </c>
      <c r="Q1093" s="135">
        <v>40893</v>
      </c>
      <c r="R1093" s="135">
        <v>40893</v>
      </c>
      <c r="S1093" s="149">
        <v>-254.00000000000773</v>
      </c>
    </row>
    <row r="1094" spans="5:19" x14ac:dyDescent="0.25">
      <c r="E1094" s="130">
        <v>39437.638888888891</v>
      </c>
      <c r="F1094" s="130">
        <v>39437.638888888891</v>
      </c>
      <c r="G1094" s="152">
        <v>1353.076923076924</v>
      </c>
      <c r="Q1094" s="135">
        <v>40896</v>
      </c>
      <c r="R1094" s="135">
        <v>40896</v>
      </c>
      <c r="S1094" s="149">
        <v>706.00000000000591</v>
      </c>
    </row>
    <row r="1095" spans="5:19" x14ac:dyDescent="0.25">
      <c r="E1095" s="130">
        <v>39447.625</v>
      </c>
      <c r="F1095" s="130">
        <v>39447.625</v>
      </c>
      <c r="G1095" s="151">
        <v>-416.15384615384306</v>
      </c>
      <c r="Q1095" s="135">
        <v>40897</v>
      </c>
      <c r="R1095" s="135">
        <v>40897</v>
      </c>
      <c r="S1095" s="149">
        <v>825.99999999999909</v>
      </c>
    </row>
    <row r="1096" spans="5:19" x14ac:dyDescent="0.25">
      <c r="E1096" s="130">
        <v>39447.833333333336</v>
      </c>
      <c r="F1096" s="130">
        <v>39447.833333333336</v>
      </c>
      <c r="G1096" s="151">
        <v>-354.61538461539379</v>
      </c>
      <c r="Q1096" s="135">
        <v>40906</v>
      </c>
      <c r="R1096" s="135">
        <v>40906</v>
      </c>
      <c r="S1096" s="149">
        <v>55.999999999994543</v>
      </c>
    </row>
    <row r="1097" spans="5:19" x14ac:dyDescent="0.25">
      <c r="E1097" s="130">
        <v>39447.888888888891</v>
      </c>
      <c r="F1097" s="130">
        <v>39447.888888888891</v>
      </c>
      <c r="G1097" s="152">
        <v>53.076923076925702</v>
      </c>
      <c r="Q1097" s="135">
        <v>40907</v>
      </c>
      <c r="R1097" s="135">
        <v>40907</v>
      </c>
      <c r="S1097" s="149">
        <v>175.99999999998772</v>
      </c>
    </row>
    <row r="1098" spans="5:19" x14ac:dyDescent="0.25">
      <c r="E1098" s="130">
        <v>39454.638888888891</v>
      </c>
      <c r="F1098" s="130">
        <v>39454.638888888891</v>
      </c>
      <c r="G1098" s="151">
        <v>-916.15384615384733</v>
      </c>
    </row>
    <row r="1099" spans="5:19" x14ac:dyDescent="0.25">
      <c r="E1099" s="130">
        <v>39455.666666666664</v>
      </c>
      <c r="F1099" s="130">
        <v>39455.666666666664</v>
      </c>
      <c r="G1099" s="151">
        <v>-454.61538461539027</v>
      </c>
    </row>
    <row r="1100" spans="5:19" x14ac:dyDescent="0.25">
      <c r="E1100" s="130">
        <v>39455.763888888891</v>
      </c>
      <c r="F1100" s="130">
        <v>39455.763888888891</v>
      </c>
      <c r="G1100" s="151">
        <v>-562.30769230768749</v>
      </c>
    </row>
    <row r="1101" spans="5:19" x14ac:dyDescent="0.25">
      <c r="E1101" s="130">
        <v>39456.444444444445</v>
      </c>
      <c r="F1101" s="130">
        <v>39456.444444444445</v>
      </c>
      <c r="G1101" s="151">
        <v>-339.23076923077053</v>
      </c>
    </row>
    <row r="1102" spans="5:19" x14ac:dyDescent="0.25">
      <c r="E1102" s="130">
        <v>39456.722222222219</v>
      </c>
      <c r="F1102" s="130">
        <v>39456.722222222219</v>
      </c>
      <c r="G1102" s="151">
        <v>-54.615384615382425</v>
      </c>
    </row>
    <row r="1103" spans="5:19" x14ac:dyDescent="0.25">
      <c r="E1103" s="130">
        <v>39461.694444444445</v>
      </c>
      <c r="F1103" s="130">
        <v>39461.694444444445</v>
      </c>
      <c r="G1103" s="151">
        <v>-200.76923076923777</v>
      </c>
    </row>
    <row r="1104" spans="5:19" x14ac:dyDescent="0.25">
      <c r="E1104" s="130">
        <v>39461.791666666664</v>
      </c>
      <c r="F1104" s="130">
        <v>39461.791666666664</v>
      </c>
      <c r="G1104" s="151">
        <v>-185.38461538461451</v>
      </c>
    </row>
    <row r="1105" spans="5:7" x14ac:dyDescent="0.25">
      <c r="E1105" s="130">
        <v>39461.875</v>
      </c>
      <c r="F1105" s="130">
        <v>39461.875</v>
      </c>
      <c r="G1105" s="151">
        <v>-85.384615384618002</v>
      </c>
    </row>
    <row r="1106" spans="5:7" x14ac:dyDescent="0.25">
      <c r="E1106" s="130">
        <v>39462.527777777781</v>
      </c>
      <c r="F1106" s="130">
        <v>39462.527777777781</v>
      </c>
      <c r="G1106" s="151">
        <v>-439.23076923076701</v>
      </c>
    </row>
    <row r="1107" spans="5:7" x14ac:dyDescent="0.25">
      <c r="E1107" s="130">
        <v>39462.638888888891</v>
      </c>
      <c r="F1107" s="130">
        <v>39462.638888888891</v>
      </c>
      <c r="G1107" s="152">
        <v>691.5384615384628</v>
      </c>
    </row>
    <row r="1108" spans="5:7" x14ac:dyDescent="0.25">
      <c r="E1108" s="130">
        <v>39464.458333333336</v>
      </c>
      <c r="F1108" s="130">
        <v>39464.458333333336</v>
      </c>
      <c r="G1108" s="151">
        <v>-485.3846153846149</v>
      </c>
    </row>
    <row r="1109" spans="5:7" x14ac:dyDescent="0.25">
      <c r="E1109" s="130">
        <v>39464.638888888891</v>
      </c>
      <c r="F1109" s="130">
        <v>39464.638888888891</v>
      </c>
      <c r="G1109" s="151">
        <v>-939.23076923077133</v>
      </c>
    </row>
    <row r="1110" spans="5:7" x14ac:dyDescent="0.25">
      <c r="E1110" s="130">
        <v>39464.694444444445</v>
      </c>
      <c r="F1110" s="130">
        <v>39464.694444444445</v>
      </c>
      <c r="G1110" s="152">
        <v>445.38461538461098</v>
      </c>
    </row>
    <row r="1111" spans="5:7" x14ac:dyDescent="0.25">
      <c r="E1111" s="130">
        <v>39465.486111111109</v>
      </c>
      <c r="F1111" s="130">
        <v>39465.486111111109</v>
      </c>
      <c r="G1111" s="151">
        <v>-154.61538461538987</v>
      </c>
    </row>
    <row r="1112" spans="5:7" x14ac:dyDescent="0.25">
      <c r="E1112" s="130">
        <v>39465.638888888891</v>
      </c>
      <c r="F1112" s="130">
        <v>39465.638888888891</v>
      </c>
      <c r="G1112" s="151">
        <v>-439.23076923076701</v>
      </c>
    </row>
    <row r="1113" spans="5:7" x14ac:dyDescent="0.25">
      <c r="E1113" s="130">
        <v>39465.763888888891</v>
      </c>
      <c r="F1113" s="130">
        <v>39465.763888888891</v>
      </c>
      <c r="G1113" s="151">
        <v>-477.6923076923033</v>
      </c>
    </row>
    <row r="1114" spans="5:7" x14ac:dyDescent="0.25">
      <c r="E1114" s="130">
        <v>39468.402777777781</v>
      </c>
      <c r="F1114" s="130">
        <v>39468.402777777781</v>
      </c>
      <c r="G1114" s="152">
        <v>1045.384615384623</v>
      </c>
    </row>
    <row r="1115" spans="5:7" x14ac:dyDescent="0.25">
      <c r="E1115" s="130">
        <v>39469.736111111109</v>
      </c>
      <c r="F1115" s="130">
        <v>39469.736111111109</v>
      </c>
      <c r="G1115" s="151">
        <v>-8.461538461534527</v>
      </c>
    </row>
    <row r="1116" spans="5:7" x14ac:dyDescent="0.25">
      <c r="E1116" s="130">
        <v>39470.527777777781</v>
      </c>
      <c r="F1116" s="130">
        <v>39470.527777777781</v>
      </c>
      <c r="G1116" s="151">
        <v>-423.84615384615472</v>
      </c>
    </row>
    <row r="1117" spans="5:7" x14ac:dyDescent="0.25">
      <c r="E1117" s="130">
        <v>39470.736111111109</v>
      </c>
      <c r="F1117" s="130">
        <v>39470.736111111109</v>
      </c>
      <c r="G1117" s="151">
        <v>-223.84615384615077</v>
      </c>
    </row>
    <row r="1118" spans="5:7" x14ac:dyDescent="0.25">
      <c r="E1118" s="130">
        <v>39471.541666666664</v>
      </c>
      <c r="F1118" s="130">
        <v>39471.541666666664</v>
      </c>
      <c r="G1118" s="151">
        <v>-385.38461538461843</v>
      </c>
    </row>
    <row r="1119" spans="5:7" x14ac:dyDescent="0.25">
      <c r="E1119" s="130">
        <v>39471.722222222219</v>
      </c>
      <c r="F1119" s="130">
        <v>39471.722222222219</v>
      </c>
      <c r="G1119" s="151">
        <v>-570.00000000001</v>
      </c>
    </row>
    <row r="1120" spans="5:7" x14ac:dyDescent="0.25">
      <c r="E1120" s="130">
        <v>39471.805555555555</v>
      </c>
      <c r="F1120" s="130">
        <v>39471.805555555555</v>
      </c>
      <c r="G1120" s="152">
        <v>691.5384615384628</v>
      </c>
    </row>
    <row r="1121" spans="5:7" x14ac:dyDescent="0.25">
      <c r="E1121" s="130">
        <v>39475.694444444445</v>
      </c>
      <c r="F1121" s="130">
        <v>39475.694444444445</v>
      </c>
      <c r="G1121" s="151">
        <v>-723.84615384615518</v>
      </c>
    </row>
    <row r="1122" spans="5:7" x14ac:dyDescent="0.25">
      <c r="E1122" s="130">
        <v>39478.402777777781</v>
      </c>
      <c r="F1122" s="130">
        <v>39478.402777777781</v>
      </c>
      <c r="G1122" s="152">
        <v>429.99999999999869</v>
      </c>
    </row>
    <row r="1123" spans="5:7" x14ac:dyDescent="0.25">
      <c r="E1123" s="130">
        <v>39478.847222222219</v>
      </c>
      <c r="F1123" s="130">
        <v>39478.847222222219</v>
      </c>
      <c r="G1123" s="151">
        <v>-470.00000000000261</v>
      </c>
    </row>
    <row r="1124" spans="5:7" x14ac:dyDescent="0.25">
      <c r="E1124" s="130">
        <v>39479.458333333336</v>
      </c>
      <c r="F1124" s="130">
        <v>39479.458333333336</v>
      </c>
      <c r="G1124" s="152">
        <v>176.15384615384616</v>
      </c>
    </row>
    <row r="1125" spans="5:7" x14ac:dyDescent="0.25">
      <c r="E1125" s="130">
        <v>39479.638888888891</v>
      </c>
      <c r="F1125" s="130">
        <v>39479.638888888891</v>
      </c>
      <c r="G1125" s="152">
        <v>1768.4615384615331</v>
      </c>
    </row>
    <row r="1126" spans="5:7" x14ac:dyDescent="0.25">
      <c r="E1126" s="130">
        <v>39482.777777777781</v>
      </c>
      <c r="F1126" s="130">
        <v>39482.777777777781</v>
      </c>
      <c r="G1126" s="151">
        <v>-254.61538461538635</v>
      </c>
    </row>
    <row r="1127" spans="5:7" x14ac:dyDescent="0.25">
      <c r="E1127" s="130">
        <v>39483.402777777781</v>
      </c>
      <c r="F1127" s="130">
        <v>39483.402777777781</v>
      </c>
      <c r="G1127" s="152">
        <v>545.38461538461843</v>
      </c>
    </row>
    <row r="1128" spans="5:7" x14ac:dyDescent="0.25">
      <c r="E1128" s="130">
        <v>39484.680555555555</v>
      </c>
      <c r="F1128" s="130">
        <v>39484.680555555555</v>
      </c>
      <c r="G1128" s="152">
        <v>929.99999999999204</v>
      </c>
    </row>
    <row r="1129" spans="5:7" x14ac:dyDescent="0.25">
      <c r="E1129" s="130">
        <v>39485.791666666664</v>
      </c>
      <c r="F1129" s="130">
        <v>39485.791666666664</v>
      </c>
      <c r="G1129" s="152">
        <v>114.61538461538592</v>
      </c>
    </row>
    <row r="1130" spans="5:7" x14ac:dyDescent="0.25">
      <c r="E1130" s="130">
        <v>39491.722222222219</v>
      </c>
      <c r="F1130" s="130">
        <v>39491.722222222219</v>
      </c>
      <c r="G1130" s="152">
        <v>314.6153846153789</v>
      </c>
    </row>
    <row r="1131" spans="5:7" x14ac:dyDescent="0.25">
      <c r="E1131" s="130">
        <v>39500.5</v>
      </c>
      <c r="F1131" s="130">
        <v>39500.5</v>
      </c>
      <c r="G1131" s="151">
        <v>-400.76923076923077</v>
      </c>
    </row>
    <row r="1132" spans="5:7" x14ac:dyDescent="0.25">
      <c r="E1132" s="130">
        <v>39500.652777777781</v>
      </c>
      <c r="F1132" s="130">
        <v>39500.652777777781</v>
      </c>
      <c r="G1132" s="151">
        <v>-839.23076923076394</v>
      </c>
    </row>
    <row r="1133" spans="5:7" x14ac:dyDescent="0.25">
      <c r="E1133" s="130">
        <v>39500.763888888891</v>
      </c>
      <c r="F1133" s="130">
        <v>39500.763888888891</v>
      </c>
      <c r="G1133" s="151">
        <v>-208.46153846153845</v>
      </c>
    </row>
    <row r="1134" spans="5:7" x14ac:dyDescent="0.25">
      <c r="E1134" s="130">
        <v>39503.722222222219</v>
      </c>
      <c r="F1134" s="130">
        <v>39503.722222222219</v>
      </c>
      <c r="G1134" s="151">
        <v>-223.84615384615077</v>
      </c>
    </row>
    <row r="1135" spans="5:7" x14ac:dyDescent="0.25">
      <c r="E1135" s="130">
        <v>39504.666666666664</v>
      </c>
      <c r="F1135" s="130">
        <v>39504.666666666664</v>
      </c>
      <c r="G1135" s="152">
        <v>1468.4615384615436</v>
      </c>
    </row>
    <row r="1136" spans="5:7" x14ac:dyDescent="0.25">
      <c r="E1136" s="130">
        <v>39506.555555555555</v>
      </c>
      <c r="F1136" s="130">
        <v>39506.555555555555</v>
      </c>
      <c r="G1136" s="152">
        <v>1960.7692307692255</v>
      </c>
    </row>
    <row r="1137" spans="5:7" x14ac:dyDescent="0.25">
      <c r="E1137" s="130">
        <v>39510.611111111109</v>
      </c>
      <c r="F1137" s="130">
        <v>39510.611111111109</v>
      </c>
      <c r="G1137" s="152">
        <v>583.84615384615472</v>
      </c>
    </row>
    <row r="1138" spans="5:7" x14ac:dyDescent="0.25">
      <c r="E1138" s="130">
        <v>39511.680555555555</v>
      </c>
      <c r="F1138" s="130">
        <v>39511.680555555555</v>
      </c>
      <c r="G1138" s="152">
        <v>1560.7692307692287</v>
      </c>
    </row>
    <row r="1139" spans="5:7" x14ac:dyDescent="0.25">
      <c r="E1139" s="130">
        <v>39512.666666666664</v>
      </c>
      <c r="F1139" s="130">
        <v>39512.666666666664</v>
      </c>
      <c r="G1139" s="152">
        <v>2399.2307692307695</v>
      </c>
    </row>
    <row r="1140" spans="5:7" x14ac:dyDescent="0.25">
      <c r="E1140" s="130">
        <v>39519.666666666664</v>
      </c>
      <c r="F1140" s="130">
        <v>39519.666666666664</v>
      </c>
      <c r="G1140" s="151">
        <v>-900.76923076923515</v>
      </c>
    </row>
    <row r="1141" spans="5:7" x14ac:dyDescent="0.25">
      <c r="E1141" s="130">
        <v>39521.833333333336</v>
      </c>
      <c r="F1141" s="130">
        <v>39521.833333333336</v>
      </c>
      <c r="G1141" s="152">
        <v>76.153846153849656</v>
      </c>
    </row>
    <row r="1142" spans="5:7" x14ac:dyDescent="0.25">
      <c r="E1142" s="130">
        <v>39525.833333333336</v>
      </c>
      <c r="F1142" s="130">
        <v>39525.833333333336</v>
      </c>
      <c r="G1142" s="151">
        <v>-300.76923076922333</v>
      </c>
    </row>
    <row r="1143" spans="5:7" x14ac:dyDescent="0.25">
      <c r="E1143" s="130">
        <v>39526.402777777781</v>
      </c>
      <c r="F1143" s="130">
        <v>39526.402777777781</v>
      </c>
      <c r="G1143" s="152">
        <v>4322.3076923076933</v>
      </c>
    </row>
    <row r="1144" spans="5:7" x14ac:dyDescent="0.25">
      <c r="E1144" s="130">
        <v>39531.736111111109</v>
      </c>
      <c r="F1144" s="130">
        <v>39531.736111111109</v>
      </c>
      <c r="G1144" s="151">
        <v>-62.307692307694055</v>
      </c>
    </row>
    <row r="1145" spans="5:7" x14ac:dyDescent="0.25">
      <c r="E1145" s="130">
        <v>39531.819444444445</v>
      </c>
      <c r="F1145" s="130">
        <v>39531.819444444445</v>
      </c>
      <c r="G1145" s="152">
        <v>606.9230769230677</v>
      </c>
    </row>
    <row r="1146" spans="5:7" x14ac:dyDescent="0.25">
      <c r="E1146" s="130">
        <v>39532.625</v>
      </c>
      <c r="F1146" s="130">
        <v>39532.625</v>
      </c>
      <c r="G1146" s="151">
        <v>-362.30769230769448</v>
      </c>
    </row>
    <row r="1147" spans="5:7" x14ac:dyDescent="0.25">
      <c r="E1147" s="130">
        <v>39532.805555555555</v>
      </c>
      <c r="F1147" s="130">
        <v>39532.805555555555</v>
      </c>
      <c r="G1147" s="151">
        <v>-793.07692307692685</v>
      </c>
    </row>
    <row r="1148" spans="5:7" x14ac:dyDescent="0.25">
      <c r="E1148" s="130">
        <v>39532.888888888891</v>
      </c>
      <c r="F1148" s="130">
        <v>39532.888888888891</v>
      </c>
      <c r="G1148" s="151">
        <v>-339.23076923075962</v>
      </c>
    </row>
    <row r="1149" spans="5:7" x14ac:dyDescent="0.25">
      <c r="E1149" s="130">
        <v>39533.402777777781</v>
      </c>
      <c r="F1149" s="130">
        <v>39533.402777777781</v>
      </c>
      <c r="G1149" s="152">
        <v>206.92307692307079</v>
      </c>
    </row>
    <row r="1150" spans="5:7" x14ac:dyDescent="0.25">
      <c r="E1150" s="130">
        <v>39538.402777777781</v>
      </c>
      <c r="F1150" s="130">
        <v>39538.402777777781</v>
      </c>
      <c r="G1150" s="151">
        <v>-46.923076923070802</v>
      </c>
    </row>
    <row r="1151" spans="5:7" x14ac:dyDescent="0.25">
      <c r="E1151" s="130">
        <v>39538.486111111109</v>
      </c>
      <c r="F1151" s="130">
        <v>39538.486111111109</v>
      </c>
      <c r="G1151" s="151">
        <v>-116.15384615384265</v>
      </c>
    </row>
    <row r="1152" spans="5:7" x14ac:dyDescent="0.25">
      <c r="E1152" s="130">
        <v>39538.625</v>
      </c>
      <c r="F1152" s="130">
        <v>39538.625</v>
      </c>
      <c r="G1152" s="152">
        <v>122.30769230769755</v>
      </c>
    </row>
    <row r="1153" spans="5:7" x14ac:dyDescent="0.25">
      <c r="E1153" s="130">
        <v>39540.833333333336</v>
      </c>
      <c r="F1153" s="130">
        <v>39540.833333333336</v>
      </c>
      <c r="G1153" s="152">
        <v>1906.9230769230769</v>
      </c>
    </row>
    <row r="1154" spans="5:7" x14ac:dyDescent="0.25">
      <c r="E1154" s="130">
        <v>39549.861111111109</v>
      </c>
      <c r="F1154" s="130">
        <v>39549.861111111109</v>
      </c>
      <c r="G1154" s="152">
        <v>476.15384615384659</v>
      </c>
    </row>
    <row r="1155" spans="5:7" x14ac:dyDescent="0.25">
      <c r="E1155" s="130">
        <v>39552.458333333336</v>
      </c>
      <c r="F1155" s="130">
        <v>39552.458333333336</v>
      </c>
      <c r="G1155" s="151">
        <v>-62.307692307683126</v>
      </c>
    </row>
    <row r="1156" spans="5:7" x14ac:dyDescent="0.25">
      <c r="E1156" s="130">
        <v>39554.75</v>
      </c>
      <c r="F1156" s="130">
        <v>39554.75</v>
      </c>
      <c r="G1156" s="151">
        <v>-923.84615384615904</v>
      </c>
    </row>
    <row r="1157" spans="5:7" x14ac:dyDescent="0.25">
      <c r="E1157" s="130">
        <v>39556.708333333336</v>
      </c>
      <c r="F1157" s="130">
        <v>39556.708333333336</v>
      </c>
      <c r="G1157" s="152">
        <v>1953.0769230769247</v>
      </c>
    </row>
    <row r="1158" spans="5:7" x14ac:dyDescent="0.25">
      <c r="E1158" s="130">
        <v>39561.722222222219</v>
      </c>
      <c r="F1158" s="130">
        <v>39561.722222222219</v>
      </c>
      <c r="G1158" s="152">
        <v>306.92307692307821</v>
      </c>
    </row>
    <row r="1159" spans="5:7" x14ac:dyDescent="0.25">
      <c r="E1159" s="130">
        <v>39562.722222222219</v>
      </c>
      <c r="F1159" s="130">
        <v>39562.722222222219</v>
      </c>
      <c r="G1159" s="151">
        <v>-231.53846153845149</v>
      </c>
    </row>
    <row r="1160" spans="5:7" x14ac:dyDescent="0.25">
      <c r="E1160" s="130">
        <v>39563.541666666664</v>
      </c>
      <c r="F1160" s="130">
        <v>39563.541666666664</v>
      </c>
      <c r="G1160" s="152">
        <v>914.61538461537987</v>
      </c>
    </row>
    <row r="1161" spans="5:7" x14ac:dyDescent="0.25">
      <c r="E1161" s="130">
        <v>39570.694444444445</v>
      </c>
      <c r="F1161" s="130">
        <v>39570.694444444445</v>
      </c>
      <c r="G1161" s="152">
        <v>1776.153846153856</v>
      </c>
    </row>
    <row r="1162" spans="5:7" x14ac:dyDescent="0.25">
      <c r="E1162" s="130">
        <v>39581.583333333336</v>
      </c>
      <c r="F1162" s="130">
        <v>39581.583333333336</v>
      </c>
      <c r="G1162" s="151">
        <v>-62.307692307694055</v>
      </c>
    </row>
    <row r="1163" spans="5:7" x14ac:dyDescent="0.25">
      <c r="E1163" s="130">
        <v>39581.652777777781</v>
      </c>
      <c r="F1163" s="130">
        <v>39581.652777777781</v>
      </c>
      <c r="G1163" s="151">
        <v>-262.30769230769801</v>
      </c>
    </row>
    <row r="1164" spans="5:7" x14ac:dyDescent="0.25">
      <c r="E1164" s="130">
        <v>39581.694444444445</v>
      </c>
      <c r="F1164" s="130">
        <v>39581.694444444445</v>
      </c>
      <c r="G1164" s="152">
        <v>1260.7692307692282</v>
      </c>
    </row>
    <row r="1165" spans="5:7" x14ac:dyDescent="0.25">
      <c r="E1165" s="130">
        <v>39583.416666666664</v>
      </c>
      <c r="F1165" s="130">
        <v>39583.416666666664</v>
      </c>
      <c r="G1165" s="151">
        <v>-239.23076923077403</v>
      </c>
    </row>
    <row r="1166" spans="5:7" x14ac:dyDescent="0.25">
      <c r="E1166" s="130">
        <v>39583.486111111109</v>
      </c>
      <c r="F1166" s="130">
        <v>39583.486111111109</v>
      </c>
      <c r="G1166" s="151">
        <v>-231.5384615384624</v>
      </c>
    </row>
    <row r="1167" spans="5:7" x14ac:dyDescent="0.25">
      <c r="E1167" s="130">
        <v>39583.597222222219</v>
      </c>
      <c r="F1167" s="130">
        <v>39583.597222222219</v>
      </c>
      <c r="G1167" s="152">
        <v>360.76923076922679</v>
      </c>
    </row>
    <row r="1168" spans="5:7" x14ac:dyDescent="0.25">
      <c r="E1168" s="130">
        <v>39584.402777777781</v>
      </c>
      <c r="F1168" s="130">
        <v>39584.402777777781</v>
      </c>
      <c r="G1168" s="151">
        <v>-454.61538461539027</v>
      </c>
    </row>
    <row r="1169" spans="5:7" x14ac:dyDescent="0.25">
      <c r="E1169" s="130">
        <v>39584.486111111109</v>
      </c>
      <c r="F1169" s="130">
        <v>39584.486111111109</v>
      </c>
      <c r="G1169" s="152">
        <v>660.76923076923822</v>
      </c>
    </row>
    <row r="1170" spans="5:7" x14ac:dyDescent="0.25">
      <c r="E1170" s="130">
        <v>39587.875</v>
      </c>
      <c r="F1170" s="130">
        <v>39587.875</v>
      </c>
      <c r="G1170" s="152">
        <v>191.53846153845848</v>
      </c>
    </row>
    <row r="1171" spans="5:7" x14ac:dyDescent="0.25">
      <c r="E1171" s="130">
        <v>39591.402777777781</v>
      </c>
      <c r="F1171" s="130">
        <v>39591.402777777781</v>
      </c>
      <c r="G1171" s="152">
        <v>299.23076923076661</v>
      </c>
    </row>
    <row r="1172" spans="5:7" x14ac:dyDescent="0.25">
      <c r="E1172" s="130">
        <v>39596.791666666664</v>
      </c>
      <c r="F1172" s="130">
        <v>39596.791666666664</v>
      </c>
      <c r="G1172" s="152">
        <v>376.15384615383914</v>
      </c>
    </row>
    <row r="1173" spans="5:7" x14ac:dyDescent="0.25">
      <c r="E1173" s="130">
        <v>39597.708333333336</v>
      </c>
      <c r="F1173" s="130">
        <v>39597.708333333336</v>
      </c>
      <c r="G1173" s="151">
        <v>-1377.6923076922938</v>
      </c>
    </row>
    <row r="1174" spans="5:7" x14ac:dyDescent="0.25">
      <c r="E1174" s="130">
        <v>39597.75</v>
      </c>
      <c r="F1174" s="130">
        <v>39597.75</v>
      </c>
      <c r="G1174" s="152">
        <v>1553.0769230769388</v>
      </c>
    </row>
    <row r="1175" spans="5:7" x14ac:dyDescent="0.25">
      <c r="E1175" s="130">
        <v>39601.708333333336</v>
      </c>
      <c r="F1175" s="130">
        <v>39601.708333333336</v>
      </c>
      <c r="G1175" s="151">
        <v>-185.38461538461451</v>
      </c>
    </row>
    <row r="1176" spans="5:7" x14ac:dyDescent="0.25">
      <c r="E1176" s="130">
        <v>39602.472222222219</v>
      </c>
      <c r="F1176" s="130">
        <v>39602.472222222219</v>
      </c>
      <c r="G1176" s="151">
        <v>-339.23076923077053</v>
      </c>
    </row>
    <row r="1177" spans="5:7" x14ac:dyDescent="0.25">
      <c r="E1177" s="130">
        <v>39602.527777777781</v>
      </c>
      <c r="F1177" s="130">
        <v>39602.527777777781</v>
      </c>
      <c r="G1177" s="151">
        <v>-293.07692307692264</v>
      </c>
    </row>
    <row r="1178" spans="5:7" x14ac:dyDescent="0.25">
      <c r="E1178" s="130">
        <v>39602.583333333336</v>
      </c>
      <c r="F1178" s="130">
        <v>39602.583333333336</v>
      </c>
      <c r="G1178" s="151">
        <v>-216.15384615385008</v>
      </c>
    </row>
    <row r="1179" spans="5:7" x14ac:dyDescent="0.25">
      <c r="E1179" s="130">
        <v>39602.652777777781</v>
      </c>
      <c r="F1179" s="130">
        <v>39602.652777777781</v>
      </c>
      <c r="G1179" s="152">
        <v>1560.7692307692394</v>
      </c>
    </row>
    <row r="1180" spans="5:7" x14ac:dyDescent="0.25">
      <c r="E1180" s="130">
        <v>39604.722222222219</v>
      </c>
      <c r="F1180" s="130">
        <v>39604.722222222219</v>
      </c>
      <c r="G1180" s="151">
        <v>-516.15384615383959</v>
      </c>
    </row>
    <row r="1181" spans="5:7" x14ac:dyDescent="0.25">
      <c r="E1181" s="130">
        <v>39604.805555555555</v>
      </c>
      <c r="F1181" s="130">
        <v>39604.805555555555</v>
      </c>
      <c r="G1181" s="152">
        <v>2929.9999999999986</v>
      </c>
    </row>
    <row r="1182" spans="5:7" x14ac:dyDescent="0.25">
      <c r="E1182" s="130">
        <v>39610.5</v>
      </c>
      <c r="F1182" s="130">
        <v>39610.5</v>
      </c>
      <c r="G1182" s="151">
        <v>-662.30769230769488</v>
      </c>
    </row>
    <row r="1183" spans="5:7" x14ac:dyDescent="0.25">
      <c r="E1183" s="130">
        <v>39610.583333333336</v>
      </c>
      <c r="F1183" s="130">
        <v>39610.583333333336</v>
      </c>
      <c r="G1183" s="152">
        <v>2583.8461538461502</v>
      </c>
    </row>
    <row r="1184" spans="5:7" x14ac:dyDescent="0.25">
      <c r="E1184" s="130">
        <v>39611.805555555555</v>
      </c>
      <c r="F1184" s="130">
        <v>39611.805555555555</v>
      </c>
      <c r="G1184" s="152">
        <v>1491.5384615384676</v>
      </c>
    </row>
    <row r="1185" spans="5:7" x14ac:dyDescent="0.25">
      <c r="E1185" s="130">
        <v>39612.75</v>
      </c>
      <c r="F1185" s="130">
        <v>39612.75</v>
      </c>
      <c r="G1185" s="151">
        <v>-162.30769230771241</v>
      </c>
    </row>
    <row r="1186" spans="5:7" x14ac:dyDescent="0.25">
      <c r="E1186" s="130">
        <v>39615.486111111109</v>
      </c>
      <c r="F1186" s="130">
        <v>39615.486111111109</v>
      </c>
      <c r="G1186" s="152">
        <v>1222.3076923077028</v>
      </c>
    </row>
    <row r="1187" spans="5:7" x14ac:dyDescent="0.25">
      <c r="E1187" s="130">
        <v>39617.541666666664</v>
      </c>
      <c r="F1187" s="130">
        <v>39617.541666666664</v>
      </c>
      <c r="G1187" s="151">
        <v>-431.53846153845541</v>
      </c>
    </row>
    <row r="1188" spans="5:7" x14ac:dyDescent="0.25">
      <c r="E1188" s="130">
        <v>39617.819444444445</v>
      </c>
      <c r="F1188" s="130">
        <v>39617.819444444445</v>
      </c>
      <c r="G1188" s="152">
        <v>1483.8461538461449</v>
      </c>
    </row>
    <row r="1189" spans="5:7" x14ac:dyDescent="0.25">
      <c r="E1189" s="130">
        <v>39618.666666666664</v>
      </c>
      <c r="F1189" s="130">
        <v>39618.666666666664</v>
      </c>
      <c r="G1189" s="152">
        <v>2060.7692307692218</v>
      </c>
    </row>
    <row r="1190" spans="5:7" x14ac:dyDescent="0.25">
      <c r="E1190" s="130">
        <v>39619.569444444445</v>
      </c>
      <c r="F1190" s="130">
        <v>39619.569444444445</v>
      </c>
      <c r="G1190" s="152">
        <v>437.69230769228847</v>
      </c>
    </row>
    <row r="1191" spans="5:7" x14ac:dyDescent="0.25">
      <c r="E1191" s="130">
        <v>39619.861111111109</v>
      </c>
      <c r="F1191" s="130">
        <v>39619.861111111109</v>
      </c>
      <c r="G1191" s="151">
        <v>-339.23076923075962</v>
      </c>
    </row>
    <row r="1192" spans="5:7" x14ac:dyDescent="0.25">
      <c r="E1192" s="130">
        <v>39622.625</v>
      </c>
      <c r="F1192" s="130">
        <v>39622.625</v>
      </c>
      <c r="G1192" s="151">
        <v>-1100.7692307692282</v>
      </c>
    </row>
    <row r="1193" spans="5:7" x14ac:dyDescent="0.25">
      <c r="E1193" s="130">
        <v>39625.638888888891</v>
      </c>
      <c r="F1193" s="130">
        <v>39625.638888888891</v>
      </c>
      <c r="G1193" s="152">
        <v>2806.923076923089</v>
      </c>
    </row>
    <row r="1194" spans="5:7" x14ac:dyDescent="0.25">
      <c r="E1194" s="130">
        <v>39636.847222222219</v>
      </c>
      <c r="F1194" s="130">
        <v>39636.847222222219</v>
      </c>
      <c r="G1194" s="151">
        <v>-1546.923076923084</v>
      </c>
    </row>
    <row r="1195" spans="5:7" x14ac:dyDescent="0.25">
      <c r="E1195" s="130">
        <v>39639.847222222219</v>
      </c>
      <c r="F1195" s="130">
        <v>39639.847222222219</v>
      </c>
      <c r="G1195" s="152">
        <v>2406.9230769230812</v>
      </c>
    </row>
    <row r="1196" spans="5:7" x14ac:dyDescent="0.25">
      <c r="E1196" s="130">
        <v>39644.694444444445</v>
      </c>
      <c r="F1196" s="130">
        <v>39644.694444444445</v>
      </c>
      <c r="G1196" s="152">
        <v>4060.7692307692173</v>
      </c>
    </row>
    <row r="1197" spans="5:7" x14ac:dyDescent="0.25">
      <c r="E1197" s="130">
        <v>39650.569444444445</v>
      </c>
      <c r="F1197" s="130">
        <v>39650.569444444445</v>
      </c>
      <c r="G1197" s="151">
        <v>-362.30769230770539</v>
      </c>
    </row>
    <row r="1198" spans="5:7" x14ac:dyDescent="0.25">
      <c r="E1198" s="130">
        <v>39650.666666666664</v>
      </c>
      <c r="F1198" s="130">
        <v>39650.666666666664</v>
      </c>
      <c r="G1198" s="151">
        <v>-1070.0000000000034</v>
      </c>
    </row>
    <row r="1199" spans="5:7" x14ac:dyDescent="0.25">
      <c r="E1199" s="130">
        <v>39651.416666666664</v>
      </c>
      <c r="F1199" s="130">
        <v>39651.416666666664</v>
      </c>
      <c r="G1199" s="151">
        <v>-654.61538461539419</v>
      </c>
    </row>
    <row r="1200" spans="5:7" x14ac:dyDescent="0.25">
      <c r="E1200" s="130">
        <v>39651.666666666664</v>
      </c>
      <c r="F1200" s="130">
        <v>39651.666666666664</v>
      </c>
      <c r="G1200" s="152">
        <v>591.53846153845541</v>
      </c>
    </row>
    <row r="1201" spans="5:7" x14ac:dyDescent="0.25">
      <c r="E1201" s="130">
        <v>39652.833333333336</v>
      </c>
      <c r="F1201" s="130">
        <v>39652.833333333336</v>
      </c>
      <c r="G1201" s="152">
        <v>1614.6153846153882</v>
      </c>
    </row>
    <row r="1202" spans="5:7" x14ac:dyDescent="0.25">
      <c r="E1202" s="130">
        <v>39653.680555555555</v>
      </c>
      <c r="F1202" s="130">
        <v>39653.680555555555</v>
      </c>
      <c r="G1202" s="151">
        <v>-277.69230769231029</v>
      </c>
    </row>
    <row r="1203" spans="5:7" x14ac:dyDescent="0.25">
      <c r="E1203" s="130">
        <v>39654.652777777781</v>
      </c>
      <c r="F1203" s="130">
        <v>39654.652777777781</v>
      </c>
      <c r="G1203" s="152">
        <v>668.46153846153891</v>
      </c>
    </row>
    <row r="1204" spans="5:7" x14ac:dyDescent="0.25">
      <c r="E1204" s="130">
        <v>39657.666666666664</v>
      </c>
      <c r="F1204" s="130">
        <v>39657.666666666664</v>
      </c>
      <c r="G1204" s="151">
        <v>-877.69230769231115</v>
      </c>
    </row>
    <row r="1205" spans="5:7" x14ac:dyDescent="0.25">
      <c r="E1205" s="130">
        <v>39658.402777777781</v>
      </c>
      <c r="F1205" s="130">
        <v>39658.402777777781</v>
      </c>
      <c r="G1205" s="151">
        <v>-508.46153846153891</v>
      </c>
    </row>
    <row r="1206" spans="5:7" x14ac:dyDescent="0.25">
      <c r="E1206" s="130">
        <v>39658.652777777781</v>
      </c>
      <c r="F1206" s="130">
        <v>39658.652777777781</v>
      </c>
      <c r="G1206" s="152">
        <v>676.15384615385051</v>
      </c>
    </row>
    <row r="1207" spans="5:7" x14ac:dyDescent="0.25">
      <c r="E1207" s="130">
        <v>39659.791666666664</v>
      </c>
      <c r="F1207" s="130">
        <v>39659.791666666664</v>
      </c>
      <c r="G1207" s="152">
        <v>2637.6923076923099</v>
      </c>
    </row>
    <row r="1208" spans="5:7" x14ac:dyDescent="0.25">
      <c r="E1208" s="130">
        <v>39660.861111111109</v>
      </c>
      <c r="F1208" s="130">
        <v>39660.861111111109</v>
      </c>
      <c r="G1208" s="151">
        <v>-693.07692307691957</v>
      </c>
    </row>
    <row r="1209" spans="5:7" x14ac:dyDescent="0.25">
      <c r="E1209" s="130">
        <v>39661.402777777781</v>
      </c>
      <c r="F1209" s="130">
        <v>39661.402777777781</v>
      </c>
      <c r="G1209" s="151">
        <v>-93.076923076929631</v>
      </c>
    </row>
    <row r="1210" spans="5:7" x14ac:dyDescent="0.25">
      <c r="E1210" s="130">
        <v>39661.666666666664</v>
      </c>
      <c r="F1210" s="130">
        <v>39661.666666666664</v>
      </c>
      <c r="G1210" s="152">
        <v>722.3076923076984</v>
      </c>
    </row>
    <row r="1211" spans="5:7" x14ac:dyDescent="0.25">
      <c r="E1211" s="130">
        <v>39661.861111111109</v>
      </c>
      <c r="F1211" s="130">
        <v>39661.861111111109</v>
      </c>
      <c r="G1211" s="151">
        <v>-54.615384615382425</v>
      </c>
    </row>
    <row r="1212" spans="5:7" x14ac:dyDescent="0.25">
      <c r="E1212" s="130">
        <v>39664.611111111109</v>
      </c>
      <c r="F1212" s="130">
        <v>39664.611111111109</v>
      </c>
      <c r="G1212" s="151">
        <v>-1531.5384615384605</v>
      </c>
    </row>
    <row r="1213" spans="5:7" x14ac:dyDescent="0.25">
      <c r="E1213" s="130">
        <v>39664.722222222219</v>
      </c>
      <c r="F1213" s="130">
        <v>39664.722222222219</v>
      </c>
      <c r="G1213" s="152">
        <v>1968.461538461537</v>
      </c>
    </row>
    <row r="1214" spans="5:7" x14ac:dyDescent="0.25">
      <c r="E1214" s="130">
        <v>39666.708333333336</v>
      </c>
      <c r="F1214" s="130">
        <v>39666.708333333336</v>
      </c>
      <c r="G1214" s="151">
        <v>-416.15384615384306</v>
      </c>
    </row>
    <row r="1215" spans="5:7" x14ac:dyDescent="0.25">
      <c r="E1215" s="130">
        <v>39666.736111111109</v>
      </c>
      <c r="F1215" s="130">
        <v>39666.736111111109</v>
      </c>
      <c r="G1215" s="152">
        <v>176.15384615384616</v>
      </c>
    </row>
    <row r="1216" spans="5:7" x14ac:dyDescent="0.25">
      <c r="E1216" s="130">
        <v>39667.513888888891</v>
      </c>
      <c r="F1216" s="130">
        <v>39667.513888888891</v>
      </c>
      <c r="G1216" s="151">
        <v>-585.38461538462241</v>
      </c>
    </row>
    <row r="1217" spans="5:7" x14ac:dyDescent="0.25">
      <c r="E1217" s="130">
        <v>39667.708333333336</v>
      </c>
      <c r="F1217" s="130">
        <v>39667.708333333336</v>
      </c>
      <c r="G1217" s="151">
        <v>-293.07692307692264</v>
      </c>
    </row>
    <row r="1218" spans="5:7" x14ac:dyDescent="0.25">
      <c r="E1218" s="130">
        <v>39667.805555555555</v>
      </c>
      <c r="F1218" s="130">
        <v>39667.805555555555</v>
      </c>
      <c r="G1218" s="151">
        <v>-1046.9230769230685</v>
      </c>
    </row>
    <row r="1219" spans="5:7" x14ac:dyDescent="0.25">
      <c r="E1219" s="130">
        <v>39668.430555555555</v>
      </c>
      <c r="F1219" s="130">
        <v>39668.430555555555</v>
      </c>
      <c r="G1219" s="152">
        <v>2837.6923076923026</v>
      </c>
    </row>
    <row r="1220" spans="5:7" x14ac:dyDescent="0.25">
      <c r="E1220" s="130">
        <v>39672.680555555555</v>
      </c>
      <c r="F1220" s="130">
        <v>39672.680555555555</v>
      </c>
      <c r="G1220" s="151">
        <v>-331.53846153845888</v>
      </c>
    </row>
    <row r="1221" spans="5:7" x14ac:dyDescent="0.25">
      <c r="E1221" s="130">
        <v>39672.736111111109</v>
      </c>
      <c r="F1221" s="130">
        <v>39672.736111111109</v>
      </c>
      <c r="G1221" s="151">
        <v>-577.69230769231069</v>
      </c>
    </row>
    <row r="1222" spans="5:7" x14ac:dyDescent="0.25">
      <c r="E1222" s="130">
        <v>39672.875</v>
      </c>
      <c r="F1222" s="130">
        <v>39672.875</v>
      </c>
      <c r="G1222" s="152">
        <v>83.846153846150344</v>
      </c>
    </row>
    <row r="1223" spans="5:7" x14ac:dyDescent="0.25">
      <c r="E1223" s="130">
        <v>39673.527777777781</v>
      </c>
      <c r="F1223" s="130">
        <v>39673.527777777781</v>
      </c>
      <c r="G1223" s="151">
        <v>-146.92307692307824</v>
      </c>
    </row>
    <row r="1224" spans="5:7" x14ac:dyDescent="0.25">
      <c r="E1224" s="130">
        <v>39673.708333333336</v>
      </c>
      <c r="F1224" s="130">
        <v>39673.708333333336</v>
      </c>
      <c r="G1224" s="152">
        <v>622.30769230769101</v>
      </c>
    </row>
    <row r="1225" spans="5:7" x14ac:dyDescent="0.25">
      <c r="E1225" s="130">
        <v>39674.777777777781</v>
      </c>
      <c r="F1225" s="130">
        <v>39674.777777777781</v>
      </c>
      <c r="G1225" s="151">
        <v>-831.53846153845222</v>
      </c>
    </row>
    <row r="1226" spans="5:7" x14ac:dyDescent="0.25">
      <c r="E1226" s="130">
        <v>39675.402777777781</v>
      </c>
      <c r="F1226" s="130">
        <v>39675.402777777781</v>
      </c>
      <c r="G1226" s="151">
        <v>-216.15384615383914</v>
      </c>
    </row>
    <row r="1227" spans="5:7" x14ac:dyDescent="0.25">
      <c r="E1227" s="130">
        <v>39678.402777777781</v>
      </c>
      <c r="F1227" s="130">
        <v>39678.402777777781</v>
      </c>
      <c r="G1227" s="151">
        <v>-908.46153846154664</v>
      </c>
    </row>
    <row r="1228" spans="5:7" x14ac:dyDescent="0.25">
      <c r="E1228" s="130">
        <v>39678.652777777781</v>
      </c>
      <c r="F1228" s="130">
        <v>39678.652777777781</v>
      </c>
      <c r="G1228" s="151">
        <v>-208.46153846153845</v>
      </c>
    </row>
    <row r="1229" spans="5:7" x14ac:dyDescent="0.25">
      <c r="E1229" s="130">
        <v>39678.722222222219</v>
      </c>
      <c r="F1229" s="130">
        <v>39678.722222222219</v>
      </c>
      <c r="G1229" s="151">
        <v>-485.3846153846149</v>
      </c>
    </row>
    <row r="1230" spans="5:7" x14ac:dyDescent="0.25">
      <c r="E1230" s="130">
        <v>39679.402777777781</v>
      </c>
      <c r="F1230" s="130">
        <v>39679.402777777781</v>
      </c>
      <c r="G1230" s="151">
        <v>-39.230769230770107</v>
      </c>
    </row>
    <row r="1231" spans="5:7" x14ac:dyDescent="0.25">
      <c r="E1231" s="130">
        <v>39679.763888888891</v>
      </c>
      <c r="F1231" s="130">
        <v>39679.763888888891</v>
      </c>
      <c r="G1231" s="152">
        <v>391.5384615384624</v>
      </c>
    </row>
    <row r="1232" spans="5:7" x14ac:dyDescent="0.25">
      <c r="E1232" s="130">
        <v>39680.75</v>
      </c>
      <c r="F1232" s="130">
        <v>39680.75</v>
      </c>
      <c r="G1232" s="151">
        <v>-1585.3846153846202</v>
      </c>
    </row>
    <row r="1233" spans="5:7" x14ac:dyDescent="0.25">
      <c r="E1233" s="130">
        <v>39686.638888888891</v>
      </c>
      <c r="F1233" s="130">
        <v>39686.638888888891</v>
      </c>
      <c r="G1233" s="151">
        <v>-439.23076923076701</v>
      </c>
    </row>
    <row r="1234" spans="5:7" x14ac:dyDescent="0.25">
      <c r="E1234" s="130">
        <v>39686.819444444445</v>
      </c>
      <c r="F1234" s="130">
        <v>39686.819444444445</v>
      </c>
      <c r="G1234" s="152">
        <v>129.99999999999824</v>
      </c>
    </row>
    <row r="1235" spans="5:7" x14ac:dyDescent="0.25">
      <c r="E1235" s="130">
        <v>39688.736111111109</v>
      </c>
      <c r="F1235" s="130">
        <v>39688.736111111109</v>
      </c>
      <c r="G1235" s="152">
        <v>1306.923076923076</v>
      </c>
    </row>
    <row r="1236" spans="5:7" x14ac:dyDescent="0.25">
      <c r="E1236" s="130">
        <v>39689.541666666664</v>
      </c>
      <c r="F1236" s="130">
        <v>39689.541666666664</v>
      </c>
      <c r="G1236" s="151">
        <v>-439.23076923077798</v>
      </c>
    </row>
    <row r="1237" spans="5:7" x14ac:dyDescent="0.25">
      <c r="E1237" s="130">
        <v>39689.625</v>
      </c>
      <c r="F1237" s="130">
        <v>39689.625</v>
      </c>
      <c r="G1237" s="151">
        <v>-239.23076923077403</v>
      </c>
    </row>
    <row r="1238" spans="5:7" x14ac:dyDescent="0.25">
      <c r="E1238" s="130">
        <v>39689.75</v>
      </c>
      <c r="F1238" s="130">
        <v>39689.75</v>
      </c>
      <c r="G1238" s="151">
        <v>-308.46153846153493</v>
      </c>
    </row>
    <row r="1239" spans="5:7" x14ac:dyDescent="0.25">
      <c r="E1239" s="130">
        <v>39689.791666666664</v>
      </c>
      <c r="F1239" s="130">
        <v>39689.791666666664</v>
      </c>
      <c r="G1239" s="152">
        <v>1045.384615384623</v>
      </c>
    </row>
    <row r="1240" spans="5:7" x14ac:dyDescent="0.25">
      <c r="E1240" s="130">
        <v>39692.402777777781</v>
      </c>
      <c r="F1240" s="130">
        <v>39692.402777777781</v>
      </c>
      <c r="G1240" s="151">
        <v>-1077.6923076923042</v>
      </c>
    </row>
    <row r="1241" spans="5:7" x14ac:dyDescent="0.25">
      <c r="E1241" s="130">
        <v>39694.402777777781</v>
      </c>
      <c r="F1241" s="130">
        <v>39694.402777777781</v>
      </c>
      <c r="G1241" s="151">
        <v>-54.615384615382425</v>
      </c>
    </row>
    <row r="1242" spans="5:7" x14ac:dyDescent="0.25">
      <c r="E1242" s="130">
        <v>39695.472222222219</v>
      </c>
      <c r="F1242" s="130">
        <v>39695.472222222219</v>
      </c>
      <c r="G1242" s="151">
        <v>-539.23076923076349</v>
      </c>
    </row>
    <row r="1243" spans="5:7" x14ac:dyDescent="0.25">
      <c r="E1243" s="130">
        <v>39695.722222222219</v>
      </c>
      <c r="F1243" s="130">
        <v>39695.722222222219</v>
      </c>
      <c r="G1243" s="152">
        <v>406.92307692308566</v>
      </c>
    </row>
    <row r="1244" spans="5:7" x14ac:dyDescent="0.25">
      <c r="E1244" s="130">
        <v>39699.402777777781</v>
      </c>
      <c r="F1244" s="130">
        <v>39699.402777777781</v>
      </c>
      <c r="G1244" s="151">
        <v>-993.07692307693094</v>
      </c>
    </row>
    <row r="1245" spans="5:7" x14ac:dyDescent="0.25">
      <c r="E1245" s="130">
        <v>39699.638888888891</v>
      </c>
      <c r="F1245" s="130">
        <v>39699.638888888891</v>
      </c>
      <c r="G1245" s="151">
        <v>-1254.6153846153841</v>
      </c>
    </row>
    <row r="1246" spans="5:7" x14ac:dyDescent="0.25">
      <c r="E1246" s="130">
        <v>39699.75</v>
      </c>
      <c r="F1246" s="130">
        <v>39699.75</v>
      </c>
      <c r="G1246" s="152">
        <v>22.307692307690122</v>
      </c>
    </row>
    <row r="1247" spans="5:7" x14ac:dyDescent="0.25">
      <c r="E1247" s="130">
        <v>39700.402777777781</v>
      </c>
      <c r="F1247" s="130">
        <v>39700.402777777781</v>
      </c>
      <c r="G1247" s="152">
        <v>745.38461538461138</v>
      </c>
    </row>
    <row r="1248" spans="5:7" x14ac:dyDescent="0.25">
      <c r="E1248" s="130">
        <v>39701.5</v>
      </c>
      <c r="F1248" s="130">
        <v>39701.5</v>
      </c>
      <c r="G1248" s="151">
        <v>-193.07692307692616</v>
      </c>
    </row>
    <row r="1249" spans="5:7" x14ac:dyDescent="0.25">
      <c r="E1249" s="130">
        <v>39701.611111111109</v>
      </c>
      <c r="F1249" s="130">
        <v>39701.611111111109</v>
      </c>
      <c r="G1249" s="151">
        <v>-1008.4615384615431</v>
      </c>
    </row>
    <row r="1250" spans="5:7" x14ac:dyDescent="0.25">
      <c r="E1250" s="130">
        <v>39701.722222222219</v>
      </c>
      <c r="F1250" s="130">
        <v>39701.722222222219</v>
      </c>
      <c r="G1250" s="151">
        <v>-354.61538461538288</v>
      </c>
    </row>
    <row r="1251" spans="5:7" x14ac:dyDescent="0.25">
      <c r="E1251" s="130">
        <v>39702.416666666664</v>
      </c>
      <c r="F1251" s="130">
        <v>39702.416666666664</v>
      </c>
      <c r="G1251" s="152">
        <v>222.30769230769405</v>
      </c>
    </row>
    <row r="1252" spans="5:7" x14ac:dyDescent="0.25">
      <c r="E1252" s="130">
        <v>39702.680555555555</v>
      </c>
      <c r="F1252" s="130">
        <v>39702.680555555555</v>
      </c>
      <c r="G1252" s="151">
        <v>-116.15384615385358</v>
      </c>
    </row>
    <row r="1253" spans="5:7" x14ac:dyDescent="0.25">
      <c r="E1253" s="130">
        <v>39703.777777777781</v>
      </c>
      <c r="F1253" s="130">
        <v>39703.777777777781</v>
      </c>
      <c r="G1253" s="152">
        <v>360.76923076922679</v>
      </c>
    </row>
    <row r="1254" spans="5:7" x14ac:dyDescent="0.25">
      <c r="E1254" s="130">
        <v>39708.75</v>
      </c>
      <c r="F1254" s="130">
        <v>39708.75</v>
      </c>
      <c r="G1254" s="151">
        <v>-1193.076923076924</v>
      </c>
    </row>
    <row r="1255" spans="5:7" x14ac:dyDescent="0.25">
      <c r="E1255" s="130">
        <v>39708.847222222219</v>
      </c>
      <c r="F1255" s="130">
        <v>39708.847222222219</v>
      </c>
      <c r="G1255" s="152">
        <v>591.53846153846632</v>
      </c>
    </row>
    <row r="1256" spans="5:7" x14ac:dyDescent="0.25">
      <c r="E1256" s="130">
        <v>39716.402777777781</v>
      </c>
      <c r="F1256" s="130">
        <v>39716.402777777781</v>
      </c>
      <c r="G1256" s="151">
        <v>-939.23076923076042</v>
      </c>
    </row>
    <row r="1257" spans="5:7" x14ac:dyDescent="0.25">
      <c r="E1257" s="130">
        <v>39716.75</v>
      </c>
      <c r="F1257" s="130">
        <v>39716.75</v>
      </c>
      <c r="G1257" s="152">
        <v>1406.9230769230726</v>
      </c>
    </row>
    <row r="1258" spans="5:7" x14ac:dyDescent="0.25">
      <c r="E1258" s="130">
        <v>39717.402777777781</v>
      </c>
      <c r="F1258" s="130">
        <v>39717.402777777781</v>
      </c>
      <c r="G1258" s="152">
        <v>153.07692307692218</v>
      </c>
    </row>
    <row r="1259" spans="5:7" x14ac:dyDescent="0.25">
      <c r="E1259" s="130">
        <v>39717.625</v>
      </c>
      <c r="F1259" s="130">
        <v>39717.625</v>
      </c>
      <c r="G1259" s="151">
        <v>-362.30769230768357</v>
      </c>
    </row>
    <row r="1260" spans="5:7" x14ac:dyDescent="0.25">
      <c r="E1260" s="130">
        <v>39717.833333333336</v>
      </c>
      <c r="F1260" s="130">
        <v>39717.833333333336</v>
      </c>
      <c r="G1260" s="152">
        <v>1083.846153846159</v>
      </c>
    </row>
    <row r="1261" spans="5:7" x14ac:dyDescent="0.25">
      <c r="E1261" s="130">
        <v>39720.402777777781</v>
      </c>
      <c r="F1261" s="130">
        <v>39720.402777777781</v>
      </c>
      <c r="G1261" s="152">
        <v>6729.9999999999955</v>
      </c>
    </row>
    <row r="1262" spans="5:7" x14ac:dyDescent="0.25">
      <c r="E1262" s="130">
        <v>39721.888888888891</v>
      </c>
      <c r="F1262" s="130">
        <v>39721.888888888891</v>
      </c>
      <c r="G1262" s="152">
        <v>437.69230769229938</v>
      </c>
    </row>
    <row r="1263" spans="5:7" x14ac:dyDescent="0.25">
      <c r="E1263" s="130">
        <v>39722.597222222219</v>
      </c>
      <c r="F1263" s="130">
        <v>39722.597222222219</v>
      </c>
      <c r="G1263" s="152">
        <v>360.76923076922679</v>
      </c>
    </row>
    <row r="1264" spans="5:7" x14ac:dyDescent="0.25">
      <c r="E1264" s="130">
        <v>39722.861111111109</v>
      </c>
      <c r="F1264" s="130">
        <v>39722.861111111109</v>
      </c>
      <c r="G1264" s="151">
        <v>-0.76923076923383105</v>
      </c>
    </row>
    <row r="1265" spans="5:7" x14ac:dyDescent="0.25">
      <c r="E1265" s="130">
        <v>39724.833333333336</v>
      </c>
      <c r="F1265" s="130">
        <v>39724.833333333336</v>
      </c>
      <c r="G1265" s="152">
        <v>145.38461538461058</v>
      </c>
    </row>
    <row r="1266" spans="5:7" x14ac:dyDescent="0.25">
      <c r="E1266" s="130">
        <v>39728.736111111109</v>
      </c>
      <c r="F1266" s="130">
        <v>39728.736111111109</v>
      </c>
      <c r="G1266" s="151">
        <v>-693.07692307691957</v>
      </c>
    </row>
    <row r="1267" spans="5:7" x14ac:dyDescent="0.25">
      <c r="E1267" s="130">
        <v>39729.402777777781</v>
      </c>
      <c r="F1267" s="130">
        <v>39729.402777777781</v>
      </c>
      <c r="G1267" s="151">
        <v>-2077.6923076923131</v>
      </c>
    </row>
    <row r="1268" spans="5:7" x14ac:dyDescent="0.25">
      <c r="E1268" s="130">
        <v>39729.652777777781</v>
      </c>
      <c r="F1268" s="130">
        <v>39729.652777777781</v>
      </c>
      <c r="G1268" s="151">
        <v>-700.76923076923117</v>
      </c>
    </row>
    <row r="1269" spans="5:7" x14ac:dyDescent="0.25">
      <c r="E1269" s="130">
        <v>39729.736111111109</v>
      </c>
      <c r="F1269" s="130">
        <v>39729.736111111109</v>
      </c>
      <c r="G1269" s="151">
        <v>-908.46153846154664</v>
      </c>
    </row>
    <row r="1270" spans="5:7" x14ac:dyDescent="0.25">
      <c r="E1270" s="130">
        <v>39730.722222222219</v>
      </c>
      <c r="F1270" s="130">
        <v>39730.722222222219</v>
      </c>
      <c r="G1270" s="152">
        <v>1937.6923076923017</v>
      </c>
    </row>
    <row r="1271" spans="5:7" x14ac:dyDescent="0.25">
      <c r="E1271" s="130">
        <v>39734.680555555555</v>
      </c>
      <c r="F1271" s="130">
        <v>39734.680555555555</v>
      </c>
      <c r="G1271" s="151">
        <v>-916.15384615384733</v>
      </c>
    </row>
    <row r="1272" spans="5:7" x14ac:dyDescent="0.25">
      <c r="E1272" s="130">
        <v>39735.402777777781</v>
      </c>
      <c r="F1272" s="130">
        <v>39735.402777777781</v>
      </c>
      <c r="G1272" s="152">
        <v>76.153846153838714</v>
      </c>
    </row>
    <row r="1273" spans="5:7" x14ac:dyDescent="0.25">
      <c r="E1273" s="130">
        <v>39735.708333333336</v>
      </c>
      <c r="F1273" s="130">
        <v>39735.708333333336</v>
      </c>
      <c r="G1273" s="152">
        <v>1245.3846153846159</v>
      </c>
    </row>
    <row r="1274" spans="5:7" x14ac:dyDescent="0.25">
      <c r="E1274" s="130">
        <v>39738.444444444445</v>
      </c>
      <c r="F1274" s="130">
        <v>39738.444444444445</v>
      </c>
      <c r="G1274" s="151">
        <v>-185.38461538461451</v>
      </c>
    </row>
    <row r="1275" spans="5:7" x14ac:dyDescent="0.25">
      <c r="E1275" s="130">
        <v>39738.486111111109</v>
      </c>
      <c r="F1275" s="130">
        <v>39738.486111111109</v>
      </c>
      <c r="G1275" s="151">
        <v>-331.53846153846985</v>
      </c>
    </row>
    <row r="1276" spans="5:7" x14ac:dyDescent="0.25">
      <c r="E1276" s="130">
        <v>39738.805555555555</v>
      </c>
      <c r="F1276" s="130">
        <v>39738.805555555555</v>
      </c>
      <c r="G1276" s="151">
        <v>-1446.9230769230765</v>
      </c>
    </row>
    <row r="1277" spans="5:7" x14ac:dyDescent="0.25">
      <c r="E1277" s="130">
        <v>39741.527777777781</v>
      </c>
      <c r="F1277" s="130">
        <v>39741.527777777781</v>
      </c>
      <c r="G1277" s="151">
        <v>-608.46153846153538</v>
      </c>
    </row>
    <row r="1278" spans="5:7" x14ac:dyDescent="0.25">
      <c r="E1278" s="130">
        <v>39741.652777777781</v>
      </c>
      <c r="F1278" s="130">
        <v>39741.652777777781</v>
      </c>
      <c r="G1278" s="151">
        <v>-323.84615384615819</v>
      </c>
    </row>
    <row r="1279" spans="5:7" x14ac:dyDescent="0.25">
      <c r="E1279" s="130">
        <v>39741.694444444445</v>
      </c>
      <c r="F1279" s="130">
        <v>39741.694444444445</v>
      </c>
      <c r="G1279" s="151">
        <v>-762.30769230769135</v>
      </c>
    </row>
    <row r="1280" spans="5:7" x14ac:dyDescent="0.25">
      <c r="E1280" s="130">
        <v>39741.805555555555</v>
      </c>
      <c r="F1280" s="130">
        <v>39741.805555555555</v>
      </c>
      <c r="G1280" s="152">
        <v>599.23076923076701</v>
      </c>
    </row>
    <row r="1281" spans="5:7" x14ac:dyDescent="0.25">
      <c r="E1281" s="130">
        <v>39742.486111111109</v>
      </c>
      <c r="F1281" s="130">
        <v>39742.486111111109</v>
      </c>
      <c r="G1281" s="151">
        <v>-239.23076923077403</v>
      </c>
    </row>
    <row r="1282" spans="5:7" x14ac:dyDescent="0.25">
      <c r="E1282" s="130">
        <v>39742.638888888891</v>
      </c>
      <c r="F1282" s="130">
        <v>39742.638888888891</v>
      </c>
      <c r="G1282" s="151">
        <v>-762.30769230769135</v>
      </c>
    </row>
    <row r="1283" spans="5:7" x14ac:dyDescent="0.25">
      <c r="E1283" s="130">
        <v>39743.402777777781</v>
      </c>
      <c r="F1283" s="130">
        <v>39743.402777777781</v>
      </c>
      <c r="G1283" s="152">
        <v>2122.3076923076933</v>
      </c>
    </row>
    <row r="1284" spans="5:7" x14ac:dyDescent="0.25">
      <c r="E1284" s="130">
        <v>39745.416666666664</v>
      </c>
      <c r="F1284" s="130">
        <v>39745.416666666664</v>
      </c>
      <c r="G1284" s="152">
        <v>1606.9230769230765</v>
      </c>
    </row>
    <row r="1285" spans="5:7" x14ac:dyDescent="0.25">
      <c r="E1285" s="130">
        <v>39745.833333333336</v>
      </c>
      <c r="F1285" s="130">
        <v>39745.833333333336</v>
      </c>
      <c r="G1285" s="151">
        <v>-493.07692307691565</v>
      </c>
    </row>
    <row r="1286" spans="5:7" x14ac:dyDescent="0.25">
      <c r="E1286" s="130">
        <v>39748.402777777781</v>
      </c>
      <c r="F1286" s="130">
        <v>39748.402777777781</v>
      </c>
      <c r="G1286" s="151">
        <v>-1085.3846153846157</v>
      </c>
    </row>
    <row r="1287" spans="5:7" x14ac:dyDescent="0.25">
      <c r="E1287" s="130">
        <v>39748.888888888891</v>
      </c>
      <c r="F1287" s="130">
        <v>39748.888888888891</v>
      </c>
      <c r="G1287" s="151">
        <v>-185.38461538461451</v>
      </c>
    </row>
    <row r="1288" spans="5:7" x14ac:dyDescent="0.25">
      <c r="E1288" s="130">
        <v>39749.569444444445</v>
      </c>
      <c r="F1288" s="130">
        <v>39749.569444444445</v>
      </c>
      <c r="G1288" s="151">
        <v>-793.07692307691605</v>
      </c>
    </row>
    <row r="1289" spans="5:7" x14ac:dyDescent="0.25">
      <c r="E1289" s="130">
        <v>39749.791666666664</v>
      </c>
      <c r="F1289" s="130">
        <v>39749.791666666664</v>
      </c>
      <c r="G1289" s="151">
        <v>-731.53846153846132</v>
      </c>
    </row>
    <row r="1290" spans="5:7" x14ac:dyDescent="0.25">
      <c r="E1290" s="130">
        <v>39750.458333333336</v>
      </c>
      <c r="F1290" s="130">
        <v>39750.458333333336</v>
      </c>
      <c r="G1290" s="152">
        <v>2937.6923076923104</v>
      </c>
    </row>
    <row r="1291" spans="5:7" x14ac:dyDescent="0.25">
      <c r="E1291" s="130">
        <v>39751.652777777781</v>
      </c>
      <c r="F1291" s="130">
        <v>39751.652777777781</v>
      </c>
      <c r="G1291" s="151">
        <v>-416.15384615384306</v>
      </c>
    </row>
    <row r="1292" spans="5:7" x14ac:dyDescent="0.25">
      <c r="E1292" s="130">
        <v>39752.402777777781</v>
      </c>
      <c r="F1292" s="130">
        <v>39752.402777777781</v>
      </c>
      <c r="G1292" s="151">
        <v>-346.92307692307668</v>
      </c>
    </row>
    <row r="1293" spans="5:7" x14ac:dyDescent="0.25">
      <c r="E1293" s="130">
        <v>39752.708333333336</v>
      </c>
      <c r="F1293" s="130">
        <v>39752.708333333336</v>
      </c>
      <c r="G1293" s="151">
        <v>-431.53846153846632</v>
      </c>
    </row>
    <row r="1294" spans="5:7" x14ac:dyDescent="0.25">
      <c r="E1294" s="130">
        <v>39752.833333333336</v>
      </c>
      <c r="F1294" s="130">
        <v>39752.833333333336</v>
      </c>
      <c r="G1294" s="151">
        <v>-146.92307692307824</v>
      </c>
    </row>
    <row r="1295" spans="5:7" x14ac:dyDescent="0.25">
      <c r="E1295" s="130">
        <v>39755.680555555555</v>
      </c>
      <c r="F1295" s="130">
        <v>39755.680555555555</v>
      </c>
      <c r="G1295" s="152">
        <v>768.46153846153538</v>
      </c>
    </row>
    <row r="1296" spans="5:7" x14ac:dyDescent="0.25">
      <c r="E1296" s="130">
        <v>39756.583333333336</v>
      </c>
      <c r="F1296" s="130">
        <v>39756.583333333336</v>
      </c>
      <c r="G1296" s="152">
        <v>3445.3846153846152</v>
      </c>
    </row>
    <row r="1297" spans="5:7" x14ac:dyDescent="0.25">
      <c r="E1297" s="130">
        <v>39757.736111111109</v>
      </c>
      <c r="F1297" s="130">
        <v>39757.736111111109</v>
      </c>
      <c r="G1297" s="152">
        <v>653.07692307692651</v>
      </c>
    </row>
    <row r="1298" spans="5:7" x14ac:dyDescent="0.25">
      <c r="E1298" s="130">
        <v>39762.402777777781</v>
      </c>
      <c r="F1298" s="130">
        <v>39762.402777777781</v>
      </c>
      <c r="G1298" s="152">
        <v>145.38461538461604</v>
      </c>
    </row>
    <row r="1299" spans="5:7" x14ac:dyDescent="0.25">
      <c r="E1299" s="130">
        <v>39762.722222222219</v>
      </c>
      <c r="F1299" s="130">
        <v>39762.722222222219</v>
      </c>
      <c r="G1299" s="151">
        <v>-446.92307692307867</v>
      </c>
    </row>
    <row r="1300" spans="5:7" x14ac:dyDescent="0.25">
      <c r="E1300" s="130">
        <v>39762.861111111109</v>
      </c>
      <c r="F1300" s="130">
        <v>39762.861111111109</v>
      </c>
      <c r="G1300" s="151">
        <v>-1000.7692307692316</v>
      </c>
    </row>
    <row r="1301" spans="5:7" x14ac:dyDescent="0.25">
      <c r="E1301" s="130">
        <v>39763.402777777781</v>
      </c>
      <c r="F1301" s="130">
        <v>39763.402777777781</v>
      </c>
      <c r="G1301" s="152">
        <v>837.69230769230728</v>
      </c>
    </row>
    <row r="1302" spans="5:7" x14ac:dyDescent="0.25">
      <c r="E1302" s="130">
        <v>39765.736111111109</v>
      </c>
      <c r="F1302" s="130">
        <v>39765.736111111109</v>
      </c>
      <c r="G1302" s="151">
        <v>-416.15384615384858</v>
      </c>
    </row>
    <row r="1303" spans="5:7" x14ac:dyDescent="0.25">
      <c r="E1303" s="130">
        <v>39765.875</v>
      </c>
      <c r="F1303" s="130">
        <v>39765.875</v>
      </c>
      <c r="G1303" s="152">
        <v>537.69230769230683</v>
      </c>
    </row>
    <row r="1304" spans="5:7" x14ac:dyDescent="0.25">
      <c r="E1304" s="130">
        <v>39766.583333333336</v>
      </c>
      <c r="F1304" s="130">
        <v>39766.583333333336</v>
      </c>
      <c r="G1304" s="151">
        <v>-1523.8461538461488</v>
      </c>
    </row>
    <row r="1305" spans="5:7" x14ac:dyDescent="0.25">
      <c r="E1305" s="130">
        <v>39766.75</v>
      </c>
      <c r="F1305" s="130">
        <v>39766.75</v>
      </c>
      <c r="G1305" s="151">
        <v>-885.38461538461729</v>
      </c>
    </row>
    <row r="1306" spans="5:7" x14ac:dyDescent="0.25">
      <c r="E1306" s="130">
        <v>39766.861111111109</v>
      </c>
      <c r="F1306" s="130">
        <v>39766.861111111109</v>
      </c>
      <c r="G1306" s="151">
        <v>-731.53846153846132</v>
      </c>
    </row>
    <row r="1307" spans="5:7" x14ac:dyDescent="0.25">
      <c r="E1307" s="130">
        <v>39769.402777777781</v>
      </c>
      <c r="F1307" s="130">
        <v>39769.402777777781</v>
      </c>
      <c r="G1307" s="151">
        <v>-577.69230769231069</v>
      </c>
    </row>
    <row r="1308" spans="5:7" x14ac:dyDescent="0.25">
      <c r="E1308" s="130">
        <v>39769.666666666664</v>
      </c>
      <c r="F1308" s="130">
        <v>39769.666666666664</v>
      </c>
      <c r="G1308" s="151">
        <v>-708.46153846153743</v>
      </c>
    </row>
    <row r="1309" spans="5:7" x14ac:dyDescent="0.25">
      <c r="E1309" s="130">
        <v>39769.847222222219</v>
      </c>
      <c r="F1309" s="130">
        <v>39769.847222222219</v>
      </c>
      <c r="G1309" s="152">
        <v>753.07692307692309</v>
      </c>
    </row>
    <row r="1310" spans="5:7" x14ac:dyDescent="0.25">
      <c r="E1310" s="130">
        <v>39770.722222222219</v>
      </c>
      <c r="F1310" s="130">
        <v>39770.722222222219</v>
      </c>
      <c r="G1310" s="151">
        <v>-608.46153846153538</v>
      </c>
    </row>
    <row r="1311" spans="5:7" x14ac:dyDescent="0.25">
      <c r="E1311" s="130">
        <v>39770.819444444445</v>
      </c>
      <c r="F1311" s="130">
        <v>39770.819444444445</v>
      </c>
      <c r="G1311" s="152">
        <v>214.61538461538788</v>
      </c>
    </row>
    <row r="1312" spans="5:7" x14ac:dyDescent="0.25">
      <c r="E1312" s="130">
        <v>39771.402777777781</v>
      </c>
      <c r="F1312" s="130">
        <v>39771.402777777781</v>
      </c>
      <c r="G1312" s="152">
        <v>53.076923076920231</v>
      </c>
    </row>
    <row r="1313" spans="5:7" x14ac:dyDescent="0.25">
      <c r="E1313" s="130">
        <v>39771.722222222219</v>
      </c>
      <c r="F1313" s="130">
        <v>39771.722222222219</v>
      </c>
      <c r="G1313" s="151">
        <v>-562.30769230769295</v>
      </c>
    </row>
    <row r="1314" spans="5:7" x14ac:dyDescent="0.25">
      <c r="E1314" s="130">
        <v>39771.875</v>
      </c>
      <c r="F1314" s="130">
        <v>39771.875</v>
      </c>
      <c r="G1314" s="152">
        <v>491.53846153845888</v>
      </c>
    </row>
    <row r="1315" spans="5:7" x14ac:dyDescent="0.25">
      <c r="E1315" s="130">
        <v>39776.402777777781</v>
      </c>
      <c r="F1315" s="130">
        <v>39776.402777777781</v>
      </c>
      <c r="G1315" s="151">
        <v>-216.15384615384463</v>
      </c>
    </row>
    <row r="1316" spans="5:7" x14ac:dyDescent="0.25">
      <c r="E1316" s="130">
        <v>39776.541666666664</v>
      </c>
      <c r="F1316" s="130">
        <v>39776.541666666664</v>
      </c>
      <c r="G1316" s="151">
        <v>-854.61538461538157</v>
      </c>
    </row>
    <row r="1317" spans="5:7" x14ac:dyDescent="0.25">
      <c r="E1317" s="130">
        <v>39776.694444444445</v>
      </c>
      <c r="F1317" s="130">
        <v>39776.694444444445</v>
      </c>
      <c r="G1317" s="152">
        <v>2168.4615384615413</v>
      </c>
    </row>
    <row r="1318" spans="5:7" x14ac:dyDescent="0.25">
      <c r="E1318" s="130">
        <v>39777.625</v>
      </c>
      <c r="F1318" s="130">
        <v>39777.625</v>
      </c>
      <c r="G1318" s="151">
        <v>-593.07692307692309</v>
      </c>
    </row>
    <row r="1319" spans="5:7" x14ac:dyDescent="0.25">
      <c r="E1319" s="130">
        <v>39777.722222222219</v>
      </c>
      <c r="F1319" s="130">
        <v>39777.722222222219</v>
      </c>
      <c r="G1319" s="152">
        <v>76.153846153844185</v>
      </c>
    </row>
    <row r="1320" spans="5:7" x14ac:dyDescent="0.25">
      <c r="E1320" s="130">
        <v>39778.638888888891</v>
      </c>
      <c r="F1320" s="130">
        <v>39778.638888888891</v>
      </c>
      <c r="G1320" s="151">
        <v>-985.38461538461922</v>
      </c>
    </row>
    <row r="1321" spans="5:7" x14ac:dyDescent="0.25">
      <c r="E1321" s="130">
        <v>39778.736111111109</v>
      </c>
      <c r="F1321" s="130">
        <v>39778.736111111109</v>
      </c>
      <c r="G1321" s="151">
        <v>-1016.1538461538438</v>
      </c>
    </row>
    <row r="1322" spans="5:7" x14ac:dyDescent="0.25">
      <c r="E1322" s="130">
        <v>39778.791666666664</v>
      </c>
      <c r="F1322" s="130">
        <v>39778.791666666664</v>
      </c>
      <c r="G1322" s="152">
        <v>2053.076923076921</v>
      </c>
    </row>
    <row r="1323" spans="5:7" x14ac:dyDescent="0.25">
      <c r="E1323" s="130">
        <v>39780.666666666664</v>
      </c>
      <c r="F1323" s="130">
        <v>39780.666666666664</v>
      </c>
      <c r="G1323" s="152">
        <v>245.38461538461254</v>
      </c>
    </row>
    <row r="1324" spans="5:7" x14ac:dyDescent="0.25">
      <c r="E1324" s="130">
        <v>39780.833333333336</v>
      </c>
      <c r="F1324" s="130">
        <v>39780.833333333336</v>
      </c>
      <c r="G1324" s="151">
        <v>-23.846153846152315</v>
      </c>
    </row>
    <row r="1325" spans="5:7" x14ac:dyDescent="0.25">
      <c r="E1325" s="130">
        <v>39783.402777777781</v>
      </c>
      <c r="F1325" s="130">
        <v>39783.402777777781</v>
      </c>
      <c r="G1325" s="152">
        <v>2422.3076923076878</v>
      </c>
    </row>
    <row r="1326" spans="5:7" x14ac:dyDescent="0.25">
      <c r="E1326" s="130">
        <v>39790.527777777781</v>
      </c>
      <c r="F1326" s="130">
        <v>39790.527777777781</v>
      </c>
      <c r="G1326" s="151">
        <v>-216.15384615385008</v>
      </c>
    </row>
    <row r="1327" spans="5:7" x14ac:dyDescent="0.25">
      <c r="E1327" s="130">
        <v>39791.583333333336</v>
      </c>
      <c r="F1327" s="130">
        <v>39791.583333333336</v>
      </c>
      <c r="G1327" s="151">
        <v>-646.92307692307713</v>
      </c>
    </row>
    <row r="1328" spans="5:7" x14ac:dyDescent="0.25">
      <c r="E1328" s="130">
        <v>39791.875</v>
      </c>
      <c r="F1328" s="130">
        <v>39791.875</v>
      </c>
      <c r="G1328" s="151">
        <v>-193.07692307692068</v>
      </c>
    </row>
    <row r="1329" spans="5:7" x14ac:dyDescent="0.25">
      <c r="E1329" s="130">
        <v>39792.555555555555</v>
      </c>
      <c r="F1329" s="130">
        <v>39792.555555555555</v>
      </c>
      <c r="G1329" s="151">
        <v>-546.9230769230752</v>
      </c>
    </row>
    <row r="1330" spans="5:7" x14ac:dyDescent="0.25">
      <c r="E1330" s="130">
        <v>39792.722222222219</v>
      </c>
      <c r="F1330" s="130">
        <v>39792.722222222219</v>
      </c>
      <c r="G1330" s="151">
        <v>-1400.7692307692284</v>
      </c>
    </row>
    <row r="1331" spans="5:7" x14ac:dyDescent="0.25">
      <c r="E1331" s="130">
        <v>39792.763888888891</v>
      </c>
      <c r="F1331" s="130">
        <v>39792.763888888891</v>
      </c>
      <c r="G1331" s="151">
        <v>-885.38461538461183</v>
      </c>
    </row>
    <row r="1332" spans="5:7" x14ac:dyDescent="0.25">
      <c r="E1332" s="130">
        <v>39794.583333333336</v>
      </c>
      <c r="F1332" s="130">
        <v>39794.583333333336</v>
      </c>
      <c r="G1332" s="151">
        <v>-216.15384615384463</v>
      </c>
    </row>
    <row r="1333" spans="5:7" x14ac:dyDescent="0.25">
      <c r="E1333" s="130">
        <v>39794.777777777781</v>
      </c>
      <c r="F1333" s="130">
        <v>39794.777777777781</v>
      </c>
      <c r="G1333" s="151">
        <v>-31.538461538463949</v>
      </c>
    </row>
    <row r="1334" spans="5:7" x14ac:dyDescent="0.25">
      <c r="E1334" s="130">
        <v>39797.791666666664</v>
      </c>
      <c r="F1334" s="130">
        <v>39797.791666666664</v>
      </c>
      <c r="G1334" s="152">
        <v>745.38461538461684</v>
      </c>
    </row>
    <row r="1335" spans="5:7" x14ac:dyDescent="0.25">
      <c r="E1335" s="130">
        <v>39798.666666666664</v>
      </c>
      <c r="F1335" s="130">
        <v>39798.666666666664</v>
      </c>
      <c r="G1335" s="151">
        <v>-693.07692307691957</v>
      </c>
    </row>
    <row r="1336" spans="5:7" x14ac:dyDescent="0.25">
      <c r="E1336" s="130">
        <v>39799.458333333336</v>
      </c>
      <c r="F1336" s="130">
        <v>39799.458333333336</v>
      </c>
      <c r="G1336" s="151">
        <v>-1046.9230769230739</v>
      </c>
    </row>
    <row r="1337" spans="5:7" x14ac:dyDescent="0.25">
      <c r="E1337" s="130">
        <v>39799.555555555555</v>
      </c>
      <c r="F1337" s="130">
        <v>39799.555555555555</v>
      </c>
      <c r="G1337" s="152">
        <v>2806.923076923078</v>
      </c>
    </row>
    <row r="1338" spans="5:7" x14ac:dyDescent="0.25">
      <c r="E1338" s="130">
        <v>39801.402777777781</v>
      </c>
      <c r="F1338" s="130">
        <v>39801.402777777781</v>
      </c>
      <c r="G1338" s="151">
        <v>-785.38461538461524</v>
      </c>
    </row>
    <row r="1339" spans="5:7" x14ac:dyDescent="0.25">
      <c r="E1339" s="130">
        <v>39801.875</v>
      </c>
      <c r="F1339" s="130">
        <v>39801.875</v>
      </c>
      <c r="G1339" s="152">
        <v>414.61538461538083</v>
      </c>
    </row>
    <row r="1340" spans="5:7" x14ac:dyDescent="0.25">
      <c r="E1340" s="130">
        <v>39804.722222222219</v>
      </c>
      <c r="F1340" s="130">
        <v>39804.722222222219</v>
      </c>
      <c r="G1340" s="152">
        <v>1060.7692307692296</v>
      </c>
    </row>
    <row r="1341" spans="5:7" x14ac:dyDescent="0.25">
      <c r="E1341" s="130">
        <v>39808.847222222219</v>
      </c>
      <c r="F1341" s="130">
        <v>39808.847222222219</v>
      </c>
      <c r="G1341" s="151">
        <v>-939.23076923076587</v>
      </c>
    </row>
    <row r="1342" spans="5:7" x14ac:dyDescent="0.25">
      <c r="E1342" s="130">
        <v>39811.402777777781</v>
      </c>
      <c r="F1342" s="130">
        <v>39811.402777777781</v>
      </c>
      <c r="G1342" s="151">
        <v>-39.230769230770107</v>
      </c>
    </row>
    <row r="1343" spans="5:7" x14ac:dyDescent="0.25">
      <c r="E1343" s="130">
        <v>39811.861111111109</v>
      </c>
      <c r="F1343" s="130">
        <v>39811.861111111109</v>
      </c>
      <c r="G1343" s="152">
        <v>806.92307692307725</v>
      </c>
    </row>
    <row r="1344" spans="5:7" x14ac:dyDescent="0.25">
      <c r="E1344" s="130">
        <v>39812.736111111109</v>
      </c>
      <c r="F1344" s="130">
        <v>39812.736111111109</v>
      </c>
      <c r="G1344" s="151">
        <v>-962.30769230768988</v>
      </c>
    </row>
    <row r="1345" spans="5:7" x14ac:dyDescent="0.25">
      <c r="E1345" s="130">
        <v>39812.847222222219</v>
      </c>
      <c r="F1345" s="130">
        <v>39812.847222222219</v>
      </c>
      <c r="G1345" s="151">
        <v>-39.230769230770107</v>
      </c>
    </row>
    <row r="1346" spans="5:7" x14ac:dyDescent="0.25">
      <c r="E1346" s="130">
        <v>39813.416666666664</v>
      </c>
      <c r="F1346" s="130">
        <v>39813.416666666664</v>
      </c>
      <c r="G1346" s="152">
        <v>299.23076923077207</v>
      </c>
    </row>
    <row r="1347" spans="5:7" x14ac:dyDescent="0.25">
      <c r="E1347" s="130">
        <v>39813.708333333336</v>
      </c>
      <c r="F1347" s="130">
        <v>39813.708333333336</v>
      </c>
      <c r="G1347" s="152">
        <v>3022.3076923076892</v>
      </c>
    </row>
    <row r="1348" spans="5:7" x14ac:dyDescent="0.25">
      <c r="E1348" s="130">
        <v>39826.819444444445</v>
      </c>
      <c r="F1348" s="130">
        <v>39826.819444444445</v>
      </c>
      <c r="G1348" s="151">
        <v>-716.15384615384903</v>
      </c>
    </row>
    <row r="1349" spans="5:7" x14ac:dyDescent="0.25">
      <c r="E1349" s="130">
        <v>39827.430555555555</v>
      </c>
      <c r="F1349" s="130">
        <v>39827.430555555555</v>
      </c>
      <c r="G1349" s="151">
        <v>-408.46153846153697</v>
      </c>
    </row>
    <row r="1350" spans="5:7" x14ac:dyDescent="0.25">
      <c r="E1350" s="130">
        <v>39827.625</v>
      </c>
      <c r="F1350" s="130">
        <v>39827.625</v>
      </c>
      <c r="G1350" s="151">
        <v>-8.4615384615399929</v>
      </c>
    </row>
    <row r="1351" spans="5:7" x14ac:dyDescent="0.25">
      <c r="E1351" s="130">
        <v>39828.402777777781</v>
      </c>
      <c r="F1351" s="130">
        <v>39828.402777777781</v>
      </c>
      <c r="G1351" s="151">
        <v>-439.23076923076701</v>
      </c>
    </row>
    <row r="1352" spans="5:7" x14ac:dyDescent="0.25">
      <c r="E1352" s="130">
        <v>39828.611111111109</v>
      </c>
      <c r="F1352" s="130">
        <v>39828.611111111109</v>
      </c>
      <c r="G1352" s="152">
        <v>1053.0769230769235</v>
      </c>
    </row>
    <row r="1353" spans="5:7" x14ac:dyDescent="0.25">
      <c r="E1353" s="130">
        <v>39829.583333333336</v>
      </c>
      <c r="F1353" s="130">
        <v>39829.583333333336</v>
      </c>
      <c r="G1353" s="151">
        <v>-493.07692307692116</v>
      </c>
    </row>
    <row r="1354" spans="5:7" x14ac:dyDescent="0.25">
      <c r="E1354" s="130">
        <v>39829.652777777781</v>
      </c>
      <c r="F1354" s="130">
        <v>39829.652777777781</v>
      </c>
      <c r="G1354" s="151">
        <v>-916.15384615384187</v>
      </c>
    </row>
    <row r="1355" spans="5:7" x14ac:dyDescent="0.25">
      <c r="E1355" s="130">
        <v>39829.722222222219</v>
      </c>
      <c r="F1355" s="130">
        <v>39829.722222222219</v>
      </c>
      <c r="G1355" s="151">
        <v>-354.61538461538834</v>
      </c>
    </row>
    <row r="1356" spans="5:7" x14ac:dyDescent="0.25">
      <c r="E1356" s="130">
        <v>39832.402777777781</v>
      </c>
      <c r="F1356" s="130">
        <v>39832.402777777781</v>
      </c>
      <c r="G1356" s="151">
        <v>-523.84615384615677</v>
      </c>
    </row>
    <row r="1357" spans="5:7" x14ac:dyDescent="0.25">
      <c r="E1357" s="130">
        <v>39832.652777777781</v>
      </c>
      <c r="F1357" s="130">
        <v>39832.652777777781</v>
      </c>
      <c r="G1357" s="152">
        <v>183.84615384615776</v>
      </c>
    </row>
    <row r="1358" spans="5:7" x14ac:dyDescent="0.25">
      <c r="E1358" s="130">
        <v>39833.402777777781</v>
      </c>
      <c r="F1358" s="130">
        <v>39833.402777777781</v>
      </c>
      <c r="G1358" s="152">
        <v>876.15384615384346</v>
      </c>
    </row>
    <row r="1359" spans="5:7" x14ac:dyDescent="0.25">
      <c r="E1359" s="130">
        <v>39840.569444444445</v>
      </c>
      <c r="F1359" s="130">
        <v>39840.569444444445</v>
      </c>
      <c r="G1359" s="152">
        <v>2291.5384615384614</v>
      </c>
    </row>
    <row r="1360" spans="5:7" x14ac:dyDescent="0.25">
      <c r="E1360" s="130">
        <v>39841.861111111109</v>
      </c>
      <c r="F1360" s="130">
        <v>39841.861111111109</v>
      </c>
      <c r="G1360" s="151">
        <v>-877.69230769231115</v>
      </c>
    </row>
    <row r="1361" spans="5:7" x14ac:dyDescent="0.25">
      <c r="E1361" s="130">
        <v>39843.638888888891</v>
      </c>
      <c r="F1361" s="130">
        <v>39843.638888888891</v>
      </c>
      <c r="G1361" s="151">
        <v>-1146.923076923076</v>
      </c>
    </row>
    <row r="1362" spans="5:7" x14ac:dyDescent="0.25">
      <c r="E1362" s="130">
        <v>39843.805555555555</v>
      </c>
      <c r="F1362" s="130">
        <v>39843.805555555555</v>
      </c>
      <c r="G1362" s="151">
        <v>-531.53846153845745</v>
      </c>
    </row>
    <row r="1363" spans="5:7" x14ac:dyDescent="0.25">
      <c r="E1363" s="130">
        <v>39846.861111111109</v>
      </c>
      <c r="F1363" s="130">
        <v>39846.861111111109</v>
      </c>
      <c r="G1363" s="152">
        <v>276.15384615384812</v>
      </c>
    </row>
    <row r="1364" spans="5:7" x14ac:dyDescent="0.25">
      <c r="E1364" s="130">
        <v>39847.805555555555</v>
      </c>
      <c r="F1364" s="130">
        <v>39847.805555555555</v>
      </c>
      <c r="G1364" s="151">
        <v>-193.07692307692616</v>
      </c>
    </row>
    <row r="1365" spans="5:7" x14ac:dyDescent="0.25">
      <c r="E1365" s="130">
        <v>39847.888888888891</v>
      </c>
      <c r="F1365" s="130">
        <v>39847.888888888891</v>
      </c>
      <c r="G1365" s="152">
        <v>14.615384615383959</v>
      </c>
    </row>
    <row r="1366" spans="5:7" x14ac:dyDescent="0.25">
      <c r="E1366" s="130">
        <v>39848.402777777781</v>
      </c>
      <c r="F1366" s="130">
        <v>39848.402777777781</v>
      </c>
      <c r="G1366" s="151">
        <v>-146.92307692307276</v>
      </c>
    </row>
    <row r="1367" spans="5:7" x14ac:dyDescent="0.25">
      <c r="E1367" s="130">
        <v>39848.486111111109</v>
      </c>
      <c r="F1367" s="130">
        <v>39848.486111111109</v>
      </c>
      <c r="G1367" s="151">
        <v>-254.61538461538635</v>
      </c>
    </row>
    <row r="1368" spans="5:7" x14ac:dyDescent="0.25">
      <c r="E1368" s="130">
        <v>39848.791666666664</v>
      </c>
      <c r="F1368" s="130">
        <v>39848.791666666664</v>
      </c>
      <c r="G1368" s="151">
        <v>-93.076923076918703</v>
      </c>
    </row>
    <row r="1369" spans="5:7" x14ac:dyDescent="0.25">
      <c r="E1369" s="130">
        <v>39848.833333333336</v>
      </c>
      <c r="F1369" s="130">
        <v>39848.833333333336</v>
      </c>
      <c r="G1369" s="152">
        <v>268.46153846154198</v>
      </c>
    </row>
    <row r="1370" spans="5:7" x14ac:dyDescent="0.25">
      <c r="E1370" s="130">
        <v>39849.805555555555</v>
      </c>
      <c r="F1370" s="130">
        <v>39849.805555555555</v>
      </c>
      <c r="G1370" s="151">
        <v>-339.23076923077053</v>
      </c>
    </row>
    <row r="1371" spans="5:7" x14ac:dyDescent="0.25">
      <c r="E1371" s="130">
        <v>39849.861111111109</v>
      </c>
      <c r="F1371" s="130">
        <v>39849.861111111109</v>
      </c>
      <c r="G1371" s="152">
        <v>45.384615384619529</v>
      </c>
    </row>
    <row r="1372" spans="5:7" x14ac:dyDescent="0.25">
      <c r="E1372" s="130">
        <v>39850.416666666664</v>
      </c>
      <c r="F1372" s="130">
        <v>39850.416666666664</v>
      </c>
      <c r="G1372" s="151">
        <v>-223.84615384615626</v>
      </c>
    </row>
    <row r="1373" spans="5:7" x14ac:dyDescent="0.25">
      <c r="E1373" s="130">
        <v>39850.819444444445</v>
      </c>
      <c r="F1373" s="130">
        <v>39850.819444444445</v>
      </c>
      <c r="G1373" s="151">
        <v>-354.61538461538834</v>
      </c>
    </row>
    <row r="1374" spans="5:7" x14ac:dyDescent="0.25">
      <c r="E1374" s="130">
        <v>39853.472222222219</v>
      </c>
      <c r="F1374" s="130">
        <v>39853.472222222219</v>
      </c>
      <c r="G1374" s="152">
        <v>537.69230769230683</v>
      </c>
    </row>
    <row r="1375" spans="5:7" x14ac:dyDescent="0.25">
      <c r="E1375" s="130">
        <v>39853.847222222219</v>
      </c>
      <c r="F1375" s="130">
        <v>39853.847222222219</v>
      </c>
      <c r="G1375" s="152">
        <v>383.8461538461508</v>
      </c>
    </row>
    <row r="1376" spans="5:7" x14ac:dyDescent="0.25">
      <c r="E1376" s="130">
        <v>39854.513888888891</v>
      </c>
      <c r="F1376" s="130">
        <v>39854.513888888891</v>
      </c>
      <c r="G1376" s="151">
        <v>-116.15384615384265</v>
      </c>
    </row>
    <row r="1377" spans="5:7" x14ac:dyDescent="0.25">
      <c r="E1377" s="130">
        <v>39857.805555555555</v>
      </c>
      <c r="F1377" s="130">
        <v>39857.805555555555</v>
      </c>
      <c r="G1377" s="152">
        <v>1214.6153846153859</v>
      </c>
    </row>
    <row r="1378" spans="5:7" x14ac:dyDescent="0.25">
      <c r="E1378" s="130">
        <v>39860.847222222219</v>
      </c>
      <c r="F1378" s="130">
        <v>39860.847222222219</v>
      </c>
      <c r="G1378" s="151">
        <v>-70.000000000000213</v>
      </c>
    </row>
    <row r="1379" spans="5:7" x14ac:dyDescent="0.25">
      <c r="E1379" s="130">
        <v>39861.458333333336</v>
      </c>
      <c r="F1379" s="130">
        <v>39861.458333333336</v>
      </c>
      <c r="G1379" s="151">
        <v>-170.00000000000219</v>
      </c>
    </row>
    <row r="1380" spans="5:7" x14ac:dyDescent="0.25">
      <c r="E1380" s="130">
        <v>39861.611111111109</v>
      </c>
      <c r="F1380" s="130">
        <v>39861.611111111109</v>
      </c>
      <c r="G1380" s="152">
        <v>1068.4615384615413</v>
      </c>
    </row>
    <row r="1381" spans="5:7" x14ac:dyDescent="0.25">
      <c r="E1381" s="130">
        <v>39862.680555555555</v>
      </c>
      <c r="F1381" s="130">
        <v>39862.680555555555</v>
      </c>
      <c r="G1381" s="152">
        <v>68.461538461538026</v>
      </c>
    </row>
    <row r="1382" spans="5:7" x14ac:dyDescent="0.25">
      <c r="E1382" s="130">
        <v>39862.875</v>
      </c>
      <c r="F1382" s="130">
        <v>39862.875</v>
      </c>
      <c r="G1382" s="151">
        <v>-123.84615384615428</v>
      </c>
    </row>
    <row r="1383" spans="5:7" x14ac:dyDescent="0.25">
      <c r="E1383" s="130">
        <v>39863.486111111109</v>
      </c>
      <c r="F1383" s="130">
        <v>39863.486111111109</v>
      </c>
      <c r="G1383" s="151">
        <v>-162.30769230769056</v>
      </c>
    </row>
    <row r="1384" spans="5:7" x14ac:dyDescent="0.25">
      <c r="E1384" s="130">
        <v>39863.736111111109</v>
      </c>
      <c r="F1384" s="130">
        <v>39863.736111111109</v>
      </c>
      <c r="G1384" s="152">
        <v>1414.6153846153843</v>
      </c>
    </row>
    <row r="1385" spans="5:7" x14ac:dyDescent="0.25">
      <c r="E1385" s="130">
        <v>39868.541666666664</v>
      </c>
      <c r="F1385" s="130">
        <v>39868.541666666664</v>
      </c>
      <c r="G1385" s="151">
        <v>-269.99999999999869</v>
      </c>
    </row>
    <row r="1386" spans="5:7" x14ac:dyDescent="0.25">
      <c r="E1386" s="130">
        <v>39868.638888888891</v>
      </c>
      <c r="F1386" s="130">
        <v>39868.638888888891</v>
      </c>
      <c r="G1386" s="151">
        <v>-362.30769230768902</v>
      </c>
    </row>
    <row r="1387" spans="5:7" x14ac:dyDescent="0.25">
      <c r="E1387" s="130">
        <v>39868.708333333336</v>
      </c>
      <c r="F1387" s="130">
        <v>39868.708333333336</v>
      </c>
      <c r="G1387" s="151">
        <v>-331.53846153845888</v>
      </c>
    </row>
    <row r="1388" spans="5:7" x14ac:dyDescent="0.25">
      <c r="E1388" s="130">
        <v>39868.805555555555</v>
      </c>
      <c r="F1388" s="130">
        <v>39868.805555555555</v>
      </c>
      <c r="G1388" s="151">
        <v>-193.07692307692616</v>
      </c>
    </row>
    <row r="1389" spans="5:7" x14ac:dyDescent="0.25">
      <c r="E1389" s="130">
        <v>39868.833333333336</v>
      </c>
      <c r="F1389" s="130">
        <v>39868.833333333336</v>
      </c>
      <c r="G1389" s="152">
        <v>676.15384615384494</v>
      </c>
    </row>
    <row r="1390" spans="5:7" x14ac:dyDescent="0.25">
      <c r="E1390" s="130">
        <v>39875.652777777781</v>
      </c>
      <c r="F1390" s="130">
        <v>39875.652777777781</v>
      </c>
      <c r="G1390" s="151">
        <v>-900.76923076922947</v>
      </c>
    </row>
    <row r="1391" spans="5:7" x14ac:dyDescent="0.25">
      <c r="E1391" s="130">
        <v>39875.875</v>
      </c>
      <c r="F1391" s="130">
        <v>39875.875</v>
      </c>
      <c r="G1391" s="151">
        <v>-193.07692307692616</v>
      </c>
    </row>
    <row r="1392" spans="5:7" x14ac:dyDescent="0.25">
      <c r="E1392" s="130">
        <v>39876.402777777781</v>
      </c>
      <c r="F1392" s="130">
        <v>39876.402777777781</v>
      </c>
      <c r="G1392" s="152">
        <v>1245.3846153846159</v>
      </c>
    </row>
    <row r="1393" spans="5:7" x14ac:dyDescent="0.25">
      <c r="E1393" s="130">
        <v>39877.861111111109</v>
      </c>
      <c r="F1393" s="130">
        <v>39877.861111111109</v>
      </c>
      <c r="G1393" s="151">
        <v>-16.153846153846153</v>
      </c>
    </row>
    <row r="1394" spans="5:7" x14ac:dyDescent="0.25">
      <c r="E1394" s="130">
        <v>39884.763888888891</v>
      </c>
      <c r="F1394" s="130">
        <v>39884.763888888891</v>
      </c>
      <c r="G1394" s="152">
        <v>1222.3076923076919</v>
      </c>
    </row>
    <row r="1395" spans="5:7" x14ac:dyDescent="0.25">
      <c r="E1395" s="130">
        <v>39888.694444444445</v>
      </c>
      <c r="F1395" s="130">
        <v>39888.694444444445</v>
      </c>
      <c r="G1395" s="152">
        <v>891.53846153846132</v>
      </c>
    </row>
    <row r="1396" spans="5:7" x14ac:dyDescent="0.25">
      <c r="E1396" s="130">
        <v>39905.402777777781</v>
      </c>
      <c r="F1396" s="130">
        <v>39905.402777777781</v>
      </c>
      <c r="G1396" s="152">
        <v>2214.6153846153834</v>
      </c>
    </row>
    <row r="1397" spans="5:7" x14ac:dyDescent="0.25">
      <c r="E1397" s="130">
        <v>39910.402777777781</v>
      </c>
      <c r="F1397" s="130">
        <v>39910.402777777781</v>
      </c>
      <c r="G1397" s="151">
        <v>-508.46153846153891</v>
      </c>
    </row>
    <row r="1398" spans="5:7" x14ac:dyDescent="0.25">
      <c r="E1398" s="130">
        <v>39911.722222222219</v>
      </c>
      <c r="F1398" s="130">
        <v>39911.722222222219</v>
      </c>
      <c r="G1398" s="151">
        <v>-485.3846153846149</v>
      </c>
    </row>
    <row r="1399" spans="5:7" x14ac:dyDescent="0.25">
      <c r="E1399" s="130">
        <v>39916.652777777781</v>
      </c>
      <c r="F1399" s="130">
        <v>39916.652777777781</v>
      </c>
      <c r="G1399" s="152">
        <v>153.07692307692767</v>
      </c>
    </row>
    <row r="1400" spans="5:7" x14ac:dyDescent="0.25">
      <c r="E1400" s="130">
        <v>39916.805555555555</v>
      </c>
      <c r="F1400" s="130">
        <v>39916.805555555555</v>
      </c>
      <c r="G1400" s="151">
        <v>-385.38461538461297</v>
      </c>
    </row>
    <row r="1401" spans="5:7" x14ac:dyDescent="0.25">
      <c r="E1401" s="130">
        <v>39917.486111111109</v>
      </c>
      <c r="F1401" s="130">
        <v>39917.486111111109</v>
      </c>
      <c r="G1401" s="151">
        <v>-639.23076923076553</v>
      </c>
    </row>
    <row r="1402" spans="5:7" x14ac:dyDescent="0.25">
      <c r="E1402" s="130">
        <v>39917.708333333336</v>
      </c>
      <c r="F1402" s="130">
        <v>39917.708333333336</v>
      </c>
      <c r="G1402" s="151">
        <v>-477.69230769230882</v>
      </c>
    </row>
    <row r="1403" spans="5:7" x14ac:dyDescent="0.25">
      <c r="E1403" s="130">
        <v>39917.777777777781</v>
      </c>
      <c r="F1403" s="130">
        <v>39917.777777777781</v>
      </c>
      <c r="G1403" s="152">
        <v>483.84615384615267</v>
      </c>
    </row>
    <row r="1404" spans="5:7" x14ac:dyDescent="0.25">
      <c r="E1404" s="130">
        <v>39918.458333333336</v>
      </c>
      <c r="F1404" s="130">
        <v>39918.458333333336</v>
      </c>
      <c r="G1404" s="151">
        <v>-408.46153846153697</v>
      </c>
    </row>
    <row r="1405" spans="5:7" x14ac:dyDescent="0.25">
      <c r="E1405" s="130">
        <v>39918.708333333336</v>
      </c>
      <c r="F1405" s="130">
        <v>39918.708333333336</v>
      </c>
      <c r="G1405" s="151">
        <v>-746.92307692307361</v>
      </c>
    </row>
    <row r="1406" spans="5:7" x14ac:dyDescent="0.25">
      <c r="E1406" s="130">
        <v>39919.430555555555</v>
      </c>
      <c r="F1406" s="130">
        <v>39919.430555555555</v>
      </c>
      <c r="G1406" s="151">
        <v>-308.46153846154044</v>
      </c>
    </row>
    <row r="1407" spans="5:7" x14ac:dyDescent="0.25">
      <c r="E1407" s="130">
        <v>39919.652777777781</v>
      </c>
      <c r="F1407" s="130">
        <v>39919.652777777781</v>
      </c>
      <c r="G1407" s="151">
        <v>-739.23076923076746</v>
      </c>
    </row>
    <row r="1408" spans="5:7" x14ac:dyDescent="0.25">
      <c r="E1408" s="130">
        <v>39919.819444444445</v>
      </c>
      <c r="F1408" s="130">
        <v>39919.819444444445</v>
      </c>
      <c r="G1408" s="151">
        <v>-254.61538461538635</v>
      </c>
    </row>
    <row r="1409" spans="5:7" x14ac:dyDescent="0.25">
      <c r="E1409" s="130">
        <v>39919.861111111109</v>
      </c>
      <c r="F1409" s="130">
        <v>39919.861111111109</v>
      </c>
      <c r="G1409" s="152">
        <v>22.307692307695586</v>
      </c>
    </row>
    <row r="1410" spans="5:7" x14ac:dyDescent="0.25">
      <c r="E1410" s="130">
        <v>39920.416666666664</v>
      </c>
      <c r="F1410" s="130">
        <v>39920.416666666664</v>
      </c>
      <c r="G1410" s="151">
        <v>-154.61538461538439</v>
      </c>
    </row>
    <row r="1411" spans="5:7" x14ac:dyDescent="0.25">
      <c r="E1411" s="130">
        <v>39920.555555555555</v>
      </c>
      <c r="F1411" s="130">
        <v>39920.555555555555</v>
      </c>
      <c r="G1411" s="151">
        <v>-116.15384615384812</v>
      </c>
    </row>
    <row r="1412" spans="5:7" x14ac:dyDescent="0.25">
      <c r="E1412" s="130">
        <v>39920.597222222219</v>
      </c>
      <c r="F1412" s="130">
        <v>39920.597222222219</v>
      </c>
      <c r="G1412" s="152">
        <v>230.0000000000002</v>
      </c>
    </row>
    <row r="1413" spans="5:7" x14ac:dyDescent="0.25">
      <c r="E1413" s="130">
        <v>39923.402777777781</v>
      </c>
      <c r="F1413" s="130">
        <v>39923.402777777781</v>
      </c>
      <c r="G1413" s="152">
        <v>2953.0769230769224</v>
      </c>
    </row>
    <row r="1414" spans="5:7" x14ac:dyDescent="0.25">
      <c r="E1414" s="130">
        <v>39924.458333333336</v>
      </c>
      <c r="F1414" s="130">
        <v>39924.458333333336</v>
      </c>
      <c r="G1414" s="151">
        <v>-485.3846153846149</v>
      </c>
    </row>
    <row r="1415" spans="5:7" x14ac:dyDescent="0.25">
      <c r="E1415" s="130">
        <v>39924.652777777781</v>
      </c>
      <c r="F1415" s="130">
        <v>39924.652777777781</v>
      </c>
      <c r="G1415" s="151">
        <v>-493.07692307692656</v>
      </c>
    </row>
    <row r="1416" spans="5:7" x14ac:dyDescent="0.25">
      <c r="E1416" s="130">
        <v>39924.763888888891</v>
      </c>
      <c r="F1416" s="130">
        <v>39924.763888888891</v>
      </c>
      <c r="G1416" s="152">
        <v>37.692307692307907</v>
      </c>
    </row>
    <row r="1417" spans="5:7" x14ac:dyDescent="0.25">
      <c r="E1417" s="130">
        <v>39925.444444444445</v>
      </c>
      <c r="F1417" s="130">
        <v>39925.444444444445</v>
      </c>
      <c r="G1417" s="152">
        <v>6.9230769230777964</v>
      </c>
    </row>
    <row r="1418" spans="5:7" x14ac:dyDescent="0.25">
      <c r="E1418" s="130">
        <v>39925.638888888891</v>
      </c>
      <c r="F1418" s="130">
        <v>39925.638888888891</v>
      </c>
      <c r="G1418" s="151">
        <v>-654.61538461538328</v>
      </c>
    </row>
    <row r="1419" spans="5:7" x14ac:dyDescent="0.25">
      <c r="E1419" s="130">
        <v>39925.722222222219</v>
      </c>
      <c r="F1419" s="130">
        <v>39925.722222222219</v>
      </c>
      <c r="G1419" s="151">
        <v>-370.00000000000063</v>
      </c>
    </row>
    <row r="1420" spans="5:7" x14ac:dyDescent="0.25">
      <c r="E1420" s="130">
        <v>39925.833333333336</v>
      </c>
      <c r="F1420" s="130">
        <v>39925.833333333336</v>
      </c>
      <c r="G1420" s="151">
        <v>-170.00000000000219</v>
      </c>
    </row>
    <row r="1421" spans="5:7" x14ac:dyDescent="0.25">
      <c r="E1421" s="130">
        <v>39925.861111111109</v>
      </c>
      <c r="F1421" s="130">
        <v>39925.861111111109</v>
      </c>
      <c r="G1421" s="152">
        <v>76.153846153849656</v>
      </c>
    </row>
    <row r="1422" spans="5:7" x14ac:dyDescent="0.25">
      <c r="E1422" s="130">
        <v>39930.402777777781</v>
      </c>
      <c r="F1422" s="130">
        <v>39930.402777777781</v>
      </c>
      <c r="G1422" s="152">
        <v>422.30769230769249</v>
      </c>
    </row>
    <row r="1423" spans="5:7" x14ac:dyDescent="0.25">
      <c r="E1423" s="130">
        <v>39930.722222222219</v>
      </c>
      <c r="F1423" s="130">
        <v>39930.722222222219</v>
      </c>
      <c r="G1423" s="151">
        <v>-462.30769230769096</v>
      </c>
    </row>
    <row r="1424" spans="5:7" x14ac:dyDescent="0.25">
      <c r="E1424" s="130">
        <v>39930.861111111109</v>
      </c>
      <c r="F1424" s="130">
        <v>39930.861111111109</v>
      </c>
      <c r="G1424" s="152">
        <v>306.92307692307821</v>
      </c>
    </row>
    <row r="1425" spans="5:7" x14ac:dyDescent="0.25">
      <c r="E1425" s="130">
        <v>39931.402777777781</v>
      </c>
      <c r="F1425" s="130">
        <v>39931.402777777781</v>
      </c>
      <c r="G1425" s="151">
        <v>-246.92307692307472</v>
      </c>
    </row>
    <row r="1426" spans="5:7" x14ac:dyDescent="0.25">
      <c r="E1426" s="130">
        <v>39931.805555555555</v>
      </c>
      <c r="F1426" s="130">
        <v>39931.805555555555</v>
      </c>
      <c r="G1426" s="151">
        <v>-223.84615384615077</v>
      </c>
    </row>
    <row r="1427" spans="5:7" x14ac:dyDescent="0.25">
      <c r="E1427" s="130">
        <v>39931.861111111109</v>
      </c>
      <c r="F1427" s="130">
        <v>39931.861111111109</v>
      </c>
      <c r="G1427" s="151">
        <v>-200.76923076922682</v>
      </c>
    </row>
    <row r="1428" spans="5:7" x14ac:dyDescent="0.25">
      <c r="E1428" s="130">
        <v>39933.666666666664</v>
      </c>
      <c r="F1428" s="130">
        <v>39933.666666666664</v>
      </c>
      <c r="G1428" s="151">
        <v>-685.38461538461888</v>
      </c>
    </row>
    <row r="1429" spans="5:7" x14ac:dyDescent="0.25">
      <c r="E1429" s="130">
        <v>39933.791666666664</v>
      </c>
      <c r="F1429" s="130">
        <v>39933.791666666664</v>
      </c>
      <c r="G1429" s="151">
        <v>-400.76923076923077</v>
      </c>
    </row>
    <row r="1430" spans="5:7" x14ac:dyDescent="0.25">
      <c r="E1430" s="130">
        <v>39947.861111111109</v>
      </c>
      <c r="F1430" s="130">
        <v>39947.861111111109</v>
      </c>
      <c r="G1430" s="151">
        <v>-108.46153846153649</v>
      </c>
    </row>
    <row r="1431" spans="5:7" x14ac:dyDescent="0.25">
      <c r="E1431" s="130">
        <v>39948.680555555555</v>
      </c>
      <c r="F1431" s="130">
        <v>39948.680555555555</v>
      </c>
      <c r="G1431" s="151">
        <v>-123.84615384615428</v>
      </c>
    </row>
    <row r="1432" spans="5:7" x14ac:dyDescent="0.25">
      <c r="E1432" s="130">
        <v>39948.708333333336</v>
      </c>
      <c r="F1432" s="130">
        <v>39948.708333333336</v>
      </c>
      <c r="G1432" s="151">
        <v>-377.69230769230683</v>
      </c>
    </row>
    <row r="1433" spans="5:7" x14ac:dyDescent="0.25">
      <c r="E1433" s="130">
        <v>39951.611111111109</v>
      </c>
      <c r="F1433" s="130">
        <v>39951.611111111109</v>
      </c>
      <c r="G1433" s="152">
        <v>1199.2307692307734</v>
      </c>
    </row>
    <row r="1434" spans="5:7" x14ac:dyDescent="0.25">
      <c r="E1434" s="130">
        <v>39959.694444444445</v>
      </c>
      <c r="F1434" s="130">
        <v>39959.694444444445</v>
      </c>
      <c r="G1434" s="152">
        <v>568.46153846153686</v>
      </c>
    </row>
    <row r="1435" spans="5:7" x14ac:dyDescent="0.25">
      <c r="E1435" s="130">
        <v>39968.458333333336</v>
      </c>
      <c r="F1435" s="130">
        <v>39968.458333333336</v>
      </c>
      <c r="G1435" s="151">
        <v>-400.76923076923077</v>
      </c>
    </row>
    <row r="1436" spans="5:7" x14ac:dyDescent="0.25">
      <c r="E1436" s="130">
        <v>39968.625</v>
      </c>
      <c r="F1436" s="130">
        <v>39968.625</v>
      </c>
      <c r="G1436" s="152">
        <v>930.00000000000307</v>
      </c>
    </row>
    <row r="1437" spans="5:7" x14ac:dyDescent="0.25">
      <c r="E1437" s="130">
        <v>39972.652777777781</v>
      </c>
      <c r="F1437" s="130">
        <v>39972.652777777781</v>
      </c>
      <c r="G1437" s="151">
        <v>-8.4615384615454587</v>
      </c>
    </row>
    <row r="1438" spans="5:7" x14ac:dyDescent="0.25">
      <c r="E1438" s="130">
        <v>39979.625</v>
      </c>
      <c r="F1438" s="130">
        <v>39979.625</v>
      </c>
      <c r="G1438" s="151">
        <v>-77.692307692317314</v>
      </c>
    </row>
    <row r="1439" spans="5:7" x14ac:dyDescent="0.25">
      <c r="E1439" s="130">
        <v>39980.472222222219</v>
      </c>
      <c r="F1439" s="130">
        <v>39980.472222222219</v>
      </c>
      <c r="G1439" s="152">
        <v>445.38461538461098</v>
      </c>
    </row>
    <row r="1440" spans="5:7" x14ac:dyDescent="0.25">
      <c r="E1440" s="130">
        <v>39981.861111111109</v>
      </c>
      <c r="F1440" s="130">
        <v>39981.861111111109</v>
      </c>
      <c r="G1440" s="152">
        <v>53.076923076925702</v>
      </c>
    </row>
    <row r="1441" spans="5:7" x14ac:dyDescent="0.25">
      <c r="E1441" s="130">
        <v>39982.625</v>
      </c>
      <c r="F1441" s="130">
        <v>39982.625</v>
      </c>
      <c r="G1441" s="151">
        <v>-339.23076923077053</v>
      </c>
    </row>
    <row r="1442" spans="5:7" x14ac:dyDescent="0.25">
      <c r="E1442" s="130">
        <v>39982.680555555555</v>
      </c>
      <c r="F1442" s="130">
        <v>39982.680555555555</v>
      </c>
      <c r="G1442" s="151">
        <v>-131.5384615384659</v>
      </c>
    </row>
    <row r="1443" spans="5:7" x14ac:dyDescent="0.25">
      <c r="E1443" s="130">
        <v>39982.736111111109</v>
      </c>
      <c r="F1443" s="130">
        <v>39982.736111111109</v>
      </c>
      <c r="G1443" s="152">
        <v>30.000000000001741</v>
      </c>
    </row>
    <row r="1444" spans="5:7" x14ac:dyDescent="0.25">
      <c r="E1444" s="130">
        <v>39983.777777777781</v>
      </c>
      <c r="F1444" s="130">
        <v>39983.777777777781</v>
      </c>
      <c r="G1444" s="152">
        <v>1191.5384615384673</v>
      </c>
    </row>
    <row r="1445" spans="5:7" x14ac:dyDescent="0.25">
      <c r="E1445" s="130">
        <v>39987.819444444445</v>
      </c>
      <c r="F1445" s="130">
        <v>39987.819444444445</v>
      </c>
      <c r="G1445" s="152">
        <v>229.99999999999474</v>
      </c>
    </row>
    <row r="1446" spans="5:7" x14ac:dyDescent="0.25">
      <c r="E1446" s="130">
        <v>39988.430555555555</v>
      </c>
      <c r="F1446" s="130">
        <v>39988.430555555555</v>
      </c>
      <c r="G1446" s="151">
        <v>-123.84615384615428</v>
      </c>
    </row>
    <row r="1447" spans="5:7" x14ac:dyDescent="0.25">
      <c r="E1447" s="130">
        <v>39988.5</v>
      </c>
      <c r="F1447" s="130">
        <v>39988.5</v>
      </c>
      <c r="G1447" s="151">
        <v>-177.69230769230288</v>
      </c>
    </row>
    <row r="1448" spans="5:7" x14ac:dyDescent="0.25">
      <c r="E1448" s="130">
        <v>39988.625</v>
      </c>
      <c r="F1448" s="130">
        <v>39988.625</v>
      </c>
      <c r="G1448" s="151">
        <v>-131.5384615384659</v>
      </c>
    </row>
    <row r="1449" spans="5:7" x14ac:dyDescent="0.25">
      <c r="E1449" s="130">
        <v>39988.694444444445</v>
      </c>
      <c r="F1449" s="130">
        <v>39988.694444444445</v>
      </c>
      <c r="G1449" s="151">
        <v>-285.38461538461098</v>
      </c>
    </row>
    <row r="1450" spans="5:7" x14ac:dyDescent="0.25">
      <c r="E1450" s="130">
        <v>39988.861111111109</v>
      </c>
      <c r="F1450" s="130">
        <v>39988.861111111109</v>
      </c>
      <c r="G1450" s="151">
        <v>-500.76923076922725</v>
      </c>
    </row>
    <row r="1451" spans="5:7" x14ac:dyDescent="0.25">
      <c r="E1451" s="130">
        <v>39989.430555555555</v>
      </c>
      <c r="F1451" s="130">
        <v>39989.430555555555</v>
      </c>
      <c r="G1451" s="151">
        <v>-8.4615384615454587</v>
      </c>
    </row>
    <row r="1452" spans="5:7" x14ac:dyDescent="0.25">
      <c r="E1452" s="130">
        <v>39989.652777777781</v>
      </c>
      <c r="F1452" s="130">
        <v>39989.652777777781</v>
      </c>
      <c r="G1452" s="152">
        <v>837.69230769230728</v>
      </c>
    </row>
    <row r="1453" spans="5:7" x14ac:dyDescent="0.25">
      <c r="E1453" s="130">
        <v>39990.652777777781</v>
      </c>
      <c r="F1453" s="130">
        <v>39990.652777777781</v>
      </c>
      <c r="G1453" s="152">
        <v>222.30769230769405</v>
      </c>
    </row>
    <row r="1454" spans="5:7" x14ac:dyDescent="0.25">
      <c r="E1454" s="130">
        <v>39993.527777777781</v>
      </c>
      <c r="F1454" s="130">
        <v>39993.527777777781</v>
      </c>
      <c r="G1454" s="152">
        <v>1399.2307692307718</v>
      </c>
    </row>
    <row r="1455" spans="5:7" x14ac:dyDescent="0.25">
      <c r="E1455" s="130">
        <v>39994.694444444445</v>
      </c>
      <c r="F1455" s="130">
        <v>39994.694444444445</v>
      </c>
      <c r="G1455" s="152">
        <v>191.53846153845848</v>
      </c>
    </row>
    <row r="1456" spans="5:7" x14ac:dyDescent="0.25">
      <c r="E1456" s="130">
        <v>39995.402777777781</v>
      </c>
      <c r="F1456" s="130">
        <v>39995.402777777781</v>
      </c>
      <c r="G1456" s="151">
        <v>-8.461538461534527</v>
      </c>
    </row>
    <row r="1457" spans="5:7" x14ac:dyDescent="0.25">
      <c r="E1457" s="130">
        <v>39995.722222222219</v>
      </c>
      <c r="F1457" s="130">
        <v>39995.722222222219</v>
      </c>
      <c r="G1457" s="152">
        <v>853.07692307691957</v>
      </c>
    </row>
    <row r="1458" spans="5:7" x14ac:dyDescent="0.25">
      <c r="E1458" s="130">
        <v>40001.638888888891</v>
      </c>
      <c r="F1458" s="130">
        <v>40001.638888888891</v>
      </c>
      <c r="G1458" s="152">
        <v>1368.4615384615417</v>
      </c>
    </row>
    <row r="1459" spans="5:7" x14ac:dyDescent="0.25">
      <c r="E1459" s="130">
        <v>40003.652777777781</v>
      </c>
      <c r="F1459" s="130">
        <v>40003.652777777781</v>
      </c>
      <c r="G1459" s="152">
        <v>283.84615384615427</v>
      </c>
    </row>
    <row r="1460" spans="5:7" x14ac:dyDescent="0.25">
      <c r="E1460" s="130">
        <v>40004.402777777781</v>
      </c>
      <c r="F1460" s="130">
        <v>40004.402777777781</v>
      </c>
      <c r="G1460" s="151">
        <v>-462.30769230769096</v>
      </c>
    </row>
    <row r="1461" spans="5:7" x14ac:dyDescent="0.25">
      <c r="E1461" s="130">
        <v>40004.5</v>
      </c>
      <c r="F1461" s="130">
        <v>40004.5</v>
      </c>
      <c r="G1461" s="152">
        <v>37.692307692307907</v>
      </c>
    </row>
    <row r="1462" spans="5:7" x14ac:dyDescent="0.25">
      <c r="E1462" s="130">
        <v>40007.625</v>
      </c>
      <c r="F1462" s="130">
        <v>40007.625</v>
      </c>
      <c r="G1462" s="151">
        <v>-854.61538461538726</v>
      </c>
    </row>
    <row r="1463" spans="5:7" x14ac:dyDescent="0.25">
      <c r="E1463" s="130">
        <v>40007.680555555555</v>
      </c>
      <c r="F1463" s="130">
        <v>40007.680555555555</v>
      </c>
      <c r="G1463" s="151">
        <v>-885.38461538461183</v>
      </c>
    </row>
    <row r="1464" spans="5:7" x14ac:dyDescent="0.25">
      <c r="E1464" s="130">
        <v>40008.402777777781</v>
      </c>
      <c r="F1464" s="130">
        <v>40008.402777777781</v>
      </c>
      <c r="G1464" s="152">
        <v>83.846153846155815</v>
      </c>
    </row>
    <row r="1465" spans="5:7" x14ac:dyDescent="0.25">
      <c r="E1465" s="130">
        <v>40009.402777777781</v>
      </c>
      <c r="F1465" s="130">
        <v>40009.402777777781</v>
      </c>
      <c r="G1465" s="151">
        <v>-162.30769230769056</v>
      </c>
    </row>
    <row r="1466" spans="5:7" x14ac:dyDescent="0.25">
      <c r="E1466" s="130">
        <v>40024.694444444445</v>
      </c>
      <c r="F1466" s="130">
        <v>40024.694444444445</v>
      </c>
      <c r="G1466" s="152">
        <v>991.53846153845245</v>
      </c>
    </row>
    <row r="1467" spans="5:7" x14ac:dyDescent="0.25">
      <c r="E1467" s="130">
        <v>40025.652777777781</v>
      </c>
      <c r="F1467" s="130">
        <v>40025.652777777781</v>
      </c>
      <c r="G1467" s="151">
        <v>-900.76923076922412</v>
      </c>
    </row>
    <row r="1468" spans="5:7" x14ac:dyDescent="0.25">
      <c r="E1468" s="130">
        <v>40025.666666666664</v>
      </c>
      <c r="F1468" s="130">
        <v>40025.666666666664</v>
      </c>
      <c r="G1468" s="152">
        <v>1768.461538461544</v>
      </c>
    </row>
    <row r="1469" spans="5:7" x14ac:dyDescent="0.25">
      <c r="E1469" s="130">
        <v>40035.666666666664</v>
      </c>
      <c r="F1469" s="130">
        <v>40035.666666666664</v>
      </c>
      <c r="G1469" s="151">
        <v>-446.92307692307867</v>
      </c>
    </row>
    <row r="1470" spans="5:7" x14ac:dyDescent="0.25">
      <c r="E1470" s="130">
        <v>40036.402777777781</v>
      </c>
      <c r="F1470" s="130">
        <v>40036.402777777781</v>
      </c>
      <c r="G1470" s="151">
        <v>-239.23076923077403</v>
      </c>
    </row>
    <row r="1471" spans="5:7" x14ac:dyDescent="0.25">
      <c r="E1471" s="130">
        <v>40036.597222222219</v>
      </c>
      <c r="F1471" s="130">
        <v>40036.597222222219</v>
      </c>
      <c r="G1471" s="151">
        <v>-277.69230769229938</v>
      </c>
    </row>
    <row r="1472" spans="5:7" x14ac:dyDescent="0.25">
      <c r="E1472" s="130">
        <v>40037.680555555555</v>
      </c>
      <c r="F1472" s="130">
        <v>40037.680555555555</v>
      </c>
      <c r="G1472" s="151">
        <v>-554.6153846153868</v>
      </c>
    </row>
    <row r="1473" spans="5:7" x14ac:dyDescent="0.25">
      <c r="E1473" s="130">
        <v>40038.402777777781</v>
      </c>
      <c r="F1473" s="130">
        <v>40038.402777777781</v>
      </c>
      <c r="G1473" s="152">
        <v>322.30769230769056</v>
      </c>
    </row>
    <row r="1474" spans="5:7" x14ac:dyDescent="0.25">
      <c r="E1474" s="130">
        <v>40043.611111111109</v>
      </c>
      <c r="F1474" s="130">
        <v>40043.611111111109</v>
      </c>
      <c r="G1474" s="151">
        <v>-308.46153846153493</v>
      </c>
    </row>
    <row r="1475" spans="5:7" x14ac:dyDescent="0.25">
      <c r="E1475" s="130">
        <v>40043.75</v>
      </c>
      <c r="F1475" s="130">
        <v>40043.75</v>
      </c>
      <c r="G1475" s="152">
        <v>1083.8461538461481</v>
      </c>
    </row>
    <row r="1476" spans="5:7" x14ac:dyDescent="0.25">
      <c r="E1476" s="130">
        <v>40050.694444444445</v>
      </c>
      <c r="F1476" s="130">
        <v>40050.694444444445</v>
      </c>
      <c r="G1476" s="152">
        <v>1445.3846153846198</v>
      </c>
    </row>
    <row r="1477" spans="5:7" x14ac:dyDescent="0.25">
      <c r="E1477" s="130">
        <v>40052.847222222219</v>
      </c>
      <c r="F1477" s="130">
        <v>40052.847222222219</v>
      </c>
      <c r="G1477" s="152">
        <v>760.7692307692347</v>
      </c>
    </row>
    <row r="1478" spans="5:7" x14ac:dyDescent="0.25">
      <c r="E1478" s="130">
        <v>40053.777777777781</v>
      </c>
      <c r="F1478" s="130">
        <v>40053.777777777781</v>
      </c>
      <c r="G1478" s="151">
        <v>-585.38461538461138</v>
      </c>
    </row>
    <row r="1479" spans="5:7" x14ac:dyDescent="0.25">
      <c r="E1479" s="130">
        <v>40056.402777777781</v>
      </c>
      <c r="F1479" s="130">
        <v>40056.402777777781</v>
      </c>
      <c r="G1479" s="152">
        <v>1914.6153846153884</v>
      </c>
    </row>
    <row r="1480" spans="5:7" x14ac:dyDescent="0.25">
      <c r="E1480" s="130">
        <v>40059.458333333336</v>
      </c>
      <c r="F1480" s="130">
        <v>40059.458333333336</v>
      </c>
      <c r="G1480" s="151">
        <v>-477.69230769231422</v>
      </c>
    </row>
    <row r="1481" spans="5:7" x14ac:dyDescent="0.25">
      <c r="E1481" s="130">
        <v>40059.638888888891</v>
      </c>
      <c r="F1481" s="130">
        <v>40059.638888888891</v>
      </c>
      <c r="G1481" s="151">
        <v>-54.615384615382425</v>
      </c>
    </row>
    <row r="1482" spans="5:7" x14ac:dyDescent="0.25">
      <c r="E1482" s="130">
        <v>40060.638888888891</v>
      </c>
      <c r="F1482" s="130">
        <v>40060.638888888891</v>
      </c>
      <c r="G1482" s="151">
        <v>-362.30769230769448</v>
      </c>
    </row>
    <row r="1483" spans="5:7" x14ac:dyDescent="0.25">
      <c r="E1483" s="130">
        <v>40063.527777777781</v>
      </c>
      <c r="F1483" s="130">
        <v>40063.527777777781</v>
      </c>
      <c r="G1483" s="151">
        <v>-23.846153846146848</v>
      </c>
    </row>
    <row r="1484" spans="5:7" x14ac:dyDescent="0.25">
      <c r="E1484" s="130">
        <v>40063.791666666664</v>
      </c>
      <c r="F1484" s="130">
        <v>40063.791666666664</v>
      </c>
      <c r="G1484" s="151">
        <v>-0.76923076923383105</v>
      </c>
    </row>
    <row r="1485" spans="5:7" x14ac:dyDescent="0.25">
      <c r="E1485" s="130">
        <v>40064.402777777781</v>
      </c>
      <c r="F1485" s="130">
        <v>40064.402777777781</v>
      </c>
      <c r="G1485" s="152">
        <v>2037.6923076922981</v>
      </c>
    </row>
    <row r="1486" spans="5:7" x14ac:dyDescent="0.25">
      <c r="E1486" s="130">
        <v>40071.694444444445</v>
      </c>
      <c r="F1486" s="130">
        <v>40071.694444444445</v>
      </c>
      <c r="G1486" s="151">
        <v>-108.46153846153102</v>
      </c>
    </row>
    <row r="1487" spans="5:7" x14ac:dyDescent="0.25">
      <c r="E1487" s="130">
        <v>40071.805555555555</v>
      </c>
      <c r="F1487" s="130">
        <v>40071.805555555555</v>
      </c>
      <c r="G1487" s="152">
        <v>945.38461538461536</v>
      </c>
    </row>
    <row r="1488" spans="5:7" x14ac:dyDescent="0.25">
      <c r="E1488" s="130">
        <v>40074.763888888891</v>
      </c>
      <c r="F1488" s="130">
        <v>40074.763888888891</v>
      </c>
      <c r="G1488" s="151">
        <v>-385.38461538460751</v>
      </c>
    </row>
    <row r="1489" spans="5:7" x14ac:dyDescent="0.25">
      <c r="E1489" s="130">
        <v>40078.513888888891</v>
      </c>
      <c r="F1489" s="130">
        <v>40078.513888888891</v>
      </c>
      <c r="G1489" s="152">
        <v>729.99999999999909</v>
      </c>
    </row>
    <row r="1490" spans="5:7" x14ac:dyDescent="0.25">
      <c r="E1490" s="130">
        <v>40079.527777777781</v>
      </c>
      <c r="F1490" s="130">
        <v>40079.527777777781</v>
      </c>
      <c r="G1490" s="151">
        <v>-369.99999999999517</v>
      </c>
    </row>
    <row r="1491" spans="5:7" x14ac:dyDescent="0.25">
      <c r="E1491" s="130">
        <v>40079.666666666664</v>
      </c>
      <c r="F1491" s="130">
        <v>40079.666666666664</v>
      </c>
      <c r="G1491" s="152">
        <v>2168.4615384615413</v>
      </c>
    </row>
    <row r="1492" spans="5:7" x14ac:dyDescent="0.25">
      <c r="E1492" s="130">
        <v>40084.736111111109</v>
      </c>
      <c r="F1492" s="130">
        <v>40084.736111111109</v>
      </c>
      <c r="G1492" s="151">
        <v>-100.76923076923033</v>
      </c>
    </row>
    <row r="1493" spans="5:7" x14ac:dyDescent="0.25">
      <c r="E1493" s="130">
        <v>40085.625</v>
      </c>
      <c r="F1493" s="130">
        <v>40085.625</v>
      </c>
      <c r="G1493" s="151">
        <v>-531.5384615384628</v>
      </c>
    </row>
    <row r="1494" spans="5:7" x14ac:dyDescent="0.25">
      <c r="E1494" s="130">
        <v>40085.708333333336</v>
      </c>
      <c r="F1494" s="130">
        <v>40085.708333333336</v>
      </c>
      <c r="G1494" s="151">
        <v>-639.23076923077099</v>
      </c>
    </row>
    <row r="1495" spans="5:7" x14ac:dyDescent="0.25">
      <c r="E1495" s="130">
        <v>40086.402777777781</v>
      </c>
      <c r="F1495" s="130">
        <v>40086.402777777781</v>
      </c>
      <c r="G1495" s="151">
        <v>-8.4615384615454587</v>
      </c>
    </row>
    <row r="1496" spans="5:7" x14ac:dyDescent="0.25">
      <c r="E1496" s="130">
        <v>40086.680555555555</v>
      </c>
      <c r="F1496" s="130">
        <v>40086.680555555555</v>
      </c>
      <c r="G1496" s="151">
        <v>-846.92307692307554</v>
      </c>
    </row>
    <row r="1497" spans="5:7" x14ac:dyDescent="0.25">
      <c r="E1497" s="130">
        <v>40088.625</v>
      </c>
      <c r="F1497" s="130">
        <v>40088.625</v>
      </c>
      <c r="G1497" s="151">
        <v>-893.07692307692344</v>
      </c>
    </row>
    <row r="1498" spans="5:7" x14ac:dyDescent="0.25">
      <c r="E1498" s="130">
        <v>40091.805555555555</v>
      </c>
      <c r="F1498" s="130">
        <v>40091.805555555555</v>
      </c>
      <c r="G1498" s="152">
        <v>537.69230769230683</v>
      </c>
    </row>
    <row r="1499" spans="5:7" x14ac:dyDescent="0.25">
      <c r="E1499" s="130">
        <v>40094.430555555555</v>
      </c>
      <c r="F1499" s="130">
        <v>40094.430555555555</v>
      </c>
      <c r="G1499" s="151">
        <v>-262.30769230769801</v>
      </c>
    </row>
    <row r="1500" spans="5:7" x14ac:dyDescent="0.25">
      <c r="E1500" s="130">
        <v>40094.708333333336</v>
      </c>
      <c r="F1500" s="130">
        <v>40094.708333333336</v>
      </c>
      <c r="G1500" s="152">
        <v>599.23076923076701</v>
      </c>
    </row>
    <row r="1501" spans="5:7" x14ac:dyDescent="0.25">
      <c r="E1501" s="130">
        <v>40107.652777777781</v>
      </c>
      <c r="F1501" s="130">
        <v>40107.652777777781</v>
      </c>
      <c r="G1501" s="152">
        <v>1899.2307692307654</v>
      </c>
    </row>
    <row r="1502" spans="5:7" x14ac:dyDescent="0.25">
      <c r="E1502" s="130">
        <v>40112.541666666664</v>
      </c>
      <c r="F1502" s="130">
        <v>40112.541666666664</v>
      </c>
      <c r="G1502" s="151">
        <v>-231.5384615384624</v>
      </c>
    </row>
    <row r="1503" spans="5:7" x14ac:dyDescent="0.25">
      <c r="E1503" s="130">
        <v>40112.611111111109</v>
      </c>
      <c r="F1503" s="130">
        <v>40112.611111111109</v>
      </c>
      <c r="G1503" s="151">
        <v>-670.00000000000648</v>
      </c>
    </row>
    <row r="1504" spans="5:7" x14ac:dyDescent="0.25">
      <c r="E1504" s="130">
        <v>40113.708333333336</v>
      </c>
      <c r="F1504" s="130">
        <v>40113.708333333336</v>
      </c>
      <c r="G1504" s="151">
        <v>-562.3076923076984</v>
      </c>
    </row>
    <row r="1505" spans="5:7" x14ac:dyDescent="0.25">
      <c r="E1505" s="130">
        <v>40115.597222222219</v>
      </c>
      <c r="F1505" s="130">
        <v>40115.597222222219</v>
      </c>
      <c r="G1505" s="152">
        <v>891.53846153846678</v>
      </c>
    </row>
    <row r="1506" spans="5:7" x14ac:dyDescent="0.25">
      <c r="E1506" s="130">
        <v>40116.597222222219</v>
      </c>
      <c r="F1506" s="130">
        <v>40116.597222222219</v>
      </c>
      <c r="G1506" s="152">
        <v>1491.5384615384676</v>
      </c>
    </row>
    <row r="1507" spans="5:7" x14ac:dyDescent="0.25">
      <c r="E1507" s="130">
        <v>40119.708333333336</v>
      </c>
      <c r="F1507" s="130">
        <v>40119.708333333336</v>
      </c>
      <c r="G1507" s="151">
        <v>-585.38461538461138</v>
      </c>
    </row>
    <row r="1508" spans="5:7" x14ac:dyDescent="0.25">
      <c r="E1508" s="130">
        <v>40119.75</v>
      </c>
      <c r="F1508" s="130">
        <v>40119.75</v>
      </c>
      <c r="G1508" s="151">
        <v>-862.30769230769874</v>
      </c>
    </row>
    <row r="1509" spans="5:7" x14ac:dyDescent="0.25">
      <c r="E1509" s="130">
        <v>40120.402777777781</v>
      </c>
      <c r="F1509" s="130">
        <v>40120.402777777781</v>
      </c>
      <c r="G1509" s="152">
        <v>191.53846153846939</v>
      </c>
    </row>
    <row r="1510" spans="5:7" x14ac:dyDescent="0.25">
      <c r="E1510" s="130">
        <v>40120.722222222219</v>
      </c>
      <c r="F1510" s="130">
        <v>40120.722222222219</v>
      </c>
      <c r="G1510" s="152">
        <v>1106.923076923083</v>
      </c>
    </row>
    <row r="1511" spans="5:7" x14ac:dyDescent="0.25">
      <c r="E1511" s="130">
        <v>40126.652777777781</v>
      </c>
      <c r="F1511" s="130">
        <v>40126.652777777781</v>
      </c>
      <c r="G1511" s="152">
        <v>276.15384615384266</v>
      </c>
    </row>
    <row r="1512" spans="5:7" x14ac:dyDescent="0.25">
      <c r="E1512" s="130">
        <v>40127.402777777781</v>
      </c>
      <c r="F1512" s="130">
        <v>40127.402777777781</v>
      </c>
      <c r="G1512" s="151">
        <v>-639.23076923077099</v>
      </c>
    </row>
    <row r="1513" spans="5:7" x14ac:dyDescent="0.25">
      <c r="E1513" s="130">
        <v>40127.777777777781</v>
      </c>
      <c r="F1513" s="130">
        <v>40127.777777777781</v>
      </c>
      <c r="G1513" s="152">
        <v>68.461538461538026</v>
      </c>
    </row>
    <row r="1514" spans="5:7" x14ac:dyDescent="0.25">
      <c r="E1514" s="130">
        <v>40128.416666666664</v>
      </c>
      <c r="F1514" s="130">
        <v>40128.416666666664</v>
      </c>
      <c r="G1514" s="152">
        <v>260.76923076923032</v>
      </c>
    </row>
    <row r="1515" spans="5:7" x14ac:dyDescent="0.25">
      <c r="E1515" s="130">
        <v>40128.763888888891</v>
      </c>
      <c r="F1515" s="130">
        <v>40128.763888888891</v>
      </c>
      <c r="G1515" s="151">
        <v>-285.38461538462195</v>
      </c>
    </row>
    <row r="1516" spans="5:7" x14ac:dyDescent="0.25">
      <c r="E1516" s="130">
        <v>40129.416666666664</v>
      </c>
      <c r="F1516" s="130">
        <v>40129.416666666664</v>
      </c>
      <c r="G1516" s="151">
        <v>-108.46153846153102</v>
      </c>
    </row>
    <row r="1517" spans="5:7" x14ac:dyDescent="0.25">
      <c r="E1517" s="130">
        <v>40133.625</v>
      </c>
      <c r="F1517" s="130">
        <v>40133.625</v>
      </c>
      <c r="G1517" s="151">
        <v>-477.69230769231422</v>
      </c>
    </row>
    <row r="1518" spans="5:7" x14ac:dyDescent="0.25">
      <c r="E1518" s="130">
        <v>40136.611111111109</v>
      </c>
      <c r="F1518" s="130">
        <v>40136.611111111109</v>
      </c>
      <c r="G1518" s="151">
        <v>-193.07692307692616</v>
      </c>
    </row>
    <row r="1519" spans="5:7" x14ac:dyDescent="0.25">
      <c r="E1519" s="130">
        <v>40136.652777777781</v>
      </c>
      <c r="F1519" s="130">
        <v>40136.652777777781</v>
      </c>
      <c r="G1519" s="151">
        <v>-616.15384615384698</v>
      </c>
    </row>
    <row r="1520" spans="5:7" x14ac:dyDescent="0.25">
      <c r="E1520" s="130">
        <v>40140.402777777781</v>
      </c>
      <c r="F1520" s="130">
        <v>40140.402777777781</v>
      </c>
      <c r="G1520" s="152">
        <v>429.99999999999869</v>
      </c>
    </row>
    <row r="1521" spans="5:7" x14ac:dyDescent="0.25">
      <c r="E1521" s="130">
        <v>40140.791666666664</v>
      </c>
      <c r="F1521" s="130">
        <v>40140.791666666664</v>
      </c>
      <c r="G1521" s="152">
        <v>330.00000000000216</v>
      </c>
    </row>
    <row r="1522" spans="5:7" x14ac:dyDescent="0.25">
      <c r="E1522" s="130">
        <v>40142.819444444445</v>
      </c>
      <c r="F1522" s="130">
        <v>40142.819444444445</v>
      </c>
      <c r="G1522" s="152">
        <v>529.99999999999523</v>
      </c>
    </row>
    <row r="1523" spans="5:7" x14ac:dyDescent="0.25">
      <c r="E1523" s="130">
        <v>40143.513888888891</v>
      </c>
      <c r="F1523" s="130">
        <v>40143.513888888891</v>
      </c>
      <c r="G1523" s="151">
        <v>-108.46153846154196</v>
      </c>
    </row>
    <row r="1524" spans="5:7" x14ac:dyDescent="0.25">
      <c r="E1524" s="130">
        <v>40143.680555555555</v>
      </c>
      <c r="F1524" s="130">
        <v>40143.680555555555</v>
      </c>
      <c r="G1524" s="152">
        <v>183.84615384614685</v>
      </c>
    </row>
    <row r="1525" spans="5:7" x14ac:dyDescent="0.25">
      <c r="E1525" s="130">
        <v>40147.402777777781</v>
      </c>
      <c r="F1525" s="130">
        <v>40147.402777777781</v>
      </c>
      <c r="G1525" s="151">
        <v>-439.23076923076701</v>
      </c>
    </row>
    <row r="1526" spans="5:7" x14ac:dyDescent="0.25">
      <c r="E1526" s="130">
        <v>40147.597222222219</v>
      </c>
      <c r="F1526" s="130">
        <v>40147.597222222219</v>
      </c>
      <c r="G1526" s="151">
        <v>-223.84615384615077</v>
      </c>
    </row>
    <row r="1527" spans="5:7" x14ac:dyDescent="0.25">
      <c r="E1527" s="130">
        <v>40147.652777777781</v>
      </c>
      <c r="F1527" s="130">
        <v>40147.652777777781</v>
      </c>
      <c r="G1527" s="151">
        <v>-746.92307692307907</v>
      </c>
    </row>
    <row r="1528" spans="5:7" x14ac:dyDescent="0.25">
      <c r="E1528" s="130">
        <v>40147.819444444445</v>
      </c>
      <c r="F1528" s="130">
        <v>40147.819444444445</v>
      </c>
      <c r="G1528" s="152">
        <v>576.15384615384312</v>
      </c>
    </row>
    <row r="1529" spans="5:7" x14ac:dyDescent="0.25">
      <c r="E1529" s="130">
        <v>40149.722222222219</v>
      </c>
      <c r="F1529" s="130">
        <v>40149.722222222219</v>
      </c>
      <c r="G1529" s="152">
        <v>360.76923076922679</v>
      </c>
    </row>
    <row r="1530" spans="5:7" x14ac:dyDescent="0.25">
      <c r="E1530" s="130">
        <v>40150.416666666664</v>
      </c>
      <c r="F1530" s="130">
        <v>40150.416666666664</v>
      </c>
      <c r="G1530" s="151">
        <v>-339.23076923077053</v>
      </c>
    </row>
    <row r="1531" spans="5:7" x14ac:dyDescent="0.25">
      <c r="E1531" s="130">
        <v>40150.597222222219</v>
      </c>
      <c r="F1531" s="130">
        <v>40150.597222222219</v>
      </c>
      <c r="G1531" s="151">
        <v>-416.15384615384306</v>
      </c>
    </row>
    <row r="1532" spans="5:7" x14ac:dyDescent="0.25">
      <c r="E1532" s="130">
        <v>40151.625</v>
      </c>
      <c r="F1532" s="130">
        <v>40151.625</v>
      </c>
      <c r="G1532" s="151">
        <v>-231.5384615384624</v>
      </c>
    </row>
    <row r="1533" spans="5:7" x14ac:dyDescent="0.25">
      <c r="E1533" s="130">
        <v>40156.597222222219</v>
      </c>
      <c r="F1533" s="130">
        <v>40156.597222222219</v>
      </c>
      <c r="G1533" s="151">
        <v>-170.00000000000219</v>
      </c>
    </row>
    <row r="1534" spans="5:7" x14ac:dyDescent="0.25">
      <c r="E1534" s="130">
        <v>40156.625</v>
      </c>
      <c r="F1534" s="130">
        <v>40156.625</v>
      </c>
      <c r="G1534" s="151">
        <v>-23.84615384615778</v>
      </c>
    </row>
    <row r="1535" spans="5:7" x14ac:dyDescent="0.25">
      <c r="E1535" s="130">
        <v>40158.638888888891</v>
      </c>
      <c r="F1535" s="130">
        <v>40158.638888888891</v>
      </c>
      <c r="G1535" s="152">
        <v>206.92307692307079</v>
      </c>
    </row>
    <row r="1536" spans="5:7" x14ac:dyDescent="0.25">
      <c r="E1536" s="130">
        <v>40162.666666666664</v>
      </c>
      <c r="F1536" s="130">
        <v>40162.666666666664</v>
      </c>
      <c r="G1536" s="152">
        <v>283.84615384615427</v>
      </c>
    </row>
    <row r="1537" spans="5:7" x14ac:dyDescent="0.25">
      <c r="E1537" s="130">
        <v>40168.819444444445</v>
      </c>
      <c r="F1537" s="130">
        <v>40168.819444444445</v>
      </c>
      <c r="G1537" s="152">
        <v>145.3846153846215</v>
      </c>
    </row>
    <row r="1538" spans="5:7" x14ac:dyDescent="0.25">
      <c r="E1538" s="130">
        <v>40169.402777777781</v>
      </c>
      <c r="F1538" s="130">
        <v>40169.402777777781</v>
      </c>
      <c r="G1538" s="151">
        <v>-139.23076923076661</v>
      </c>
    </row>
    <row r="1539" spans="5:7" x14ac:dyDescent="0.25">
      <c r="E1539" s="130">
        <v>40169.708333333336</v>
      </c>
      <c r="F1539" s="130">
        <v>40169.708333333336</v>
      </c>
      <c r="G1539" s="151">
        <v>-539.23076923077451</v>
      </c>
    </row>
    <row r="1540" spans="5:7" x14ac:dyDescent="0.25">
      <c r="E1540" s="130">
        <v>40169.791666666664</v>
      </c>
      <c r="F1540" s="130">
        <v>40169.791666666664</v>
      </c>
      <c r="G1540" s="152">
        <v>345.38461538462542</v>
      </c>
    </row>
    <row r="1541" spans="5:7" x14ac:dyDescent="0.25">
      <c r="E1541" s="141">
        <v>40198</v>
      </c>
      <c r="F1541" s="141">
        <v>40198</v>
      </c>
      <c r="G1541" s="142">
        <v>-31.000000000005116</v>
      </c>
    </row>
    <row r="1542" spans="5:7" x14ac:dyDescent="0.25">
      <c r="E1542" s="141">
        <v>40199</v>
      </c>
      <c r="F1542" s="141">
        <v>40199</v>
      </c>
      <c r="G1542" s="142">
        <v>1329.0000000000086</v>
      </c>
    </row>
    <row r="1543" spans="5:7" x14ac:dyDescent="0.25">
      <c r="E1543" s="141">
        <v>40204</v>
      </c>
      <c r="F1543" s="141">
        <v>40204</v>
      </c>
      <c r="G1543" s="142">
        <v>-501.99999999999375</v>
      </c>
    </row>
    <row r="1544" spans="5:7" x14ac:dyDescent="0.25">
      <c r="E1544" s="141">
        <v>40205</v>
      </c>
      <c r="F1544" s="141">
        <v>40205</v>
      </c>
      <c r="G1544" s="142">
        <v>-591.99999999998295</v>
      </c>
    </row>
    <row r="1545" spans="5:7" x14ac:dyDescent="0.25">
      <c r="E1545" s="141">
        <v>40206</v>
      </c>
      <c r="F1545" s="141">
        <v>40206</v>
      </c>
      <c r="G1545" s="142">
        <v>-301.00000000000114</v>
      </c>
    </row>
    <row r="1546" spans="5:7" x14ac:dyDescent="0.25">
      <c r="E1546" s="141">
        <v>40207</v>
      </c>
      <c r="F1546" s="141">
        <v>40207</v>
      </c>
      <c r="G1546" s="142">
        <v>479</v>
      </c>
    </row>
    <row r="1547" spans="5:7" x14ac:dyDescent="0.25">
      <c r="E1547" s="141">
        <v>40210</v>
      </c>
      <c r="F1547" s="141">
        <v>40210</v>
      </c>
      <c r="G1547" s="142">
        <v>338.99999999999943</v>
      </c>
    </row>
    <row r="1548" spans="5:7" x14ac:dyDescent="0.25">
      <c r="E1548" s="141">
        <v>40218</v>
      </c>
      <c r="F1548" s="141">
        <v>40218</v>
      </c>
      <c r="G1548" s="142">
        <v>-21</v>
      </c>
    </row>
    <row r="1549" spans="5:7" x14ac:dyDescent="0.25">
      <c r="E1549" s="141">
        <v>40219</v>
      </c>
      <c r="F1549" s="141">
        <v>40219</v>
      </c>
      <c r="G1549" s="142">
        <v>57.000000000004547</v>
      </c>
    </row>
    <row r="1550" spans="5:7" x14ac:dyDescent="0.25">
      <c r="E1550" s="141">
        <v>40220</v>
      </c>
      <c r="F1550" s="141">
        <v>40220</v>
      </c>
      <c r="G1550" s="142">
        <v>-1101.0000000000125</v>
      </c>
    </row>
    <row r="1551" spans="5:7" x14ac:dyDescent="0.25">
      <c r="E1551" s="141">
        <v>40221</v>
      </c>
      <c r="F1551" s="141">
        <v>40221</v>
      </c>
      <c r="G1551" s="142">
        <v>507.99999999999716</v>
      </c>
    </row>
    <row r="1552" spans="5:7" x14ac:dyDescent="0.25">
      <c r="E1552" s="141">
        <v>40224</v>
      </c>
      <c r="F1552" s="141">
        <v>40224</v>
      </c>
      <c r="G1552" s="142">
        <v>9.0000000000011351</v>
      </c>
    </row>
    <row r="1553" spans="5:7" x14ac:dyDescent="0.25">
      <c r="E1553" s="141">
        <v>40235</v>
      </c>
      <c r="F1553" s="141">
        <v>40235</v>
      </c>
      <c r="G1553" s="142">
        <v>799.00000000000739</v>
      </c>
    </row>
    <row r="1554" spans="5:7" x14ac:dyDescent="0.25">
      <c r="E1554" s="141">
        <v>40239</v>
      </c>
      <c r="F1554" s="141">
        <v>40239</v>
      </c>
      <c r="G1554" s="142">
        <v>909.00000000000682</v>
      </c>
    </row>
    <row r="1555" spans="5:7" x14ac:dyDescent="0.25">
      <c r="E1555" s="141">
        <v>40241</v>
      </c>
      <c r="F1555" s="141">
        <v>40241</v>
      </c>
      <c r="G1555" s="142">
        <v>-300.99999999998693</v>
      </c>
    </row>
    <row r="1556" spans="5:7" x14ac:dyDescent="0.25">
      <c r="E1556" s="141">
        <v>40246</v>
      </c>
      <c r="F1556" s="141">
        <v>40246</v>
      </c>
      <c r="G1556" s="142">
        <v>498.99999999999602</v>
      </c>
    </row>
    <row r="1557" spans="5:7" x14ac:dyDescent="0.25">
      <c r="E1557" s="141">
        <v>40247</v>
      </c>
      <c r="F1557" s="141">
        <v>40247</v>
      </c>
      <c r="G1557" s="142">
        <v>-981.00000000000796</v>
      </c>
    </row>
    <row r="1558" spans="5:7" x14ac:dyDescent="0.25">
      <c r="E1558" s="141">
        <v>40249</v>
      </c>
      <c r="F1558" s="141">
        <v>40249</v>
      </c>
      <c r="G1558" s="142">
        <v>739.00000000000512</v>
      </c>
    </row>
    <row r="1559" spans="5:7" x14ac:dyDescent="0.25">
      <c r="E1559" s="141">
        <v>40253</v>
      </c>
      <c r="F1559" s="141">
        <v>40253</v>
      </c>
      <c r="G1559" s="142">
        <v>838.99999999999943</v>
      </c>
    </row>
    <row r="1560" spans="5:7" x14ac:dyDescent="0.25">
      <c r="E1560" s="141">
        <v>40256</v>
      </c>
      <c r="F1560" s="141">
        <v>40256</v>
      </c>
      <c r="G1560" s="142">
        <v>-560.99999999999204</v>
      </c>
    </row>
    <row r="1561" spans="5:7" x14ac:dyDescent="0.25">
      <c r="E1561" s="141">
        <v>40259</v>
      </c>
      <c r="F1561" s="141">
        <v>40259</v>
      </c>
      <c r="G1561" s="142">
        <v>369.00000000000057</v>
      </c>
    </row>
    <row r="1562" spans="5:7" x14ac:dyDescent="0.25">
      <c r="E1562" s="141">
        <v>40260</v>
      </c>
      <c r="F1562" s="141">
        <v>40260</v>
      </c>
      <c r="G1562" s="142">
        <v>-432.00000000000057</v>
      </c>
    </row>
    <row r="1563" spans="5:7" x14ac:dyDescent="0.25">
      <c r="E1563" s="141">
        <v>40261</v>
      </c>
      <c r="F1563" s="141">
        <v>40261</v>
      </c>
      <c r="G1563" s="142">
        <v>388.99999999999659</v>
      </c>
    </row>
    <row r="1564" spans="5:7" x14ac:dyDescent="0.25">
      <c r="E1564" s="141">
        <v>40262</v>
      </c>
      <c r="F1564" s="141">
        <v>40262</v>
      </c>
      <c r="G1564" s="142">
        <v>56.999999999990337</v>
      </c>
    </row>
    <row r="1565" spans="5:7" x14ac:dyDescent="0.25">
      <c r="E1565" s="141">
        <v>40263</v>
      </c>
      <c r="F1565" s="141">
        <v>40263</v>
      </c>
      <c r="G1565" s="142">
        <v>-661.99999999999034</v>
      </c>
    </row>
    <row r="1566" spans="5:7" x14ac:dyDescent="0.25">
      <c r="E1566" s="141">
        <v>40266</v>
      </c>
      <c r="F1566" s="141">
        <v>40266</v>
      </c>
      <c r="G1566" s="142">
        <v>1548.9999999999932</v>
      </c>
    </row>
    <row r="1567" spans="5:7" x14ac:dyDescent="0.25">
      <c r="E1567" s="141">
        <v>40276</v>
      </c>
      <c r="F1567" s="141">
        <v>40276</v>
      </c>
      <c r="G1567" s="142">
        <v>-432.00000000000057</v>
      </c>
    </row>
    <row r="1568" spans="5:7" x14ac:dyDescent="0.25">
      <c r="E1568" s="141">
        <v>40280</v>
      </c>
      <c r="F1568" s="141">
        <v>40280</v>
      </c>
      <c r="G1568" s="142">
        <v>-712.00000000000171</v>
      </c>
    </row>
    <row r="1569" spans="5:7" x14ac:dyDescent="0.25">
      <c r="E1569" s="141">
        <v>40282</v>
      </c>
      <c r="F1569" s="141">
        <v>40282</v>
      </c>
      <c r="G1569" s="142">
        <v>-821.99999999998693</v>
      </c>
    </row>
    <row r="1570" spans="5:7" x14ac:dyDescent="0.25">
      <c r="E1570" s="141">
        <v>40284</v>
      </c>
      <c r="F1570" s="141">
        <v>40284</v>
      </c>
      <c r="G1570" s="142">
        <v>238.99999999999091</v>
      </c>
    </row>
    <row r="1571" spans="5:7" x14ac:dyDescent="0.25">
      <c r="E1571" s="141">
        <v>40288</v>
      </c>
      <c r="F1571" s="141">
        <v>40288</v>
      </c>
      <c r="G1571" s="142">
        <v>-361.99999999999318</v>
      </c>
    </row>
    <row r="1572" spans="5:7" x14ac:dyDescent="0.25">
      <c r="E1572" s="141">
        <v>40289</v>
      </c>
      <c r="F1572" s="141">
        <v>40289</v>
      </c>
      <c r="G1572" s="142">
        <v>-1581.999999999992</v>
      </c>
    </row>
    <row r="1573" spans="5:7" x14ac:dyDescent="0.25">
      <c r="E1573" s="141">
        <v>40290</v>
      </c>
      <c r="F1573" s="141">
        <v>40290</v>
      </c>
      <c r="G1573" s="142">
        <v>-3.0000000000119371</v>
      </c>
    </row>
    <row r="1574" spans="5:7" x14ac:dyDescent="0.25">
      <c r="E1574" s="141">
        <v>40291</v>
      </c>
      <c r="F1574" s="141">
        <v>40291</v>
      </c>
      <c r="G1574" s="142">
        <v>-651.99999999999943</v>
      </c>
    </row>
    <row r="1575" spans="5:7" x14ac:dyDescent="0.25">
      <c r="E1575" s="141">
        <v>40294</v>
      </c>
      <c r="F1575" s="141">
        <v>40294</v>
      </c>
      <c r="G1575" s="142">
        <v>328.99999999999432</v>
      </c>
    </row>
    <row r="1576" spans="5:7" x14ac:dyDescent="0.25">
      <c r="E1576" s="141">
        <v>40295</v>
      </c>
      <c r="F1576" s="141">
        <v>40295</v>
      </c>
      <c r="G1576" s="142">
        <v>-950.99999999999261</v>
      </c>
    </row>
    <row r="1577" spans="5:7" x14ac:dyDescent="0.25">
      <c r="E1577" s="141">
        <v>40297</v>
      </c>
      <c r="F1577" s="141">
        <v>40297</v>
      </c>
      <c r="G1577" s="142">
        <v>1489.0000000000052</v>
      </c>
    </row>
    <row r="1578" spans="5:7" x14ac:dyDescent="0.25">
      <c r="E1578" s="141">
        <v>40309</v>
      </c>
      <c r="F1578" s="141">
        <v>40309</v>
      </c>
      <c r="G1578" s="142">
        <v>-91.00000000000739</v>
      </c>
    </row>
    <row r="1579" spans="5:7" x14ac:dyDescent="0.25">
      <c r="E1579" s="141">
        <v>40310</v>
      </c>
      <c r="F1579" s="141">
        <v>40310</v>
      </c>
      <c r="G1579" s="142">
        <v>-10.999999999994886</v>
      </c>
    </row>
    <row r="1580" spans="5:7" x14ac:dyDescent="0.25">
      <c r="E1580" s="141">
        <v>40311</v>
      </c>
      <c r="F1580" s="141">
        <v>40311</v>
      </c>
      <c r="G1580" s="142">
        <v>378.00000000000171</v>
      </c>
    </row>
    <row r="1581" spans="5:7" x14ac:dyDescent="0.25">
      <c r="E1581" s="141">
        <v>40315</v>
      </c>
      <c r="F1581" s="141">
        <v>40315</v>
      </c>
      <c r="G1581" s="142">
        <v>849.00000000000455</v>
      </c>
    </row>
    <row r="1582" spans="5:7" x14ac:dyDescent="0.25">
      <c r="E1582" s="141">
        <v>40316</v>
      </c>
      <c r="F1582" s="141">
        <v>40316</v>
      </c>
      <c r="G1582" s="142">
        <v>769.00000000000625</v>
      </c>
    </row>
    <row r="1583" spans="5:7" x14ac:dyDescent="0.25">
      <c r="E1583" s="141">
        <v>40318</v>
      </c>
      <c r="F1583" s="141">
        <v>40318</v>
      </c>
      <c r="G1583" s="142">
        <v>-2061.9999999999818</v>
      </c>
    </row>
    <row r="1584" spans="5:7" x14ac:dyDescent="0.25">
      <c r="E1584" s="141">
        <v>40323</v>
      </c>
      <c r="F1584" s="141">
        <v>40323</v>
      </c>
      <c r="G1584" s="142">
        <v>439.00000000000796</v>
      </c>
    </row>
    <row r="1585" spans="5:7" x14ac:dyDescent="0.25">
      <c r="E1585" s="141">
        <v>40324</v>
      </c>
      <c r="F1585" s="141">
        <v>40324</v>
      </c>
      <c r="G1585" s="142">
        <v>167.99999999999375</v>
      </c>
    </row>
    <row r="1586" spans="5:7" x14ac:dyDescent="0.25">
      <c r="E1586" s="141">
        <v>40330</v>
      </c>
      <c r="F1586" s="141">
        <v>40330</v>
      </c>
      <c r="G1586" s="142">
        <v>1187.9999999999898</v>
      </c>
    </row>
    <row r="1587" spans="5:7" x14ac:dyDescent="0.25">
      <c r="E1587" s="141">
        <v>40331</v>
      </c>
      <c r="F1587" s="141">
        <v>40331</v>
      </c>
      <c r="G1587" s="142">
        <v>-161.00000000000057</v>
      </c>
    </row>
    <row r="1588" spans="5:7" x14ac:dyDescent="0.25">
      <c r="E1588" s="141">
        <v>40333</v>
      </c>
      <c r="F1588" s="141">
        <v>40333</v>
      </c>
      <c r="G1588" s="142">
        <v>2039.0000000000023</v>
      </c>
    </row>
    <row r="1589" spans="5:7" x14ac:dyDescent="0.25">
      <c r="E1589" s="141">
        <v>40338</v>
      </c>
      <c r="F1589" s="141">
        <v>40338</v>
      </c>
      <c r="G1589" s="142">
        <v>1499.0000000000102</v>
      </c>
    </row>
    <row r="1590" spans="5:7" x14ac:dyDescent="0.25">
      <c r="E1590" s="141">
        <v>40340</v>
      </c>
      <c r="F1590" s="141">
        <v>40340</v>
      </c>
      <c r="G1590" s="142">
        <v>-350.99999999999829</v>
      </c>
    </row>
    <row r="1591" spans="5:7" x14ac:dyDescent="0.25">
      <c r="E1591" s="141">
        <v>40354</v>
      </c>
      <c r="F1591" s="141">
        <v>40354</v>
      </c>
      <c r="G1591" s="142">
        <v>2168.9999999999977</v>
      </c>
    </row>
    <row r="1592" spans="5:7" x14ac:dyDescent="0.25">
      <c r="E1592" s="141">
        <v>40358</v>
      </c>
      <c r="F1592" s="141">
        <v>40358</v>
      </c>
      <c r="G1592" s="142">
        <v>1059.0000000000125</v>
      </c>
    </row>
    <row r="1593" spans="5:7" x14ac:dyDescent="0.25">
      <c r="E1593" s="141">
        <v>40365</v>
      </c>
      <c r="F1593" s="141">
        <v>40365</v>
      </c>
      <c r="G1593" s="142">
        <v>-832.00000000000625</v>
      </c>
    </row>
    <row r="1594" spans="5:7" x14ac:dyDescent="0.25">
      <c r="E1594" s="141">
        <v>40366</v>
      </c>
      <c r="F1594" s="141">
        <v>40366</v>
      </c>
      <c r="G1594" s="142">
        <v>1028.9999999999973</v>
      </c>
    </row>
    <row r="1595" spans="5:7" x14ac:dyDescent="0.25">
      <c r="E1595" s="141">
        <v>40371</v>
      </c>
      <c r="F1595" s="141">
        <v>40371</v>
      </c>
      <c r="G1595" s="142">
        <v>109.00000000000966</v>
      </c>
    </row>
    <row r="1596" spans="5:7" x14ac:dyDescent="0.25">
      <c r="E1596" s="141">
        <v>40374</v>
      </c>
      <c r="F1596" s="141">
        <v>40374</v>
      </c>
      <c r="G1596" s="142">
        <v>349.00000000000455</v>
      </c>
    </row>
    <row r="1597" spans="5:7" x14ac:dyDescent="0.25">
      <c r="E1597" s="141">
        <v>40378</v>
      </c>
      <c r="F1597" s="141">
        <v>40378</v>
      </c>
      <c r="G1597" s="142">
        <v>-373.00000000000227</v>
      </c>
    </row>
    <row r="1598" spans="5:7" x14ac:dyDescent="0.25">
      <c r="E1598" s="141">
        <v>40379</v>
      </c>
      <c r="F1598" s="141">
        <v>40379</v>
      </c>
      <c r="G1598" s="142">
        <v>-141.00000000000455</v>
      </c>
    </row>
    <row r="1599" spans="5:7" x14ac:dyDescent="0.25">
      <c r="E1599" s="141">
        <v>40380</v>
      </c>
      <c r="F1599" s="141">
        <v>40380</v>
      </c>
      <c r="G1599" s="142">
        <v>658.99999999999261</v>
      </c>
    </row>
    <row r="1600" spans="5:7" x14ac:dyDescent="0.25">
      <c r="E1600" s="141">
        <v>40381</v>
      </c>
      <c r="F1600" s="141">
        <v>40381</v>
      </c>
      <c r="G1600" s="142">
        <v>1688.0000000000182</v>
      </c>
    </row>
    <row r="1601" spans="5:7" x14ac:dyDescent="0.25">
      <c r="E1601" s="141">
        <v>40388</v>
      </c>
      <c r="F1601" s="141">
        <v>40388</v>
      </c>
      <c r="G1601" s="142">
        <v>208.99999999998977</v>
      </c>
    </row>
    <row r="1602" spans="5:7" x14ac:dyDescent="0.25">
      <c r="E1602" s="141">
        <v>40389</v>
      </c>
      <c r="F1602" s="141">
        <v>40389</v>
      </c>
      <c r="G1602" s="142">
        <v>456.99999999999602</v>
      </c>
    </row>
    <row r="1603" spans="5:7" x14ac:dyDescent="0.25">
      <c r="E1603" s="141">
        <v>40396</v>
      </c>
      <c r="F1603" s="141">
        <v>40396</v>
      </c>
      <c r="G1603" s="142">
        <v>-401.00000000000966</v>
      </c>
    </row>
    <row r="1604" spans="5:7" x14ac:dyDescent="0.25">
      <c r="E1604" s="141">
        <v>40399</v>
      </c>
      <c r="F1604" s="141">
        <v>40399</v>
      </c>
      <c r="G1604" s="142">
        <v>-63</v>
      </c>
    </row>
    <row r="1605" spans="5:7" x14ac:dyDescent="0.25">
      <c r="E1605" s="141">
        <v>40408</v>
      </c>
      <c r="F1605" s="141">
        <v>40408</v>
      </c>
      <c r="G1605" s="142">
        <v>489.00000000000512</v>
      </c>
    </row>
    <row r="1606" spans="5:7" x14ac:dyDescent="0.25">
      <c r="E1606" s="141">
        <v>40409</v>
      </c>
      <c r="F1606" s="141">
        <v>40409</v>
      </c>
      <c r="G1606" s="142">
        <v>-332.00000000000625</v>
      </c>
    </row>
    <row r="1607" spans="5:7" x14ac:dyDescent="0.25">
      <c r="E1607" s="141">
        <v>40413</v>
      </c>
      <c r="F1607" s="141">
        <v>40413</v>
      </c>
      <c r="G1607" s="142">
        <v>659.00000000000682</v>
      </c>
    </row>
    <row r="1608" spans="5:7" x14ac:dyDescent="0.25">
      <c r="E1608" s="141">
        <v>40416</v>
      </c>
      <c r="F1608" s="141">
        <v>40416</v>
      </c>
      <c r="G1608" s="142">
        <v>38.000000000012506</v>
      </c>
    </row>
    <row r="1609" spans="5:7" x14ac:dyDescent="0.25">
      <c r="E1609" s="141">
        <v>40417</v>
      </c>
      <c r="F1609" s="141">
        <v>40417</v>
      </c>
      <c r="G1609" s="142">
        <v>1907.9999999999886</v>
      </c>
    </row>
    <row r="1610" spans="5:7" x14ac:dyDescent="0.25">
      <c r="E1610" s="141">
        <v>40421</v>
      </c>
      <c r="F1610" s="141">
        <v>40421</v>
      </c>
      <c r="G1610" s="142">
        <v>-801.00000000000114</v>
      </c>
    </row>
    <row r="1611" spans="5:7" x14ac:dyDescent="0.25">
      <c r="E1611" s="141">
        <v>40422</v>
      </c>
      <c r="F1611" s="141">
        <v>40422</v>
      </c>
      <c r="G1611" s="142">
        <v>188.99999999999375</v>
      </c>
    </row>
    <row r="1612" spans="5:7" x14ac:dyDescent="0.25">
      <c r="E1612" s="141">
        <v>40423</v>
      </c>
      <c r="F1612" s="141">
        <v>40423</v>
      </c>
      <c r="G1612" s="142">
        <v>-280.99999999999091</v>
      </c>
    </row>
    <row r="1613" spans="5:7" x14ac:dyDescent="0.25">
      <c r="E1613" s="141">
        <v>40427</v>
      </c>
      <c r="F1613" s="141">
        <v>40427</v>
      </c>
      <c r="G1613" s="142">
        <v>-120.99999999999432</v>
      </c>
    </row>
    <row r="1614" spans="5:7" x14ac:dyDescent="0.25">
      <c r="E1614" s="141">
        <v>40428</v>
      </c>
      <c r="F1614" s="141">
        <v>40428</v>
      </c>
      <c r="G1614" s="142">
        <v>-570.99999999999716</v>
      </c>
    </row>
    <row r="1615" spans="5:7" x14ac:dyDescent="0.25">
      <c r="E1615" s="141">
        <v>40429</v>
      </c>
      <c r="F1615" s="141">
        <v>40429</v>
      </c>
      <c r="G1615" s="142">
        <v>367.99999999998238</v>
      </c>
    </row>
    <row r="1616" spans="5:7" x14ac:dyDescent="0.25">
      <c r="E1616" s="141">
        <v>40431</v>
      </c>
      <c r="F1616" s="141">
        <v>40431</v>
      </c>
      <c r="G1616" s="142">
        <v>-331.00000000000227</v>
      </c>
    </row>
    <row r="1617" spans="5:7" x14ac:dyDescent="0.25">
      <c r="E1617" s="141">
        <v>40435</v>
      </c>
      <c r="F1617" s="141">
        <v>40435</v>
      </c>
      <c r="G1617" s="142">
        <v>-180.99999999999659</v>
      </c>
    </row>
    <row r="1618" spans="5:7" x14ac:dyDescent="0.25">
      <c r="E1618" s="141">
        <v>40441</v>
      </c>
      <c r="F1618" s="141">
        <v>40441</v>
      </c>
      <c r="G1618" s="142">
        <v>-311.00000000000625</v>
      </c>
    </row>
    <row r="1619" spans="5:7" x14ac:dyDescent="0.25">
      <c r="E1619" s="141">
        <v>40442</v>
      </c>
      <c r="F1619" s="141">
        <v>40442</v>
      </c>
      <c r="G1619" s="142">
        <v>158.00000000000284</v>
      </c>
    </row>
    <row r="1620" spans="5:7" x14ac:dyDescent="0.25">
      <c r="E1620" s="141">
        <v>40443</v>
      </c>
      <c r="F1620" s="141">
        <v>40443</v>
      </c>
      <c r="G1620" s="142">
        <v>18.000000000002274</v>
      </c>
    </row>
    <row r="1621" spans="5:7" x14ac:dyDescent="0.25">
      <c r="E1621" s="141">
        <v>40444</v>
      </c>
      <c r="F1621" s="141">
        <v>40444</v>
      </c>
      <c r="G1621" s="142">
        <v>-261.00000000000909</v>
      </c>
    </row>
    <row r="1622" spans="5:7" x14ac:dyDescent="0.25">
      <c r="E1622" s="141">
        <v>40445</v>
      </c>
      <c r="F1622" s="141">
        <v>40445</v>
      </c>
      <c r="G1622" s="142">
        <v>138.99999999999659</v>
      </c>
    </row>
    <row r="1623" spans="5:7" x14ac:dyDescent="0.25">
      <c r="E1623" s="141">
        <v>40448</v>
      </c>
      <c r="F1623" s="141">
        <v>40448</v>
      </c>
      <c r="G1623" s="142">
        <v>-560.99999999999204</v>
      </c>
    </row>
    <row r="1624" spans="5:7" x14ac:dyDescent="0.25">
      <c r="E1624" s="141">
        <v>40449</v>
      </c>
      <c r="F1624" s="141">
        <v>40449</v>
      </c>
      <c r="G1624" s="142">
        <v>-290.99999999999602</v>
      </c>
    </row>
    <row r="1625" spans="5:7" x14ac:dyDescent="0.25">
      <c r="E1625" s="141">
        <v>40459</v>
      </c>
      <c r="F1625" s="141">
        <v>40459</v>
      </c>
      <c r="G1625" s="142">
        <v>1099.0000000000045</v>
      </c>
    </row>
    <row r="1626" spans="5:7" x14ac:dyDescent="0.25">
      <c r="E1626" s="141">
        <v>40463</v>
      </c>
      <c r="F1626" s="141">
        <v>40463</v>
      </c>
      <c r="G1626" s="142">
        <v>-1212.0000000000159</v>
      </c>
    </row>
    <row r="1627" spans="5:7" x14ac:dyDescent="0.25">
      <c r="E1627" s="141">
        <v>40464</v>
      </c>
      <c r="F1627" s="141">
        <v>40464</v>
      </c>
      <c r="G1627" s="142">
        <v>59.000000000012498</v>
      </c>
    </row>
    <row r="1628" spans="5:7" x14ac:dyDescent="0.25">
      <c r="E1628" s="141">
        <v>40466</v>
      </c>
      <c r="F1628" s="141">
        <v>40466</v>
      </c>
      <c r="G1628" s="142">
        <v>-490.99999999999886</v>
      </c>
    </row>
    <row r="1629" spans="5:7" x14ac:dyDescent="0.25">
      <c r="E1629" s="141">
        <v>40469</v>
      </c>
      <c r="F1629" s="141">
        <v>40469</v>
      </c>
      <c r="G1629" s="142">
        <v>888.99999999999659</v>
      </c>
    </row>
    <row r="1630" spans="5:7" x14ac:dyDescent="0.25">
      <c r="E1630" s="141">
        <v>40470</v>
      </c>
      <c r="F1630" s="141">
        <v>40470</v>
      </c>
      <c r="G1630" s="142">
        <v>2658.9999999999927</v>
      </c>
    </row>
    <row r="1631" spans="5:7" x14ac:dyDescent="0.25">
      <c r="E1631" s="141">
        <v>40471</v>
      </c>
      <c r="F1631" s="141">
        <v>40471</v>
      </c>
      <c r="G1631" s="142">
        <v>518.99999999999204</v>
      </c>
    </row>
    <row r="1632" spans="5:7" x14ac:dyDescent="0.25">
      <c r="E1632" s="141">
        <v>40472</v>
      </c>
      <c r="F1632" s="141">
        <v>40472</v>
      </c>
      <c r="G1632" s="142">
        <v>448.00000000000909</v>
      </c>
    </row>
    <row r="1633" spans="5:7" x14ac:dyDescent="0.25">
      <c r="E1633" s="141">
        <v>40473</v>
      </c>
      <c r="F1633" s="141">
        <v>40473</v>
      </c>
      <c r="G1633" s="142">
        <v>158.00000000000284</v>
      </c>
    </row>
    <row r="1634" spans="5:7" x14ac:dyDescent="0.25">
      <c r="E1634" s="141">
        <v>40476</v>
      </c>
      <c r="F1634" s="141">
        <v>40476</v>
      </c>
      <c r="G1634" s="142">
        <v>-471.00000000000284</v>
      </c>
    </row>
    <row r="1635" spans="5:7" x14ac:dyDescent="0.25">
      <c r="E1635" s="141">
        <v>40477</v>
      </c>
      <c r="F1635" s="141">
        <v>40477</v>
      </c>
      <c r="G1635" s="142">
        <v>-331.00000000000227</v>
      </c>
    </row>
    <row r="1636" spans="5:7" x14ac:dyDescent="0.25">
      <c r="E1636" s="141">
        <v>40478</v>
      </c>
      <c r="F1636" s="141">
        <v>40478</v>
      </c>
      <c r="G1636" s="142">
        <v>28.00000000000739</v>
      </c>
    </row>
    <row r="1637" spans="5:7" x14ac:dyDescent="0.25">
      <c r="E1637" s="141">
        <v>40479</v>
      </c>
      <c r="F1637" s="141">
        <v>40479</v>
      </c>
      <c r="G1637" s="142">
        <v>-712.00000000000171</v>
      </c>
    </row>
    <row r="1638" spans="5:7" x14ac:dyDescent="0.25">
      <c r="E1638" s="141">
        <v>40480</v>
      </c>
      <c r="F1638" s="141">
        <v>40480</v>
      </c>
      <c r="G1638" s="142">
        <v>-561.00000000000625</v>
      </c>
    </row>
    <row r="1639" spans="5:7" x14ac:dyDescent="0.25">
      <c r="E1639" s="141">
        <v>40483</v>
      </c>
      <c r="F1639" s="141">
        <v>40483</v>
      </c>
      <c r="G1639" s="142">
        <v>1168.9999999999977</v>
      </c>
    </row>
    <row r="1640" spans="5:7" x14ac:dyDescent="0.25">
      <c r="E1640" s="141">
        <v>40492</v>
      </c>
      <c r="F1640" s="141">
        <v>40492</v>
      </c>
      <c r="G1640" s="142">
        <v>-111.00000000000341</v>
      </c>
    </row>
    <row r="1641" spans="5:7" x14ac:dyDescent="0.25">
      <c r="E1641" s="141">
        <v>40500</v>
      </c>
      <c r="F1641" s="141">
        <v>40500</v>
      </c>
      <c r="G1641" s="142">
        <v>-542.00000000001421</v>
      </c>
    </row>
    <row r="1642" spans="5:7" x14ac:dyDescent="0.25">
      <c r="E1642" s="141">
        <v>40501</v>
      </c>
      <c r="F1642" s="141">
        <v>40501</v>
      </c>
      <c r="G1642" s="142">
        <v>-1472.0000000000068</v>
      </c>
    </row>
    <row r="1643" spans="5:7" x14ac:dyDescent="0.25">
      <c r="E1643" s="141">
        <v>40504</v>
      </c>
      <c r="F1643" s="141">
        <v>40504</v>
      </c>
      <c r="G1643" s="142">
        <v>-581.99999999999204</v>
      </c>
    </row>
    <row r="1644" spans="5:7" x14ac:dyDescent="0.25">
      <c r="E1644" s="141">
        <v>40505</v>
      </c>
      <c r="F1644" s="141">
        <v>40505</v>
      </c>
      <c r="G1644" s="142">
        <v>-481.00000000000796</v>
      </c>
    </row>
    <row r="1645" spans="5:7" x14ac:dyDescent="0.25">
      <c r="E1645" s="141">
        <v>40506</v>
      </c>
      <c r="F1645" s="141">
        <v>40506</v>
      </c>
      <c r="G1645" s="142">
        <v>1918.9999999999977</v>
      </c>
    </row>
    <row r="1646" spans="5:7" x14ac:dyDescent="0.25">
      <c r="E1646" s="141">
        <v>40508</v>
      </c>
      <c r="F1646" s="141">
        <v>40508</v>
      </c>
      <c r="G1646" s="142">
        <v>-471.00000000000284</v>
      </c>
    </row>
    <row r="1647" spans="5:7" x14ac:dyDescent="0.25">
      <c r="E1647" s="141">
        <v>40513</v>
      </c>
      <c r="F1647" s="141">
        <v>40513</v>
      </c>
      <c r="G1647" s="142">
        <v>1778.9999999999973</v>
      </c>
    </row>
    <row r="1648" spans="5:7" x14ac:dyDescent="0.25">
      <c r="E1648" s="141">
        <v>40520</v>
      </c>
      <c r="F1648" s="141">
        <v>40520</v>
      </c>
      <c r="G1648" s="142">
        <v>-453.00000000000057</v>
      </c>
    </row>
    <row r="1649" spans="5:7" x14ac:dyDescent="0.25">
      <c r="E1649" s="141">
        <v>40525</v>
      </c>
      <c r="F1649" s="141">
        <v>40525</v>
      </c>
      <c r="G1649" s="142">
        <v>227.99999999999602</v>
      </c>
    </row>
    <row r="1650" spans="5:7" x14ac:dyDescent="0.25">
      <c r="E1650" s="141">
        <v>40526</v>
      </c>
      <c r="F1650" s="141">
        <v>40526</v>
      </c>
      <c r="G1650" s="142">
        <v>-692.99999999999545</v>
      </c>
    </row>
    <row r="1651" spans="5:7" x14ac:dyDescent="0.25">
      <c r="E1651" s="141">
        <v>40527</v>
      </c>
      <c r="F1651" s="141">
        <v>40527</v>
      </c>
      <c r="G1651" s="142">
        <v>-431.0000000000108</v>
      </c>
    </row>
    <row r="1652" spans="5:7" x14ac:dyDescent="0.25">
      <c r="E1652" s="141">
        <v>40528</v>
      </c>
      <c r="F1652" s="141">
        <v>40528</v>
      </c>
      <c r="G1652" s="142">
        <v>-1174.9999999999791</v>
      </c>
    </row>
    <row r="1653" spans="5:7" x14ac:dyDescent="0.25">
      <c r="E1653" s="141">
        <v>40529</v>
      </c>
      <c r="F1653" s="141">
        <v>40529</v>
      </c>
      <c r="G1653" s="142">
        <v>-581.99999999999204</v>
      </c>
    </row>
    <row r="1654" spans="5:7" x14ac:dyDescent="0.25">
      <c r="E1654" s="141">
        <v>40532</v>
      </c>
      <c r="F1654" s="141">
        <v>40532</v>
      </c>
      <c r="G1654" s="142">
        <v>-621.99999999999829</v>
      </c>
    </row>
    <row r="1655" spans="5:7" x14ac:dyDescent="0.25">
      <c r="E1655" s="141">
        <v>40543</v>
      </c>
      <c r="F1655" s="141">
        <v>40543</v>
      </c>
      <c r="G1655" s="142">
        <v>918.99999999999773</v>
      </c>
    </row>
    <row r="1656" spans="5:7" x14ac:dyDescent="0.25">
      <c r="E1656" s="141">
        <v>40548</v>
      </c>
      <c r="F1656" s="141">
        <v>40548</v>
      </c>
      <c r="G1656" s="142">
        <v>-21</v>
      </c>
    </row>
    <row r="1657" spans="5:7" x14ac:dyDescent="0.25">
      <c r="E1657" s="141">
        <v>40549</v>
      </c>
      <c r="F1657" s="141">
        <v>40549</v>
      </c>
      <c r="G1657" s="142">
        <v>-240.99999999999886</v>
      </c>
    </row>
    <row r="1658" spans="5:7" x14ac:dyDescent="0.25">
      <c r="E1658" s="141">
        <v>40553</v>
      </c>
      <c r="F1658" s="141">
        <v>40553</v>
      </c>
      <c r="G1658" s="142">
        <v>-891.99999999999432</v>
      </c>
    </row>
    <row r="1659" spans="5:7" x14ac:dyDescent="0.25">
      <c r="E1659" s="141">
        <v>40554</v>
      </c>
      <c r="F1659" s="141">
        <v>40554</v>
      </c>
      <c r="G1659" s="142">
        <v>1929.000000000003</v>
      </c>
    </row>
    <row r="1660" spans="5:7" x14ac:dyDescent="0.25">
      <c r="E1660" s="141">
        <v>40557</v>
      </c>
      <c r="F1660" s="141">
        <v>40557</v>
      </c>
      <c r="G1660" s="142">
        <v>647.99999999999773</v>
      </c>
    </row>
    <row r="1661" spans="5:7" x14ac:dyDescent="0.25">
      <c r="E1661" s="141">
        <v>40562</v>
      </c>
      <c r="F1661" s="141">
        <v>40562</v>
      </c>
      <c r="G1661" s="142">
        <v>168.99999999999773</v>
      </c>
    </row>
    <row r="1662" spans="5:7" x14ac:dyDescent="0.25">
      <c r="E1662" s="141">
        <v>40563</v>
      </c>
      <c r="F1662" s="141">
        <v>40563</v>
      </c>
      <c r="G1662" s="142">
        <v>18.999999999992042</v>
      </c>
    </row>
    <row r="1663" spans="5:7" x14ac:dyDescent="0.25">
      <c r="E1663" s="141">
        <v>40570</v>
      </c>
      <c r="F1663" s="141">
        <v>40570</v>
      </c>
      <c r="G1663" s="142">
        <v>367.99999999998238</v>
      </c>
    </row>
    <row r="1664" spans="5:7" x14ac:dyDescent="0.25">
      <c r="E1664" s="141">
        <v>40571</v>
      </c>
      <c r="F1664" s="141">
        <v>40571</v>
      </c>
      <c r="G1664" s="142">
        <v>1888.9999999999966</v>
      </c>
    </row>
    <row r="1665" spans="5:7" x14ac:dyDescent="0.25">
      <c r="E1665" s="141">
        <v>40578</v>
      </c>
      <c r="F1665" s="141">
        <v>40578</v>
      </c>
      <c r="G1665" s="142">
        <v>1689.000000000008</v>
      </c>
    </row>
    <row r="1666" spans="5:7" x14ac:dyDescent="0.25">
      <c r="E1666" s="141">
        <v>40584</v>
      </c>
      <c r="F1666" s="141">
        <v>40584</v>
      </c>
      <c r="G1666" s="142">
        <v>-861.99999999999318</v>
      </c>
    </row>
    <row r="1667" spans="5:7" x14ac:dyDescent="0.25">
      <c r="E1667" s="141">
        <v>40585</v>
      </c>
      <c r="F1667" s="141">
        <v>40585</v>
      </c>
      <c r="G1667" s="142">
        <v>-240.99999999999886</v>
      </c>
    </row>
    <row r="1668" spans="5:7" x14ac:dyDescent="0.25">
      <c r="E1668" s="141">
        <v>40589</v>
      </c>
      <c r="F1668" s="141">
        <v>40589</v>
      </c>
      <c r="G1668" s="142">
        <v>929.00000000000284</v>
      </c>
    </row>
    <row r="1669" spans="5:7" x14ac:dyDescent="0.25">
      <c r="E1669" s="141">
        <v>40590</v>
      </c>
      <c r="F1669" s="141">
        <v>40590</v>
      </c>
      <c r="G1669" s="142">
        <v>-2222.9999999999964</v>
      </c>
    </row>
    <row r="1670" spans="5:7" x14ac:dyDescent="0.25">
      <c r="E1670" s="141">
        <v>40591</v>
      </c>
      <c r="F1670" s="141">
        <v>40591</v>
      </c>
      <c r="G1670" s="142">
        <v>428.00000000001307</v>
      </c>
    </row>
    <row r="1671" spans="5:7" x14ac:dyDescent="0.25">
      <c r="E1671" s="141">
        <v>40612</v>
      </c>
      <c r="F1671" s="141">
        <v>40612</v>
      </c>
      <c r="G1671" s="142">
        <v>-1191.0000000000016</v>
      </c>
    </row>
    <row r="1672" spans="5:7" x14ac:dyDescent="0.25">
      <c r="E1672" s="141">
        <v>40617</v>
      </c>
      <c r="F1672" s="141">
        <v>40617</v>
      </c>
      <c r="G1672" s="142">
        <v>1418.9999999999977</v>
      </c>
    </row>
    <row r="1673" spans="5:7" x14ac:dyDescent="0.25">
      <c r="E1673" s="141">
        <v>40619</v>
      </c>
      <c r="F1673" s="141">
        <v>40619</v>
      </c>
      <c r="G1673" s="142">
        <v>1709.0000000000041</v>
      </c>
    </row>
    <row r="1674" spans="5:7" x14ac:dyDescent="0.25">
      <c r="E1674" s="141">
        <v>40620</v>
      </c>
      <c r="F1674" s="141">
        <v>40620</v>
      </c>
      <c r="G1674" s="142">
        <v>-680.99999999999659</v>
      </c>
    </row>
    <row r="1675" spans="5:7" x14ac:dyDescent="0.25">
      <c r="E1675" s="141">
        <v>40630</v>
      </c>
      <c r="F1675" s="141">
        <v>40630</v>
      </c>
      <c r="G1675" s="142">
        <v>-90.999999999993179</v>
      </c>
    </row>
    <row r="1676" spans="5:7" x14ac:dyDescent="0.25">
      <c r="E1676" s="141">
        <v>40631</v>
      </c>
      <c r="F1676" s="141">
        <v>40631</v>
      </c>
      <c r="G1676" s="142">
        <v>319.00000000000341</v>
      </c>
    </row>
    <row r="1677" spans="5:7" x14ac:dyDescent="0.25">
      <c r="E1677" s="141">
        <v>40632</v>
      </c>
      <c r="F1677" s="141">
        <v>40632</v>
      </c>
      <c r="G1677" s="142">
        <v>-51.000000000001144</v>
      </c>
    </row>
    <row r="1678" spans="5:7" x14ac:dyDescent="0.25">
      <c r="E1678" s="141">
        <v>40633</v>
      </c>
      <c r="F1678" s="141">
        <v>40633</v>
      </c>
      <c r="G1678" s="142">
        <v>649.00000000000171</v>
      </c>
    </row>
    <row r="1679" spans="5:7" x14ac:dyDescent="0.25">
      <c r="E1679" s="141">
        <v>40645</v>
      </c>
      <c r="F1679" s="141">
        <v>40645</v>
      </c>
      <c r="G1679" s="142">
        <v>-712.00000000000171</v>
      </c>
    </row>
    <row r="1680" spans="5:7" x14ac:dyDescent="0.25">
      <c r="E1680" s="141">
        <v>40647</v>
      </c>
      <c r="F1680" s="141">
        <v>40647</v>
      </c>
      <c r="G1680" s="142">
        <v>79.000000000008527</v>
      </c>
    </row>
    <row r="1681" spans="5:7" x14ac:dyDescent="0.25">
      <c r="E1681" s="141">
        <v>40648</v>
      </c>
      <c r="F1681" s="141">
        <v>40648</v>
      </c>
      <c r="G1681" s="142">
        <v>937.99999999998988</v>
      </c>
    </row>
    <row r="1682" spans="5:7" x14ac:dyDescent="0.25">
      <c r="E1682" s="141">
        <v>40651</v>
      </c>
      <c r="F1682" s="141">
        <v>40651</v>
      </c>
      <c r="G1682" s="142">
        <v>848.99999999999034</v>
      </c>
    </row>
    <row r="1683" spans="5:7" x14ac:dyDescent="0.25">
      <c r="E1683" s="141">
        <v>40652</v>
      </c>
      <c r="F1683" s="141">
        <v>40652</v>
      </c>
      <c r="G1683" s="142">
        <v>-11.000000000009097</v>
      </c>
    </row>
    <row r="1684" spans="5:7" x14ac:dyDescent="0.25">
      <c r="E1684" s="141">
        <v>40665</v>
      </c>
      <c r="F1684" s="141">
        <v>40665</v>
      </c>
      <c r="G1684" s="142">
        <v>847.99999999998636</v>
      </c>
    </row>
    <row r="1685" spans="5:7" x14ac:dyDescent="0.25">
      <c r="E1685" s="141">
        <v>40666</v>
      </c>
      <c r="F1685" s="141">
        <v>40666</v>
      </c>
      <c r="G1685" s="142">
        <v>-261.99999999998465</v>
      </c>
    </row>
    <row r="1686" spans="5:7" x14ac:dyDescent="0.25">
      <c r="E1686" s="141">
        <v>40672</v>
      </c>
      <c r="F1686" s="141">
        <v>40672</v>
      </c>
      <c r="G1686" s="142">
        <v>-1600.9999999999982</v>
      </c>
    </row>
    <row r="1687" spans="5:7" x14ac:dyDescent="0.25">
      <c r="E1687" s="141">
        <v>40674</v>
      </c>
      <c r="F1687" s="141">
        <v>40674</v>
      </c>
      <c r="G1687" s="142">
        <v>1519.0000000000064</v>
      </c>
    </row>
    <row r="1688" spans="5:7" x14ac:dyDescent="0.25">
      <c r="E1688" s="141">
        <v>40676</v>
      </c>
      <c r="F1688" s="141">
        <v>40676</v>
      </c>
      <c r="G1688" s="142">
        <v>-880.99999999999943</v>
      </c>
    </row>
    <row r="1689" spans="5:7" x14ac:dyDescent="0.25">
      <c r="E1689" s="141">
        <v>40679</v>
      </c>
      <c r="F1689" s="141">
        <v>40679</v>
      </c>
      <c r="G1689" s="142">
        <v>-81.999999999992042</v>
      </c>
    </row>
    <row r="1690" spans="5:7" x14ac:dyDescent="0.25">
      <c r="E1690" s="141">
        <v>40680</v>
      </c>
      <c r="F1690" s="141">
        <v>40680</v>
      </c>
      <c r="G1690" s="142">
        <v>899.00000000000171</v>
      </c>
    </row>
    <row r="1691" spans="5:7" x14ac:dyDescent="0.25">
      <c r="E1691" s="141">
        <v>40681</v>
      </c>
      <c r="F1691" s="141">
        <v>40681</v>
      </c>
      <c r="G1691" s="142">
        <v>458.99999999998977</v>
      </c>
    </row>
    <row r="1692" spans="5:7" x14ac:dyDescent="0.25">
      <c r="E1692" s="141">
        <v>40683</v>
      </c>
      <c r="F1692" s="141">
        <v>40683</v>
      </c>
      <c r="G1692" s="142">
        <v>-605.00000000001421</v>
      </c>
    </row>
    <row r="1693" spans="5:7" x14ac:dyDescent="0.25">
      <c r="E1693" s="141">
        <v>40686</v>
      </c>
      <c r="F1693" s="141">
        <v>40686</v>
      </c>
      <c r="G1693" s="142">
        <v>578.99999999999432</v>
      </c>
    </row>
    <row r="1694" spans="5:7" x14ac:dyDescent="0.25">
      <c r="E1694" s="141">
        <v>40687</v>
      </c>
      <c r="F1694" s="141">
        <v>40687</v>
      </c>
      <c r="G1694" s="142">
        <v>-252.99999999999773</v>
      </c>
    </row>
    <row r="1695" spans="5:7" x14ac:dyDescent="0.25">
      <c r="E1695" s="141">
        <v>40688</v>
      </c>
      <c r="F1695" s="141">
        <v>40688</v>
      </c>
      <c r="G1695" s="142">
        <v>1718.000000000005</v>
      </c>
    </row>
    <row r="1696" spans="5:7" x14ac:dyDescent="0.25">
      <c r="E1696" s="141">
        <v>40693</v>
      </c>
      <c r="F1696" s="141">
        <v>40693</v>
      </c>
      <c r="G1696" s="142">
        <v>-191.00000000000171</v>
      </c>
    </row>
    <row r="1697" spans="5:7" x14ac:dyDescent="0.25">
      <c r="E1697" s="141">
        <v>40697</v>
      </c>
      <c r="F1697" s="141">
        <v>40697</v>
      </c>
      <c r="G1697" s="142">
        <v>-51.000000000001144</v>
      </c>
    </row>
    <row r="1698" spans="5:7" x14ac:dyDescent="0.25">
      <c r="E1698" s="141">
        <v>40700</v>
      </c>
      <c r="F1698" s="141">
        <v>40700</v>
      </c>
      <c r="G1698" s="142">
        <v>539.00000000000227</v>
      </c>
    </row>
    <row r="1699" spans="5:7" x14ac:dyDescent="0.25">
      <c r="E1699" s="141">
        <v>40702</v>
      </c>
      <c r="F1699" s="141">
        <v>40702</v>
      </c>
      <c r="G1699" s="142">
        <v>-262.00000000001307</v>
      </c>
    </row>
    <row r="1700" spans="5:7" x14ac:dyDescent="0.25">
      <c r="E1700" s="141">
        <v>40708</v>
      </c>
      <c r="F1700" s="141">
        <v>40708</v>
      </c>
      <c r="G1700" s="142">
        <v>-100.99999999999829</v>
      </c>
    </row>
    <row r="1701" spans="5:7" x14ac:dyDescent="0.25">
      <c r="E1701" s="141">
        <v>40709</v>
      </c>
      <c r="F1701" s="141">
        <v>40709</v>
      </c>
      <c r="G1701" s="142">
        <v>-2313.99999999999</v>
      </c>
    </row>
    <row r="1702" spans="5:7" x14ac:dyDescent="0.25">
      <c r="E1702" s="141">
        <v>40716</v>
      </c>
      <c r="F1702" s="141">
        <v>40716</v>
      </c>
      <c r="G1702" s="142">
        <v>48.999999999993172</v>
      </c>
    </row>
    <row r="1703" spans="5:7" x14ac:dyDescent="0.25">
      <c r="E1703" s="141">
        <v>40717</v>
      </c>
      <c r="F1703" s="141">
        <v>40717</v>
      </c>
      <c r="G1703" s="142">
        <v>1698.9999999999989</v>
      </c>
    </row>
    <row r="1704" spans="5:7" x14ac:dyDescent="0.25">
      <c r="E1704" s="141">
        <v>40721</v>
      </c>
      <c r="F1704" s="141">
        <v>40721</v>
      </c>
      <c r="G1704" s="142">
        <v>-450.99999999999261</v>
      </c>
    </row>
    <row r="1705" spans="5:7" x14ac:dyDescent="0.25">
      <c r="E1705" s="141">
        <v>40722</v>
      </c>
      <c r="F1705" s="141">
        <v>40722</v>
      </c>
      <c r="G1705" s="142">
        <v>28.999999999997158</v>
      </c>
    </row>
    <row r="1706" spans="5:7" x14ac:dyDescent="0.25">
      <c r="E1706" s="141">
        <v>40725</v>
      </c>
      <c r="F1706" s="141">
        <v>40725</v>
      </c>
      <c r="G1706" s="142">
        <v>-1350.9999999999982</v>
      </c>
    </row>
    <row r="1707" spans="5:7" x14ac:dyDescent="0.25">
      <c r="E1707" s="141">
        <v>40732</v>
      </c>
      <c r="F1707" s="141">
        <v>40732</v>
      </c>
      <c r="G1707" s="142">
        <v>479</v>
      </c>
    </row>
    <row r="1708" spans="5:7" x14ac:dyDescent="0.25">
      <c r="E1708" s="141">
        <v>40736</v>
      </c>
      <c r="F1708" s="141">
        <v>40736</v>
      </c>
      <c r="G1708" s="142">
        <v>989.00000000000512</v>
      </c>
    </row>
    <row r="1709" spans="5:7" x14ac:dyDescent="0.25">
      <c r="E1709" s="141">
        <v>40739</v>
      </c>
      <c r="F1709" s="141">
        <v>40739</v>
      </c>
      <c r="G1709" s="142">
        <v>788.99999999998806</v>
      </c>
    </row>
    <row r="1710" spans="5:7" x14ac:dyDescent="0.25">
      <c r="E1710" s="141">
        <v>40743</v>
      </c>
      <c r="F1710" s="141">
        <v>40743</v>
      </c>
      <c r="G1710" s="142">
        <v>789.00000000000227</v>
      </c>
    </row>
    <row r="1711" spans="5:7" x14ac:dyDescent="0.25">
      <c r="E1711" s="141">
        <v>40756</v>
      </c>
      <c r="F1711" s="141">
        <v>40756</v>
      </c>
      <c r="G1711" s="142">
        <v>188.00000000000409</v>
      </c>
    </row>
    <row r="1712" spans="5:7" x14ac:dyDescent="0.25">
      <c r="E1712" s="141">
        <v>40763</v>
      </c>
      <c r="F1712" s="141">
        <v>40763</v>
      </c>
      <c r="G1712" s="142">
        <v>488.99999999999091</v>
      </c>
    </row>
    <row r="1713" spans="5:7" x14ac:dyDescent="0.25">
      <c r="E1713" s="141">
        <v>40764</v>
      </c>
      <c r="F1713" s="141">
        <v>40764</v>
      </c>
      <c r="G1713" s="142">
        <v>-1611.0000000000034</v>
      </c>
    </row>
    <row r="1714" spans="5:7" x14ac:dyDescent="0.25">
      <c r="E1714" s="141">
        <v>40767</v>
      </c>
      <c r="F1714" s="141">
        <v>40767</v>
      </c>
      <c r="G1714" s="142">
        <v>28.999999999997158</v>
      </c>
    </row>
    <row r="1715" spans="5:7" x14ac:dyDescent="0.25">
      <c r="E1715" s="141">
        <v>40770</v>
      </c>
      <c r="F1715" s="141">
        <v>40770</v>
      </c>
      <c r="G1715" s="142">
        <v>1549.0000000000075</v>
      </c>
    </row>
    <row r="1716" spans="5:7" x14ac:dyDescent="0.25">
      <c r="E1716" s="141">
        <v>40771</v>
      </c>
      <c r="F1716" s="141">
        <v>40771</v>
      </c>
      <c r="G1716" s="142">
        <v>-432.00000000000057</v>
      </c>
    </row>
    <row r="1717" spans="5:7" x14ac:dyDescent="0.25">
      <c r="E1717" s="141">
        <v>40773</v>
      </c>
      <c r="F1717" s="141">
        <v>40773</v>
      </c>
      <c r="G1717" s="142">
        <v>4838.9999999999991</v>
      </c>
    </row>
    <row r="1718" spans="5:7" x14ac:dyDescent="0.25">
      <c r="E1718" s="141">
        <v>40777</v>
      </c>
      <c r="F1718" s="141">
        <v>40777</v>
      </c>
      <c r="G1718" s="142">
        <v>-651.00000000000966</v>
      </c>
    </row>
    <row r="1719" spans="5:7" x14ac:dyDescent="0.25">
      <c r="E1719" s="141">
        <v>40778</v>
      </c>
      <c r="F1719" s="141">
        <v>40778</v>
      </c>
      <c r="G1719" s="142">
        <v>-342.00000000001137</v>
      </c>
    </row>
    <row r="1720" spans="5:7" x14ac:dyDescent="0.25">
      <c r="E1720" s="141">
        <v>40780</v>
      </c>
      <c r="F1720" s="141">
        <v>40780</v>
      </c>
      <c r="G1720" s="142">
        <v>-1340.9999999999932</v>
      </c>
    </row>
    <row r="1721" spans="5:7" x14ac:dyDescent="0.25">
      <c r="E1721" s="141">
        <v>40781</v>
      </c>
      <c r="F1721" s="141">
        <v>40781</v>
      </c>
      <c r="G1721" s="142">
        <v>48.000000000003382</v>
      </c>
    </row>
    <row r="1722" spans="5:7" x14ac:dyDescent="0.25">
      <c r="E1722" s="141">
        <v>40788</v>
      </c>
      <c r="F1722" s="141">
        <v>40788</v>
      </c>
      <c r="G1722" s="142">
        <v>-621.99999999999829</v>
      </c>
    </row>
    <row r="1723" spans="5:7" x14ac:dyDescent="0.25">
      <c r="E1723" s="141">
        <v>40792</v>
      </c>
      <c r="F1723" s="141">
        <v>40792</v>
      </c>
      <c r="G1723" s="142">
        <v>119.00000000000057</v>
      </c>
    </row>
    <row r="1724" spans="5:7" x14ac:dyDescent="0.25">
      <c r="E1724" s="141">
        <v>40798</v>
      </c>
      <c r="F1724" s="141">
        <v>40798</v>
      </c>
      <c r="G1724" s="142">
        <v>1278.9999999999973</v>
      </c>
    </row>
    <row r="1725" spans="5:7" x14ac:dyDescent="0.25">
      <c r="E1725" s="141">
        <v>40807</v>
      </c>
      <c r="F1725" s="141">
        <v>40807</v>
      </c>
      <c r="G1725" s="142">
        <v>427.99999999999886</v>
      </c>
    </row>
    <row r="1726" spans="5:7" x14ac:dyDescent="0.25">
      <c r="E1726" s="141">
        <v>40812</v>
      </c>
      <c r="F1726" s="141">
        <v>40812</v>
      </c>
      <c r="G1726" s="142">
        <v>-730.99999999999375</v>
      </c>
    </row>
    <row r="1727" spans="5:7" x14ac:dyDescent="0.25">
      <c r="E1727" s="141">
        <v>40813</v>
      </c>
      <c r="F1727" s="141">
        <v>40813</v>
      </c>
      <c r="G1727" s="142">
        <v>138.99999999999659</v>
      </c>
    </row>
    <row r="1728" spans="5:7" x14ac:dyDescent="0.25">
      <c r="E1728" s="141">
        <v>40814</v>
      </c>
      <c r="F1728" s="141">
        <v>40814</v>
      </c>
      <c r="G1728" s="142">
        <v>959.00000000000398</v>
      </c>
    </row>
    <row r="1729" spans="5:7" x14ac:dyDescent="0.25">
      <c r="E1729" s="141">
        <v>40815</v>
      </c>
      <c r="F1729" s="141">
        <v>40815</v>
      </c>
      <c r="G1729" s="142">
        <v>-1963.0000000000198</v>
      </c>
    </row>
    <row r="1730" spans="5:7" x14ac:dyDescent="0.25">
      <c r="E1730" s="141">
        <v>40816</v>
      </c>
      <c r="F1730" s="141">
        <v>40816</v>
      </c>
      <c r="G1730" s="142">
        <v>429.00000000000284</v>
      </c>
    </row>
    <row r="1731" spans="5:7" x14ac:dyDescent="0.25">
      <c r="E1731" s="141">
        <v>40822</v>
      </c>
      <c r="F1731" s="141">
        <v>40822</v>
      </c>
      <c r="G1731" s="142">
        <v>2097.9999999999864</v>
      </c>
    </row>
    <row r="1732" spans="5:7" x14ac:dyDescent="0.25">
      <c r="E1732" s="141">
        <v>40836</v>
      </c>
      <c r="F1732" s="141">
        <v>40836</v>
      </c>
      <c r="G1732" s="142">
        <v>28.999999999997158</v>
      </c>
    </row>
    <row r="1733" spans="5:7" x14ac:dyDescent="0.25">
      <c r="E1733" s="141">
        <v>40848</v>
      </c>
      <c r="F1733" s="141">
        <v>40848</v>
      </c>
      <c r="G1733" s="142">
        <v>-442.00000000000568</v>
      </c>
    </row>
    <row r="1734" spans="5:7" x14ac:dyDescent="0.25">
      <c r="E1734" s="141">
        <v>40850</v>
      </c>
      <c r="F1734" s="141">
        <v>40850</v>
      </c>
      <c r="G1734" s="142">
        <v>-1150.9999999999955</v>
      </c>
    </row>
    <row r="1735" spans="5:7" x14ac:dyDescent="0.25">
      <c r="E1735" s="141">
        <v>40869</v>
      </c>
      <c r="F1735" s="141">
        <v>40869</v>
      </c>
      <c r="G1735" s="142">
        <v>-1592.9999999999868</v>
      </c>
    </row>
    <row r="1736" spans="5:7" x14ac:dyDescent="0.25">
      <c r="E1736" s="141">
        <v>40870</v>
      </c>
      <c r="F1736" s="141">
        <v>40870</v>
      </c>
      <c r="G1736" s="142">
        <v>309.00000000001251</v>
      </c>
    </row>
    <row r="1737" spans="5:7" x14ac:dyDescent="0.25">
      <c r="E1737" s="141">
        <v>40872</v>
      </c>
      <c r="F1737" s="141">
        <v>40872</v>
      </c>
      <c r="G1737" s="142">
        <v>399.00000000000171</v>
      </c>
    </row>
    <row r="1738" spans="5:7" x14ac:dyDescent="0.25">
      <c r="E1738" s="141">
        <v>40876</v>
      </c>
      <c r="F1738" s="141">
        <v>40876</v>
      </c>
      <c r="G1738" s="142">
        <v>-540.99999999999602</v>
      </c>
    </row>
    <row r="1739" spans="5:7" x14ac:dyDescent="0.25">
      <c r="E1739" s="141">
        <v>40878</v>
      </c>
      <c r="F1739" s="141">
        <v>40878</v>
      </c>
      <c r="G1739" s="142">
        <v>-691.00000000000171</v>
      </c>
    </row>
    <row r="1740" spans="5:7" x14ac:dyDescent="0.25">
      <c r="E1740" s="141">
        <v>40889</v>
      </c>
      <c r="F1740" s="141">
        <v>40889</v>
      </c>
      <c r="G1740" s="142">
        <v>88.999999999999432</v>
      </c>
    </row>
    <row r="1741" spans="5:7" x14ac:dyDescent="0.25">
      <c r="E1741" s="141">
        <v>40890</v>
      </c>
      <c r="F1741" s="141">
        <v>40890</v>
      </c>
      <c r="G1741" s="142">
        <v>-1061.0000000000061</v>
      </c>
    </row>
    <row r="1742" spans="5:7" x14ac:dyDescent="0.25">
      <c r="E1742" s="141">
        <v>40891</v>
      </c>
      <c r="F1742" s="141">
        <v>40891</v>
      </c>
      <c r="G1742" s="142">
        <v>3738.9999999999909</v>
      </c>
    </row>
    <row r="1743" spans="5:7" x14ac:dyDescent="0.25">
      <c r="E1743" s="141">
        <v>40896</v>
      </c>
      <c r="F1743" s="141">
        <v>40896</v>
      </c>
      <c r="G1743" s="142">
        <v>-901.99999999999943</v>
      </c>
    </row>
    <row r="1744" spans="5:7" x14ac:dyDescent="0.25">
      <c r="E1744" s="141">
        <v>40897</v>
      </c>
      <c r="F1744" s="141">
        <v>40897</v>
      </c>
      <c r="G1744" s="142">
        <v>1159.0000000000068</v>
      </c>
    </row>
    <row r="1745" spans="5:7" x14ac:dyDescent="0.25">
      <c r="E1745" s="141">
        <v>40907</v>
      </c>
      <c r="F1745" s="141">
        <v>40907</v>
      </c>
      <c r="G1745" s="142">
        <v>-260.99999999999488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
  <sheetViews>
    <sheetView topLeftCell="C37" workbookViewId="0">
      <selection activeCell="N60" sqref="N60"/>
    </sheetView>
  </sheetViews>
  <sheetFormatPr baseColWidth="10" defaultRowHeight="15" x14ac:dyDescent="0.25"/>
  <sheetData>
    <row r="1" spans="1:15" ht="18.75" x14ac:dyDescent="0.3">
      <c r="A1" s="80" t="s">
        <v>468</v>
      </c>
    </row>
    <row r="3" spans="1:15" x14ac:dyDescent="0.25">
      <c r="A3" s="17" t="s">
        <v>469</v>
      </c>
      <c r="O3" s="17" t="s">
        <v>470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topLeftCell="E10" zoomScale="75" zoomScaleNormal="75" workbookViewId="0">
      <selection activeCell="L77" sqref="L77"/>
    </sheetView>
  </sheetViews>
  <sheetFormatPr baseColWidth="10" defaultRowHeight="15" x14ac:dyDescent="0.25"/>
  <sheetData>
    <row r="1" spans="1:1" x14ac:dyDescent="0.25">
      <c r="A1" t="s">
        <v>452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37"/>
  <sheetViews>
    <sheetView tabSelected="1" workbookViewId="0">
      <selection activeCell="G38" sqref="G38"/>
    </sheetView>
  </sheetViews>
  <sheetFormatPr baseColWidth="10" defaultRowHeight="15" x14ac:dyDescent="0.25"/>
  <cols>
    <col min="3" max="3" width="12.140625" bestFit="1" customWidth="1"/>
    <col min="4" max="4" width="12.140625" customWidth="1"/>
    <col min="5" max="7" width="12" customWidth="1"/>
  </cols>
  <sheetData>
    <row r="1" spans="1:9" x14ac:dyDescent="0.25">
      <c r="A1" t="s">
        <v>0</v>
      </c>
      <c r="B1" s="1" t="s">
        <v>461</v>
      </c>
      <c r="D1" s="2"/>
    </row>
    <row r="2" spans="1:9" x14ac:dyDescent="0.25">
      <c r="A2" t="s">
        <v>1</v>
      </c>
      <c r="B2" s="3"/>
      <c r="D2" s="2"/>
      <c r="E2" s="3"/>
    </row>
    <row r="3" spans="1:9" x14ac:dyDescent="0.25">
      <c r="B3" s="3" t="s">
        <v>14</v>
      </c>
      <c r="D3" s="15" t="s">
        <v>462</v>
      </c>
      <c r="E3" s="3"/>
    </row>
    <row r="4" spans="1:9" x14ac:dyDescent="0.25">
      <c r="B4" s="3" t="s">
        <v>15</v>
      </c>
      <c r="D4" s="3" t="s">
        <v>463</v>
      </c>
    </row>
    <row r="5" spans="1:9" x14ac:dyDescent="0.25">
      <c r="B5" s="3"/>
      <c r="D5" s="2"/>
    </row>
    <row r="6" spans="1:9" x14ac:dyDescent="0.25">
      <c r="A6" t="s">
        <v>2</v>
      </c>
      <c r="B6" s="3" t="s">
        <v>464</v>
      </c>
      <c r="D6" s="2"/>
    </row>
    <row r="7" spans="1:9" ht="15.75" thickBot="1" x14ac:dyDescent="0.3">
      <c r="B7" s="3"/>
      <c r="D7" s="2"/>
    </row>
    <row r="8" spans="1:9" x14ac:dyDescent="0.25">
      <c r="A8" t="s">
        <v>3</v>
      </c>
      <c r="B8" s="3"/>
      <c r="C8" s="163" t="s">
        <v>4</v>
      </c>
      <c r="D8" s="164" t="s">
        <v>5</v>
      </c>
      <c r="E8" s="164" t="s">
        <v>6</v>
      </c>
      <c r="F8" s="164" t="s">
        <v>465</v>
      </c>
      <c r="G8" s="165" t="s">
        <v>460</v>
      </c>
      <c r="I8" s="5" t="s">
        <v>7</v>
      </c>
    </row>
    <row r="9" spans="1:9" ht="15.75" thickBot="1" x14ac:dyDescent="0.3">
      <c r="A9" s="3" t="s">
        <v>8</v>
      </c>
      <c r="B9" s="3"/>
      <c r="C9" s="169">
        <v>1</v>
      </c>
      <c r="D9" s="170">
        <v>5</v>
      </c>
      <c r="E9" s="170">
        <v>1</v>
      </c>
      <c r="F9" s="170">
        <v>1</v>
      </c>
      <c r="G9" s="171">
        <v>2</v>
      </c>
    </row>
    <row r="10" spans="1:9" ht="15.75" thickBot="1" x14ac:dyDescent="0.3">
      <c r="A10" s="3" t="s">
        <v>9</v>
      </c>
      <c r="B10" s="3"/>
      <c r="C10" s="6">
        <v>5000</v>
      </c>
      <c r="D10" s="6">
        <v>1500</v>
      </c>
      <c r="E10" s="6">
        <v>4000</v>
      </c>
      <c r="F10" s="6">
        <v>8000</v>
      </c>
      <c r="G10" s="6">
        <v>3500</v>
      </c>
      <c r="I10" s="7">
        <f>C10*C9+D10*D9+E10*E9+G10*G9+F10*F9</f>
        <v>31500</v>
      </c>
    </row>
    <row r="11" spans="1:9" x14ac:dyDescent="0.25">
      <c r="A11" s="3"/>
      <c r="B11" s="3"/>
    </row>
    <row r="12" spans="1:9" x14ac:dyDescent="0.25">
      <c r="A12" s="3" t="s">
        <v>10</v>
      </c>
      <c r="B12" s="3"/>
      <c r="C12" s="8">
        <v>1800</v>
      </c>
      <c r="D12" s="8">
        <v>161</v>
      </c>
      <c r="E12" s="8">
        <v>2314</v>
      </c>
      <c r="F12" s="8">
        <v>1915</v>
      </c>
      <c r="G12" s="8">
        <v>1446</v>
      </c>
      <c r="I12" s="9">
        <f>(C12*C9+D12*D9+E12*E9+F12*F9+G12*G9)</f>
        <v>9726</v>
      </c>
    </row>
    <row r="13" spans="1:9" ht="15.75" thickBot="1" x14ac:dyDescent="0.3">
      <c r="A13" s="3"/>
      <c r="B13" s="3"/>
    </row>
    <row r="14" spans="1:9" ht="15.75" thickBot="1" x14ac:dyDescent="0.3">
      <c r="A14" s="3" t="s">
        <v>11</v>
      </c>
      <c r="B14" s="3"/>
      <c r="H14" s="10">
        <v>16094</v>
      </c>
    </row>
    <row r="15" spans="1:9" x14ac:dyDescent="0.25">
      <c r="A15" s="3"/>
      <c r="B15" s="3"/>
      <c r="H15" s="11"/>
    </row>
    <row r="16" spans="1:9" x14ac:dyDescent="0.25">
      <c r="A16" s="3"/>
      <c r="B16" s="3"/>
      <c r="H16" s="11"/>
    </row>
    <row r="17" spans="1:8" x14ac:dyDescent="0.25">
      <c r="A17" s="3" t="s">
        <v>466</v>
      </c>
      <c r="B17" s="3"/>
      <c r="C17" s="153">
        <v>1.3</v>
      </c>
      <c r="H17" s="11"/>
    </row>
    <row r="18" spans="1:8" ht="15.75" thickBot="1" x14ac:dyDescent="0.3">
      <c r="A18" s="3"/>
      <c r="B18" s="3"/>
      <c r="H18" s="11"/>
    </row>
    <row r="19" spans="1:8" ht="16.5" thickBot="1" x14ac:dyDescent="0.3">
      <c r="A19" s="3" t="s">
        <v>467</v>
      </c>
      <c r="B19" s="3"/>
      <c r="C19" s="12">
        <f>(I10+I12+H14)*C17</f>
        <v>74516</v>
      </c>
      <c r="D19" s="3" t="s">
        <v>12</v>
      </c>
      <c r="E19" s="3"/>
      <c r="F19" s="1" t="s">
        <v>13</v>
      </c>
      <c r="G19" s="13"/>
      <c r="H19" s="14">
        <v>75000</v>
      </c>
    </row>
    <row r="20" spans="1:8" x14ac:dyDescent="0.25">
      <c r="A20" s="3"/>
      <c r="B20" s="3"/>
      <c r="C20" s="3"/>
      <c r="D20" s="3"/>
      <c r="E20" s="3"/>
      <c r="F20" s="1"/>
    </row>
    <row r="21" spans="1:8" x14ac:dyDescent="0.25">
      <c r="A21" s="3"/>
      <c r="B21" s="3"/>
      <c r="C21" s="3"/>
      <c r="D21" s="3"/>
      <c r="E21" s="3"/>
      <c r="F21" s="1"/>
    </row>
    <row r="22" spans="1:8" ht="15.75" thickBot="1" x14ac:dyDescent="0.3"/>
    <row r="23" spans="1:8" ht="15.75" thickBot="1" x14ac:dyDescent="0.3">
      <c r="A23" t="s">
        <v>16</v>
      </c>
      <c r="D23" s="16" t="s">
        <v>17</v>
      </c>
      <c r="F23" t="s">
        <v>18</v>
      </c>
      <c r="G23" s="17"/>
    </row>
    <row r="27" spans="1:8" x14ac:dyDescent="0.25">
      <c r="A27" t="s">
        <v>19</v>
      </c>
    </row>
    <row r="31" spans="1:8" x14ac:dyDescent="0.25">
      <c r="A31" s="17" t="s">
        <v>27</v>
      </c>
    </row>
    <row r="33" spans="2:7" x14ac:dyDescent="0.25">
      <c r="E33" t="s">
        <v>26</v>
      </c>
    </row>
    <row r="34" spans="2:7" x14ac:dyDescent="0.25">
      <c r="C34" s="20">
        <v>75000</v>
      </c>
      <c r="D34" s="20">
        <v>87500</v>
      </c>
      <c r="E34" s="20">
        <v>100000</v>
      </c>
      <c r="F34" s="20">
        <v>112500</v>
      </c>
      <c r="G34" s="20">
        <v>125000</v>
      </c>
    </row>
    <row r="35" spans="2:7" ht="19.5" thickBot="1" x14ac:dyDescent="0.35">
      <c r="B35" s="19" t="s">
        <v>21</v>
      </c>
      <c r="C35" s="28">
        <f>C34/$I$10+SQRT(C34*(C34-$I$10)/POWER($I$10,2))</f>
        <v>4.1942316918723588</v>
      </c>
      <c r="D35" s="28">
        <f>D34/$I$10+SQRT(D34*(D34-$I$10)/POWER($I$10,2))</f>
        <v>5</v>
      </c>
      <c r="E35" s="28">
        <f>E34/$I$10+SQRT(E34*(E34-$I$10)/POWER($I$10,2))</f>
        <v>5.8020548186106105</v>
      </c>
      <c r="F35" s="28">
        <f>F34/$I$10+SQRT(F34*(F34-$I$10)/POWER($I$10,2))</f>
        <v>6.6018862050852043</v>
      </c>
      <c r="G35" s="28">
        <f>G34/$I$10+SQRT(G34*(G34-$I$10)/POWER($I$10,2))</f>
        <v>7.4002775095935958</v>
      </c>
    </row>
    <row r="36" spans="2:7" ht="19.5" thickBot="1" x14ac:dyDescent="0.35">
      <c r="B36" s="18" t="s">
        <v>20</v>
      </c>
      <c r="C36" s="27">
        <f>2*(C35*$I$10-C34)/(C35*(C35-1))</f>
        <v>8526.8068240827524</v>
      </c>
      <c r="D36" s="27">
        <f>2*(D35*$I$10-D34)/(D35*(D35-1))</f>
        <v>7000</v>
      </c>
      <c r="E36" s="27">
        <f>2*(E35*$I$10-E34)/(E35*(E35-1))</f>
        <v>5941.0928550630288</v>
      </c>
      <c r="F36" s="27">
        <f>2*(F35*$I$10-F34)/(F35*(F35-1))</f>
        <v>5162.3381592643364</v>
      </c>
      <c r="G36" s="27">
        <f>2*(G35*$I$10-G34)/(G35*(G35-1))</f>
        <v>4565.0337912069353</v>
      </c>
    </row>
    <row r="37" spans="2:7" ht="21.75" thickBot="1" x14ac:dyDescent="0.4">
      <c r="B37" s="18" t="s">
        <v>22</v>
      </c>
      <c r="C37" s="21">
        <f>C36+I$12</f>
        <v>18252.806824082752</v>
      </c>
      <c r="D37" s="21">
        <f>D36+$I$12</f>
        <v>16726</v>
      </c>
      <c r="E37" s="21">
        <f>E36+$I$12</f>
        <v>15667.092855063029</v>
      </c>
      <c r="F37" s="21">
        <f>F36+$I$12</f>
        <v>14888.338159264336</v>
      </c>
      <c r="G37" s="21">
        <f>G36+$I$12</f>
        <v>14291.033791206935</v>
      </c>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7"/>
  <sheetViews>
    <sheetView workbookViewId="0">
      <selection activeCell="H7" sqref="H7"/>
    </sheetView>
  </sheetViews>
  <sheetFormatPr baseColWidth="10" defaultRowHeight="15" x14ac:dyDescent="0.25"/>
  <cols>
    <col min="2" max="2" width="12.85546875" customWidth="1"/>
  </cols>
  <sheetData>
    <row r="1" spans="1:6" ht="18" x14ac:dyDescent="0.25">
      <c r="A1" s="22" t="s">
        <v>473</v>
      </c>
      <c r="B1" s="23"/>
      <c r="C1" s="23"/>
    </row>
    <row r="2" spans="1:6" ht="18" x14ac:dyDescent="0.25">
      <c r="A2" s="22"/>
      <c r="B2" s="23"/>
      <c r="C2" s="23"/>
    </row>
    <row r="3" spans="1:6" ht="18" x14ac:dyDescent="0.25">
      <c r="A3" s="22"/>
      <c r="B3" s="23"/>
      <c r="C3" s="23"/>
    </row>
    <row r="4" spans="1:6" x14ac:dyDescent="0.25">
      <c r="A4" s="23"/>
      <c r="B4" s="23"/>
      <c r="C4" s="23"/>
    </row>
    <row r="5" spans="1:6" x14ac:dyDescent="0.25">
      <c r="A5" s="1" t="s">
        <v>23</v>
      </c>
      <c r="B5" s="24" t="s">
        <v>461</v>
      </c>
    </row>
    <row r="6" spans="1:6" x14ac:dyDescent="0.25">
      <c r="A6" s="1"/>
      <c r="B6" s="24"/>
    </row>
    <row r="7" spans="1:6" x14ac:dyDescent="0.25">
      <c r="A7" s="1" t="s">
        <v>24</v>
      </c>
      <c r="B7" s="4" t="s">
        <v>4</v>
      </c>
      <c r="C7" s="4" t="s">
        <v>5</v>
      </c>
      <c r="D7" s="4" t="s">
        <v>6</v>
      </c>
      <c r="E7" s="4" t="s">
        <v>465</v>
      </c>
      <c r="F7" s="4" t="s">
        <v>460</v>
      </c>
    </row>
    <row r="8" spans="1:6" x14ac:dyDescent="0.25">
      <c r="A8" s="1" t="s">
        <v>471</v>
      </c>
      <c r="B8" s="4">
        <v>1</v>
      </c>
      <c r="C8" s="4">
        <v>5</v>
      </c>
      <c r="D8" s="4">
        <v>1</v>
      </c>
      <c r="E8" s="4">
        <v>1</v>
      </c>
      <c r="F8" s="4">
        <v>2</v>
      </c>
    </row>
    <row r="9" spans="1:6" x14ac:dyDescent="0.25">
      <c r="A9" s="1"/>
      <c r="B9" s="4"/>
      <c r="C9" s="4"/>
      <c r="D9" s="4"/>
      <c r="E9" s="4"/>
      <c r="F9" s="4"/>
    </row>
    <row r="10" spans="1:6" x14ac:dyDescent="0.25">
      <c r="A10" s="1" t="s">
        <v>1</v>
      </c>
      <c r="B10" s="25">
        <v>39448</v>
      </c>
      <c r="C10" s="26">
        <v>40179</v>
      </c>
    </row>
    <row r="11" spans="1:6" ht="15.75" thickBot="1" x14ac:dyDescent="0.3"/>
    <row r="12" spans="1:6" ht="15.75" thickBot="1" x14ac:dyDescent="0.3">
      <c r="A12" s="17" t="s">
        <v>25</v>
      </c>
      <c r="C12" s="154">
        <v>0.35</v>
      </c>
    </row>
    <row r="13" spans="1:6" ht="15.75" thickBot="1" x14ac:dyDescent="0.3"/>
    <row r="14" spans="1:6" ht="15.75" thickBot="1" x14ac:dyDescent="0.3">
      <c r="A14" t="s">
        <v>28</v>
      </c>
      <c r="B14" s="29">
        <v>100000</v>
      </c>
    </row>
    <row r="15" spans="1:6" ht="15.75" thickBot="1" x14ac:dyDescent="0.3"/>
    <row r="16" spans="1:6" ht="19.5" thickBot="1" x14ac:dyDescent="0.35">
      <c r="A16" t="s">
        <v>29</v>
      </c>
      <c r="D16" s="18" t="s">
        <v>31</v>
      </c>
      <c r="E16" s="156">
        <v>12088</v>
      </c>
    </row>
    <row r="17" spans="1:5" ht="19.5" thickBot="1" x14ac:dyDescent="0.35">
      <c r="A17" t="s">
        <v>30</v>
      </c>
      <c r="D17" s="18" t="s">
        <v>22</v>
      </c>
      <c r="E17" s="155">
        <v>15667</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436"/>
  <sheetViews>
    <sheetView topLeftCell="A16" zoomScale="75" zoomScaleNormal="75" workbookViewId="0">
      <selection activeCell="K7" sqref="K7"/>
    </sheetView>
  </sheetViews>
  <sheetFormatPr baseColWidth="10" defaultRowHeight="15" x14ac:dyDescent="0.25"/>
  <cols>
    <col min="1" max="1" width="20.7109375" customWidth="1"/>
    <col min="2" max="7" width="18.85546875" customWidth="1"/>
    <col min="11" max="11" width="30.5703125" customWidth="1"/>
    <col min="12" max="12" width="23.140625" customWidth="1"/>
    <col min="14" max="14" width="13.42578125" customWidth="1"/>
    <col min="23" max="23" width="30.28515625" customWidth="1"/>
    <col min="24" max="24" width="23.7109375" customWidth="1"/>
    <col min="35" max="36" width="24.28515625" customWidth="1"/>
    <col min="47" max="48" width="26.42578125" customWidth="1"/>
  </cols>
  <sheetData>
    <row r="1" spans="1:56" ht="18" x14ac:dyDescent="0.25">
      <c r="B1" s="30" t="s">
        <v>32</v>
      </c>
    </row>
    <row r="3" spans="1:56" x14ac:dyDescent="0.25">
      <c r="A3" t="s">
        <v>47</v>
      </c>
      <c r="B3" s="1" t="s">
        <v>461</v>
      </c>
    </row>
    <row r="4" spans="1:56" x14ac:dyDescent="0.25">
      <c r="A4" t="s">
        <v>1</v>
      </c>
      <c r="B4" s="3" t="s">
        <v>33</v>
      </c>
    </row>
    <row r="5" spans="1:56" x14ac:dyDescent="0.25">
      <c r="A5" t="s">
        <v>2</v>
      </c>
      <c r="B5" s="3" t="s">
        <v>472</v>
      </c>
    </row>
    <row r="6" spans="1:56" ht="15.75" thickBot="1" x14ac:dyDescent="0.3">
      <c r="B6" s="3"/>
    </row>
    <row r="7" spans="1:56" ht="15.75" thickBot="1" x14ac:dyDescent="0.3">
      <c r="A7" t="s">
        <v>48</v>
      </c>
      <c r="B7" s="3"/>
      <c r="C7" s="39">
        <v>15667.092855063029</v>
      </c>
      <c r="E7" s="3"/>
      <c r="G7" s="31"/>
      <c r="H7" s="31"/>
      <c r="I7" s="31"/>
    </row>
    <row r="8" spans="1:56" ht="15.75" thickBot="1" x14ac:dyDescent="0.3">
      <c r="A8" s="32"/>
      <c r="B8" s="33"/>
      <c r="C8" s="33"/>
      <c r="D8" s="33"/>
      <c r="E8" s="33"/>
      <c r="F8" s="33"/>
      <c r="G8" s="33"/>
      <c r="H8" s="33"/>
      <c r="I8" s="33"/>
    </row>
    <row r="9" spans="1:56" ht="16.5" thickBot="1" x14ac:dyDescent="0.3">
      <c r="A9" s="32" t="s">
        <v>50</v>
      </c>
      <c r="B9" s="33"/>
      <c r="C9" s="40">
        <v>100000</v>
      </c>
      <c r="D9" s="33"/>
      <c r="E9" s="17" t="s">
        <v>25</v>
      </c>
      <c r="G9" s="172">
        <v>0.35</v>
      </c>
      <c r="H9" s="33"/>
      <c r="I9" s="33"/>
    </row>
    <row r="10" spans="1:56" x14ac:dyDescent="0.25">
      <c r="K10" t="s">
        <v>194</v>
      </c>
    </row>
    <row r="12" spans="1:56" x14ac:dyDescent="0.25">
      <c r="A12" s="3" t="s">
        <v>190</v>
      </c>
      <c r="B12" s="53" t="s">
        <v>475</v>
      </c>
      <c r="C12" s="53" t="s">
        <v>476</v>
      </c>
      <c r="D12" s="53" t="s">
        <v>477</v>
      </c>
      <c r="E12" s="53" t="s">
        <v>478</v>
      </c>
      <c r="K12" s="48"/>
      <c r="L12" s="48"/>
      <c r="M12" s="48"/>
      <c r="N12" s="48"/>
      <c r="O12" s="48"/>
      <c r="P12" s="48"/>
      <c r="Q12" s="48"/>
      <c r="R12" s="48"/>
      <c r="S12" s="48"/>
      <c r="T12" s="48"/>
      <c r="U12" s="48"/>
      <c r="V12" s="48"/>
      <c r="W12" s="48"/>
      <c r="X12" s="48"/>
      <c r="Y12" s="48"/>
      <c r="Z12" s="48"/>
      <c r="AA12" s="48"/>
      <c r="AB12" s="48"/>
      <c r="AC12" s="48"/>
      <c r="AD12" s="48"/>
      <c r="AE12" s="48"/>
      <c r="AF12" s="48"/>
      <c r="AG12" s="48"/>
      <c r="AH12" s="48"/>
      <c r="AI12" s="48"/>
      <c r="AJ12" s="48"/>
      <c r="AK12" s="48"/>
      <c r="AL12" s="48"/>
      <c r="AM12" s="48"/>
      <c r="AN12" s="48"/>
      <c r="AO12" s="48"/>
      <c r="AP12" s="48"/>
      <c r="AQ12" s="48"/>
      <c r="AR12" s="48"/>
      <c r="AS12" s="48"/>
      <c r="AT12" s="48"/>
      <c r="AU12" s="48"/>
      <c r="AV12" s="48"/>
      <c r="AW12" s="48"/>
      <c r="AX12" s="48"/>
      <c r="AY12" s="48"/>
      <c r="AZ12" s="48"/>
      <c r="BA12" s="48"/>
      <c r="BB12" s="48"/>
      <c r="BC12" s="48"/>
      <c r="BD12" s="48"/>
    </row>
    <row r="13" spans="1:56" ht="15.75" thickBot="1" x14ac:dyDescent="0.3">
      <c r="B13" s="34"/>
      <c r="C13" s="34"/>
      <c r="D13" s="34"/>
      <c r="E13" s="34"/>
      <c r="K13" s="48"/>
      <c r="L13" s="48"/>
      <c r="M13" s="48"/>
      <c r="N13" s="48"/>
      <c r="O13" s="48"/>
      <c r="P13" s="48"/>
      <c r="Q13" s="48"/>
      <c r="R13" s="48"/>
      <c r="S13" s="48"/>
      <c r="T13" s="48"/>
      <c r="U13" s="48"/>
      <c r="V13" s="48"/>
      <c r="W13" s="48"/>
      <c r="X13" s="48"/>
      <c r="Y13" s="48"/>
      <c r="Z13" s="48"/>
      <c r="AA13" s="48"/>
      <c r="AB13" s="48"/>
      <c r="AC13" s="48"/>
      <c r="AD13" s="48"/>
      <c r="AE13" s="48"/>
      <c r="AF13" s="48"/>
      <c r="AG13" s="48"/>
      <c r="AH13" s="48"/>
      <c r="AI13" s="48"/>
      <c r="AJ13" s="48"/>
      <c r="AK13" s="48"/>
      <c r="AL13" s="48"/>
      <c r="AM13" s="48"/>
      <c r="AN13" s="48"/>
      <c r="AO13" s="48"/>
      <c r="AP13" s="48"/>
      <c r="AQ13" s="48"/>
      <c r="AR13" s="48"/>
      <c r="AS13" s="48"/>
      <c r="AT13" s="48"/>
      <c r="AU13" s="48"/>
      <c r="AV13" s="48"/>
      <c r="AW13" s="48"/>
      <c r="AX13" s="48"/>
      <c r="AY13" s="48"/>
      <c r="AZ13" s="48"/>
      <c r="BA13" s="48"/>
      <c r="BB13" s="48"/>
      <c r="BC13" s="48"/>
      <c r="BD13" s="48"/>
    </row>
    <row r="14" spans="1:56" ht="15.75" x14ac:dyDescent="0.25">
      <c r="A14" s="54" t="s">
        <v>147</v>
      </c>
      <c r="B14" s="55">
        <v>11105</v>
      </c>
      <c r="C14" s="56">
        <v>13286</v>
      </c>
      <c r="D14" s="56">
        <v>10090</v>
      </c>
      <c r="E14" s="56">
        <v>12088</v>
      </c>
      <c r="I14" s="47"/>
      <c r="K14" s="48"/>
      <c r="L14" s="48"/>
      <c r="M14" s="48"/>
      <c r="N14" s="48"/>
      <c r="O14" s="48"/>
      <c r="P14" s="48"/>
      <c r="Q14" s="48"/>
      <c r="R14" s="48"/>
      <c r="S14" s="48"/>
      <c r="T14" s="48"/>
      <c r="U14" s="48"/>
      <c r="V14" s="48"/>
      <c r="W14" s="48"/>
      <c r="X14" s="48"/>
      <c r="Y14" s="48"/>
      <c r="Z14" s="48"/>
      <c r="AA14" s="48"/>
      <c r="AB14" s="48"/>
      <c r="AC14" s="48"/>
      <c r="AD14" s="48"/>
      <c r="AE14" s="48"/>
      <c r="AF14" s="48"/>
      <c r="AG14" s="48"/>
      <c r="AH14" s="48"/>
      <c r="AI14" s="48"/>
      <c r="AJ14" s="48"/>
      <c r="AK14" s="48"/>
      <c r="AL14" s="48"/>
      <c r="AM14" s="48"/>
      <c r="AN14" s="48"/>
      <c r="AO14" s="48"/>
      <c r="AP14" s="48"/>
      <c r="AQ14" s="48"/>
      <c r="AR14" s="48"/>
      <c r="AS14" s="48"/>
      <c r="AT14" s="48"/>
      <c r="AU14" s="48"/>
      <c r="AV14" s="48"/>
      <c r="AW14" s="48"/>
      <c r="AX14" s="48"/>
      <c r="AY14" s="48"/>
      <c r="AZ14" s="48"/>
      <c r="BA14" s="48"/>
      <c r="BB14" s="48"/>
      <c r="BC14" s="48"/>
      <c r="BD14" s="48"/>
    </row>
    <row r="15" spans="1:56" ht="18.75" x14ac:dyDescent="0.3">
      <c r="A15" s="18" t="s">
        <v>146</v>
      </c>
      <c r="B15" s="158">
        <f>IF(B14&gt;$C$7,B14,$C$7)</f>
        <v>15667.092855063029</v>
      </c>
      <c r="C15" s="157">
        <f>IF(C14&gt;$C$7,C14,$C$7)</f>
        <v>15667.092855063029</v>
      </c>
      <c r="D15" s="157">
        <f>IF(D14&gt;$C$7,D14,$C$7)</f>
        <v>15667.092855063029</v>
      </c>
      <c r="E15" s="157">
        <f>IF(E14&gt;$C$7,E14,$C$7)</f>
        <v>15667.092855063029</v>
      </c>
      <c r="F15" s="47"/>
      <c r="G15" s="47"/>
      <c r="H15" s="47"/>
      <c r="I15" s="47"/>
      <c r="K15" s="48"/>
      <c r="L15" s="48"/>
      <c r="M15" s="48"/>
      <c r="N15" s="48"/>
      <c r="O15" s="48"/>
      <c r="P15" s="48"/>
      <c r="Q15" s="48"/>
      <c r="R15" s="48"/>
      <c r="S15" s="48"/>
      <c r="T15" s="48"/>
      <c r="U15" s="48"/>
      <c r="V15" s="48"/>
      <c r="W15" s="48"/>
      <c r="X15" s="48"/>
      <c r="Y15" s="48"/>
      <c r="Z15" s="48"/>
      <c r="AA15" s="48"/>
      <c r="AB15" s="48"/>
      <c r="AC15" s="48"/>
      <c r="AD15" s="48"/>
      <c r="AE15" s="48"/>
      <c r="AF15" s="48"/>
      <c r="AG15" s="48"/>
      <c r="AH15" s="48"/>
      <c r="AI15" s="48"/>
      <c r="AJ15" s="48"/>
      <c r="AK15" s="48"/>
      <c r="AL15" s="48"/>
      <c r="AM15" s="48"/>
      <c r="AN15" s="48"/>
      <c r="AO15" s="48"/>
      <c r="AP15" s="48"/>
      <c r="AQ15" s="48"/>
      <c r="AR15" s="48"/>
      <c r="AS15" s="48"/>
      <c r="AT15" s="48"/>
      <c r="AU15" s="48"/>
      <c r="AV15" s="48"/>
      <c r="AW15" s="48"/>
      <c r="AX15" s="48"/>
      <c r="AY15" s="48"/>
      <c r="AZ15" s="48"/>
      <c r="BA15" s="48"/>
      <c r="BB15" s="48"/>
      <c r="BC15" s="48"/>
      <c r="BD15" s="48"/>
    </row>
    <row r="16" spans="1:56" ht="18.75" x14ac:dyDescent="0.3">
      <c r="A16" s="18"/>
      <c r="B16" s="47"/>
      <c r="C16" s="47"/>
      <c r="D16" s="47"/>
      <c r="E16" s="47"/>
      <c r="F16" s="47"/>
      <c r="G16" s="47"/>
      <c r="H16" s="47"/>
      <c r="I16" s="47"/>
      <c r="K16" s="48"/>
      <c r="L16" s="48"/>
      <c r="M16" s="48"/>
      <c r="N16" s="48"/>
      <c r="O16" s="48"/>
      <c r="P16" s="48"/>
      <c r="Q16" s="48"/>
      <c r="R16" s="48"/>
      <c r="S16" s="48"/>
      <c r="T16" s="48"/>
      <c r="U16" s="48"/>
      <c r="V16" s="48"/>
      <c r="W16" s="48"/>
      <c r="X16" s="48"/>
      <c r="Y16" s="48"/>
      <c r="Z16" s="48"/>
      <c r="AA16" s="48"/>
      <c r="AB16" s="48"/>
      <c r="AC16" s="48"/>
      <c r="AD16" s="48"/>
      <c r="AE16" s="48"/>
      <c r="AF16" s="48"/>
      <c r="AG16" s="48"/>
      <c r="AH16" s="48"/>
      <c r="AI16" s="48"/>
      <c r="AJ16" s="48"/>
      <c r="AK16" s="48"/>
      <c r="AL16" s="48"/>
      <c r="AM16" s="48"/>
      <c r="AN16" s="48"/>
      <c r="AO16" s="48"/>
      <c r="AP16" s="48"/>
      <c r="AQ16" s="48"/>
      <c r="AR16" s="48"/>
      <c r="AS16" s="48"/>
      <c r="AT16" s="48"/>
      <c r="AU16" s="48"/>
      <c r="AV16" s="48"/>
      <c r="AW16" s="48"/>
      <c r="AX16" s="48"/>
      <c r="AY16" s="48"/>
      <c r="AZ16" s="48"/>
      <c r="BA16" s="48"/>
      <c r="BB16" s="48"/>
      <c r="BC16" s="48"/>
      <c r="BD16" s="48"/>
    </row>
    <row r="17" spans="1:56" ht="18.75" x14ac:dyDescent="0.3">
      <c r="A17" s="18"/>
      <c r="B17" s="47"/>
      <c r="C17" s="47"/>
      <c r="D17" s="47"/>
      <c r="E17" s="47"/>
      <c r="F17" s="47"/>
      <c r="G17" s="47"/>
      <c r="H17" s="47"/>
      <c r="I17" s="47"/>
      <c r="K17" s="48"/>
      <c r="L17" s="48"/>
      <c r="M17" s="48"/>
      <c r="N17" s="48"/>
      <c r="O17" s="48"/>
      <c r="P17" s="48"/>
      <c r="Q17" s="48"/>
      <c r="R17" s="48"/>
      <c r="S17" s="48"/>
      <c r="T17" s="48"/>
      <c r="U17" s="48"/>
      <c r="V17" s="48"/>
      <c r="W17" s="48"/>
      <c r="X17" s="48"/>
      <c r="Y17" s="48"/>
      <c r="Z17" s="48"/>
      <c r="AA17" s="48"/>
      <c r="AB17" s="48"/>
      <c r="AC17" s="48"/>
      <c r="AD17" s="48"/>
      <c r="AE17" s="48"/>
      <c r="AF17" s="48"/>
      <c r="AG17" s="48"/>
      <c r="AH17" s="48"/>
      <c r="AI17" s="48"/>
      <c r="AJ17" s="48"/>
      <c r="AK17" s="48"/>
      <c r="AL17" s="48"/>
      <c r="AM17" s="48"/>
      <c r="AN17" s="48"/>
      <c r="AO17" s="48"/>
      <c r="AP17" s="48"/>
      <c r="AQ17" s="48"/>
      <c r="AR17" s="48"/>
      <c r="AS17" s="48"/>
      <c r="AT17" s="48"/>
      <c r="AU17" s="48"/>
      <c r="AV17" s="48"/>
      <c r="AW17" s="48"/>
      <c r="AX17" s="48"/>
      <c r="AY17" s="48"/>
      <c r="AZ17" s="48"/>
      <c r="BA17" s="48"/>
      <c r="BB17" s="48"/>
      <c r="BC17" s="48"/>
      <c r="BD17" s="48"/>
    </row>
    <row r="18" spans="1:56" ht="18.75" x14ac:dyDescent="0.3">
      <c r="A18" s="18"/>
      <c r="B18" s="47"/>
      <c r="C18" s="47"/>
      <c r="D18" s="47"/>
      <c r="E18" s="47"/>
      <c r="F18" s="47"/>
      <c r="G18" s="47"/>
      <c r="H18" s="47"/>
      <c r="I18" s="47"/>
      <c r="K18" s="48"/>
      <c r="L18" s="48"/>
      <c r="M18" s="48"/>
      <c r="N18" s="48"/>
      <c r="O18" s="48"/>
      <c r="P18" s="48"/>
      <c r="Q18" s="48"/>
      <c r="R18" s="48"/>
      <c r="S18" s="48"/>
      <c r="T18" s="48"/>
      <c r="U18" s="48"/>
      <c r="V18" s="48"/>
      <c r="W18" s="48"/>
      <c r="X18" s="48"/>
      <c r="Y18" s="48"/>
      <c r="Z18" s="48"/>
      <c r="AA18" s="48"/>
      <c r="AB18" s="48"/>
      <c r="AC18" s="48"/>
      <c r="AD18" s="48"/>
      <c r="AE18" s="48"/>
      <c r="AF18" s="48"/>
      <c r="AG18" s="48"/>
      <c r="AH18" s="48"/>
      <c r="AI18" s="48"/>
      <c r="AJ18" s="48"/>
      <c r="AK18" s="48"/>
      <c r="AL18" s="48"/>
      <c r="AM18" s="48"/>
      <c r="AN18" s="48"/>
      <c r="AO18" s="48"/>
      <c r="AP18" s="48"/>
      <c r="AQ18" s="48"/>
      <c r="AR18" s="48"/>
      <c r="AS18" s="48"/>
      <c r="AT18" s="48"/>
      <c r="AU18" s="48"/>
      <c r="AV18" s="48"/>
      <c r="AW18" s="48"/>
      <c r="AX18" s="48"/>
      <c r="AY18" s="48"/>
      <c r="AZ18" s="48"/>
      <c r="BA18" s="48"/>
      <c r="BB18" s="48"/>
      <c r="BC18" s="48"/>
      <c r="BD18" s="48"/>
    </row>
    <row r="19" spans="1:56" x14ac:dyDescent="0.25">
      <c r="A19" s="3" t="s">
        <v>474</v>
      </c>
      <c r="B19" s="53" t="s">
        <v>475</v>
      </c>
      <c r="C19" s="53" t="s">
        <v>476</v>
      </c>
      <c r="D19" s="53" t="s">
        <v>477</v>
      </c>
      <c r="E19" s="53" t="s">
        <v>478</v>
      </c>
      <c r="F19" s="35" t="s">
        <v>34</v>
      </c>
      <c r="G19" s="35" t="s">
        <v>35</v>
      </c>
      <c r="H19" s="47"/>
      <c r="K19" s="48"/>
      <c r="L19" s="48"/>
      <c r="M19" s="48"/>
      <c r="N19" s="48"/>
      <c r="O19" s="48"/>
      <c r="P19" s="48"/>
      <c r="Q19" s="48"/>
      <c r="R19" s="48"/>
      <c r="S19" s="48"/>
      <c r="T19" s="48"/>
      <c r="U19" s="48"/>
      <c r="V19" s="48"/>
      <c r="W19" s="48"/>
      <c r="X19" s="48"/>
      <c r="Y19" s="48"/>
      <c r="Z19" s="48"/>
      <c r="AA19" s="48"/>
      <c r="AB19" s="48"/>
      <c r="AC19" s="48"/>
      <c r="AD19" s="48"/>
      <c r="AE19" s="48"/>
      <c r="AF19" s="48"/>
      <c r="AG19" s="48"/>
      <c r="AH19" s="48"/>
      <c r="AI19" s="48"/>
      <c r="AJ19" s="48"/>
      <c r="AK19" s="48"/>
      <c r="AL19" s="48"/>
      <c r="AM19" s="48"/>
      <c r="AN19" s="48"/>
      <c r="AO19" s="48"/>
      <c r="AP19" s="48"/>
      <c r="AQ19" s="48"/>
      <c r="AR19" s="48"/>
      <c r="AS19" s="48"/>
      <c r="AT19" s="48"/>
      <c r="AU19" s="48"/>
      <c r="AV19" s="48"/>
      <c r="AW19" s="48"/>
      <c r="AX19" s="48"/>
      <c r="AY19" s="48"/>
      <c r="AZ19" s="48"/>
      <c r="BA19" s="48"/>
      <c r="BB19" s="48"/>
      <c r="BC19" s="48"/>
      <c r="BD19" s="48"/>
    </row>
    <row r="20" spans="1:56" x14ac:dyDescent="0.25">
      <c r="A20" s="3" t="s">
        <v>479</v>
      </c>
      <c r="B20" s="159" t="s">
        <v>480</v>
      </c>
      <c r="C20" s="159" t="s">
        <v>481</v>
      </c>
      <c r="D20" s="159" t="s">
        <v>482</v>
      </c>
      <c r="E20" s="159" t="s">
        <v>483</v>
      </c>
      <c r="F20" s="72"/>
      <c r="G20" s="35"/>
      <c r="H20" s="47"/>
      <c r="K20" s="48"/>
      <c r="L20" s="48"/>
      <c r="M20" s="48"/>
      <c r="N20" s="48"/>
      <c r="O20" s="48"/>
      <c r="P20" s="48"/>
      <c r="Q20" s="48"/>
      <c r="R20" s="48"/>
      <c r="S20" s="48"/>
      <c r="T20" s="48"/>
      <c r="U20" s="48"/>
      <c r="V20" s="48"/>
      <c r="W20" s="48"/>
      <c r="X20" s="48"/>
      <c r="Y20" s="48"/>
      <c r="Z20" s="48"/>
      <c r="AA20" s="48"/>
      <c r="AB20" s="48"/>
      <c r="AC20" s="48"/>
      <c r="AD20" s="48"/>
      <c r="AE20" s="48"/>
      <c r="AF20" s="48"/>
      <c r="AG20" s="48"/>
      <c r="AH20" s="48"/>
      <c r="AI20" s="48"/>
      <c r="AJ20" s="48"/>
      <c r="AK20" s="48"/>
      <c r="AL20" s="48"/>
      <c r="AM20" s="48"/>
      <c r="AN20" s="48"/>
      <c r="AO20" s="48"/>
      <c r="AP20" s="48"/>
      <c r="AQ20" s="48"/>
      <c r="AR20" s="48"/>
      <c r="AS20" s="48"/>
      <c r="AT20" s="48"/>
      <c r="AU20" s="48"/>
      <c r="AV20" s="48"/>
      <c r="AW20" s="48"/>
      <c r="AX20" s="48"/>
      <c r="AY20" s="48"/>
      <c r="AZ20" s="48"/>
      <c r="BA20" s="48"/>
      <c r="BB20" s="48"/>
      <c r="BC20" s="48"/>
      <c r="BD20" s="48"/>
    </row>
    <row r="21" spans="1:56" x14ac:dyDescent="0.25">
      <c r="A21" t="s">
        <v>36</v>
      </c>
      <c r="B21" s="44">
        <f>B23/B24</f>
        <v>11.73364448051948</v>
      </c>
      <c r="C21" s="44">
        <f>C23/C24</f>
        <v>2.7509487506999499</v>
      </c>
      <c r="D21" s="44">
        <f>D23/D24</f>
        <v>3.6999568666308114</v>
      </c>
      <c r="E21" s="65">
        <f>E23/E24</f>
        <v>18.192311479305868</v>
      </c>
      <c r="F21" s="73">
        <f>AVERAGE(B21:E21)</f>
        <v>9.0942153942890265</v>
      </c>
      <c r="G21" s="37">
        <f>STDEV(B21:E21)</f>
        <v>7.2818723564827144</v>
      </c>
      <c r="H21" s="47"/>
      <c r="K21" s="48"/>
      <c r="L21" s="48"/>
      <c r="M21" s="48"/>
      <c r="N21" s="48"/>
      <c r="O21" s="48"/>
      <c r="P21" s="48"/>
      <c r="Q21" s="48"/>
      <c r="R21" s="48"/>
      <c r="S21" s="48"/>
      <c r="T21" s="48"/>
      <c r="U21" s="48"/>
      <c r="V21" s="48"/>
      <c r="W21" s="48"/>
      <c r="X21" s="48"/>
      <c r="Y21" s="48"/>
      <c r="Z21" s="48"/>
      <c r="AA21" s="48"/>
      <c r="AB21" s="48"/>
      <c r="AC21" s="48"/>
      <c r="AD21" s="48"/>
      <c r="AE21" s="48"/>
      <c r="AF21" s="48"/>
      <c r="AG21" s="48"/>
      <c r="AH21" s="48"/>
      <c r="AI21" s="48"/>
      <c r="AJ21" s="48"/>
      <c r="AK21" s="48"/>
      <c r="AL21" s="48"/>
      <c r="AM21" s="48"/>
      <c r="AN21" s="48"/>
      <c r="AO21" s="48"/>
      <c r="AP21" s="48"/>
      <c r="AQ21" s="48"/>
      <c r="AR21" s="48"/>
      <c r="AS21" s="48"/>
      <c r="AT21" s="48"/>
      <c r="AU21" s="48"/>
      <c r="AV21" s="48"/>
      <c r="AW21" s="48"/>
      <c r="AX21" s="48"/>
      <c r="AY21" s="48"/>
      <c r="AZ21" s="48"/>
      <c r="BA21" s="48"/>
      <c r="BB21" s="48"/>
      <c r="BC21" s="48"/>
      <c r="BD21" s="48"/>
    </row>
    <row r="22" spans="1:56" x14ac:dyDescent="0.25">
      <c r="A22" s="3" t="s">
        <v>37</v>
      </c>
      <c r="B22" s="57">
        <v>144558.5</v>
      </c>
      <c r="C22" s="57">
        <v>140003</v>
      </c>
      <c r="D22" s="57">
        <v>239467.5</v>
      </c>
      <c r="E22" s="66">
        <v>1137523.5</v>
      </c>
      <c r="F22" s="74">
        <f>AVERAGE(B22:E22)</f>
        <v>415388.125</v>
      </c>
      <c r="G22" s="37">
        <f>STDEV(B22:E22)</f>
        <v>483602.18464342761</v>
      </c>
      <c r="H22" s="47"/>
      <c r="K22" s="48"/>
      <c r="L22" s="48"/>
      <c r="M22" s="48"/>
      <c r="N22" s="48"/>
      <c r="O22" s="48"/>
      <c r="P22" s="48"/>
      <c r="Q22" s="48"/>
      <c r="R22" s="48"/>
      <c r="S22" s="48"/>
      <c r="T22" s="48"/>
      <c r="U22" s="48"/>
      <c r="V22" s="48"/>
      <c r="W22" s="48"/>
      <c r="X22" s="48"/>
      <c r="Y22" s="48"/>
      <c r="Z22" s="48"/>
      <c r="AA22" s="48"/>
      <c r="AB22" s="48"/>
      <c r="AC22" s="48"/>
      <c r="AD22" s="48"/>
      <c r="AE22" s="48"/>
      <c r="AF22" s="48"/>
      <c r="AG22" s="48"/>
      <c r="AH22" s="48"/>
      <c r="AI22" s="48"/>
      <c r="AJ22" s="48"/>
      <c r="AK22" s="48"/>
      <c r="AL22" s="48"/>
      <c r="AM22" s="48"/>
      <c r="AN22" s="48"/>
      <c r="AO22" s="48"/>
      <c r="AP22" s="48"/>
      <c r="AQ22" s="48"/>
      <c r="AR22" s="48"/>
      <c r="AS22" s="48"/>
      <c r="AT22" s="48"/>
      <c r="AU22" s="48"/>
      <c r="AV22" s="48"/>
      <c r="AW22" s="48"/>
      <c r="AX22" s="48"/>
      <c r="AY22" s="48"/>
      <c r="AZ22" s="48"/>
      <c r="BA22" s="48"/>
      <c r="BB22" s="48"/>
      <c r="BC22" s="48"/>
      <c r="BD22" s="48"/>
    </row>
    <row r="23" spans="1:56" x14ac:dyDescent="0.25">
      <c r="A23" s="36" t="s">
        <v>38</v>
      </c>
      <c r="B23" s="38">
        <f>B34/B33-1</f>
        <v>1.4455849999999999</v>
      </c>
      <c r="C23" s="38">
        <f>C34/C33-1</f>
        <v>0.57247243502065959</v>
      </c>
      <c r="D23" s="38">
        <f>D34/D33-1</f>
        <v>0.62270274065396558</v>
      </c>
      <c r="E23" s="67">
        <f>E34/E33-1</f>
        <v>1.8228696102264479</v>
      </c>
      <c r="F23" s="75">
        <f>AVERAGE(B23:E23)</f>
        <v>1.1159074464752683</v>
      </c>
      <c r="G23" s="37"/>
      <c r="H23" s="47"/>
      <c r="K23" s="48"/>
      <c r="L23" s="48"/>
      <c r="M23" s="48"/>
      <c r="N23" s="48"/>
      <c r="O23" s="48"/>
      <c r="P23" s="48"/>
      <c r="Q23" s="48"/>
      <c r="R23" s="48"/>
      <c r="S23" s="48"/>
      <c r="T23" s="48"/>
      <c r="U23" s="48"/>
      <c r="V23" s="48"/>
      <c r="W23" s="48"/>
      <c r="X23" s="48"/>
      <c r="Y23" s="48"/>
      <c r="Z23" s="48"/>
      <c r="AA23" s="48"/>
      <c r="AB23" s="48"/>
      <c r="AC23" s="48"/>
      <c r="AD23" s="48"/>
      <c r="AE23" s="48"/>
      <c r="AF23" s="48"/>
      <c r="AG23" s="48"/>
      <c r="AH23" s="48"/>
      <c r="AI23" s="48"/>
      <c r="AJ23" s="48"/>
      <c r="AK23" s="48"/>
      <c r="AL23" s="48"/>
      <c r="AM23" s="48"/>
      <c r="AN23" s="48"/>
      <c r="AO23" s="48"/>
      <c r="AP23" s="48"/>
      <c r="AQ23" s="48"/>
      <c r="AR23" s="48"/>
      <c r="AS23" s="48"/>
      <c r="AT23" s="48"/>
      <c r="AU23" s="48"/>
      <c r="AV23" s="48"/>
      <c r="AW23" s="48"/>
      <c r="AX23" s="48"/>
      <c r="AY23" s="48"/>
      <c r="AZ23" s="48"/>
      <c r="BA23" s="48"/>
      <c r="BB23" s="48"/>
      <c r="BC23" s="48"/>
      <c r="BD23" s="48"/>
    </row>
    <row r="24" spans="1:56" x14ac:dyDescent="0.25">
      <c r="A24" s="41" t="s">
        <v>39</v>
      </c>
      <c r="B24" s="161">
        <v>0.1232</v>
      </c>
      <c r="C24" s="161">
        <v>0.20810000000000001</v>
      </c>
      <c r="D24" s="161">
        <v>0.16830000000000001</v>
      </c>
      <c r="E24" s="162">
        <v>0.1002</v>
      </c>
      <c r="F24" s="76">
        <f>AVERAGE(B24:E24)</f>
        <v>0.14995</v>
      </c>
      <c r="G24" s="37"/>
      <c r="H24" s="47"/>
      <c r="K24" s="48"/>
      <c r="L24" s="48"/>
      <c r="M24" s="48"/>
      <c r="N24" s="48"/>
      <c r="O24" s="48"/>
      <c r="P24" s="48"/>
      <c r="Q24" s="48"/>
      <c r="R24" s="48"/>
      <c r="S24" s="48"/>
      <c r="T24" s="48"/>
      <c r="U24" s="48"/>
      <c r="V24" s="48"/>
      <c r="W24" s="48"/>
      <c r="X24" s="48"/>
      <c r="Y24" s="48"/>
      <c r="Z24" s="48"/>
      <c r="AA24" s="48"/>
      <c r="AB24" s="48"/>
      <c r="AC24" s="48"/>
      <c r="AD24" s="48"/>
      <c r="AE24" s="48"/>
      <c r="AF24" s="48"/>
      <c r="AG24" s="48"/>
      <c r="AH24" s="48"/>
      <c r="AI24" s="48"/>
      <c r="AJ24" s="48"/>
      <c r="AK24" s="48"/>
      <c r="AL24" s="48"/>
      <c r="AM24" s="48"/>
      <c r="AN24" s="48"/>
      <c r="AO24" s="48"/>
      <c r="AP24" s="48"/>
      <c r="AQ24" s="48"/>
      <c r="AR24" s="48"/>
      <c r="AS24" s="48"/>
      <c r="AT24" s="48"/>
      <c r="AU24" s="48"/>
      <c r="AV24" s="48"/>
      <c r="AW24" s="48"/>
      <c r="AX24" s="48"/>
      <c r="AY24" s="48"/>
      <c r="AZ24" s="48"/>
      <c r="BA24" s="48"/>
      <c r="BB24" s="48"/>
      <c r="BC24" s="48"/>
      <c r="BD24" s="48"/>
    </row>
    <row r="25" spans="1:56" x14ac:dyDescent="0.25">
      <c r="A25" t="s">
        <v>40</v>
      </c>
      <c r="B25" s="43">
        <v>7.3099999999999998E-2</v>
      </c>
      <c r="C25" s="43">
        <v>4.5600000000000002E-2</v>
      </c>
      <c r="D25" s="43">
        <v>6.4899999999999999E-2</v>
      </c>
      <c r="E25" s="68">
        <v>3.9800000000000002E-2</v>
      </c>
      <c r="F25" s="73">
        <f>MIN(B25:E25)</f>
        <v>3.9800000000000002E-2</v>
      </c>
      <c r="G25" s="37">
        <f t="shared" ref="G25:G31" si="0">STDEV(B25:E25)</f>
        <v>1.5728212443461807E-2</v>
      </c>
      <c r="H25" s="47"/>
      <c r="K25" s="48"/>
      <c r="L25" s="48"/>
      <c r="M25" s="48"/>
      <c r="N25" s="48"/>
      <c r="O25" s="48"/>
      <c r="P25" s="48"/>
      <c r="Q25" s="48"/>
      <c r="R25" s="48"/>
      <c r="S25" s="48"/>
      <c r="T25" s="48"/>
      <c r="U25" s="48"/>
      <c r="V25" s="48"/>
      <c r="W25" s="48"/>
      <c r="X25" s="48"/>
      <c r="Y25" s="48"/>
      <c r="Z25" s="48"/>
      <c r="AA25" s="48"/>
      <c r="AB25" s="48"/>
      <c r="AC25" s="48"/>
      <c r="AD25" s="48"/>
      <c r="AE25" s="48"/>
      <c r="AF25" s="48"/>
      <c r="AG25" s="48"/>
      <c r="AH25" s="48"/>
      <c r="AI25" s="48"/>
      <c r="AJ25" s="48"/>
      <c r="AK25" s="48"/>
      <c r="AL25" s="48"/>
      <c r="AM25" s="48"/>
      <c r="AN25" s="48"/>
      <c r="AO25" s="48"/>
      <c r="AP25" s="48"/>
      <c r="AQ25" s="48"/>
      <c r="AR25" s="48"/>
      <c r="AS25" s="48"/>
      <c r="AT25" s="48"/>
      <c r="AU25" s="48"/>
      <c r="AV25" s="48"/>
      <c r="AW25" s="48"/>
      <c r="AX25" s="48"/>
      <c r="AY25" s="48"/>
      <c r="AZ25" s="48"/>
      <c r="BA25" s="48"/>
      <c r="BB25" s="48"/>
      <c r="BC25" s="48"/>
      <c r="BD25" s="48"/>
    </row>
    <row r="26" spans="1:56" x14ac:dyDescent="0.25">
      <c r="A26" t="s">
        <v>41</v>
      </c>
      <c r="B26" s="43">
        <v>4.3E-3</v>
      </c>
      <c r="C26" s="43">
        <v>2.3999999999999998E-3</v>
      </c>
      <c r="D26" s="43">
        <v>2.5000000000000001E-3</v>
      </c>
      <c r="E26" s="68">
        <v>5.4999999999999997E-3</v>
      </c>
      <c r="F26" s="73">
        <f t="shared" ref="F26:F31" si="1">AVERAGE(B26:E26)</f>
        <v>3.6749999999999999E-3</v>
      </c>
      <c r="G26" s="37">
        <f t="shared" si="0"/>
        <v>1.4974979131871936E-3</v>
      </c>
      <c r="H26" s="47"/>
      <c r="K26" s="48"/>
      <c r="L26" s="48"/>
      <c r="M26" s="48"/>
      <c r="N26" s="48"/>
      <c r="O26" s="48"/>
      <c r="P26" s="48"/>
      <c r="Q26" s="48"/>
      <c r="R26" s="48"/>
      <c r="S26" s="48"/>
      <c r="T26" s="48"/>
      <c r="U26" s="48"/>
      <c r="V26" s="48"/>
      <c r="W26" s="48"/>
      <c r="X26" s="48"/>
      <c r="Y26" s="48"/>
      <c r="Z26" s="48"/>
      <c r="AA26" s="48"/>
      <c r="AB26" s="48"/>
      <c r="AC26" s="48"/>
      <c r="AD26" s="48"/>
      <c r="AE26" s="48"/>
      <c r="AF26" s="48"/>
      <c r="AG26" s="48"/>
      <c r="AH26" s="48"/>
      <c r="AI26" s="48"/>
      <c r="AJ26" s="48"/>
      <c r="AK26" s="48"/>
      <c r="AL26" s="48"/>
      <c r="AM26" s="48"/>
      <c r="AN26" s="48"/>
      <c r="AO26" s="48"/>
      <c r="AP26" s="48"/>
      <c r="AQ26" s="48"/>
      <c r="AR26" s="48"/>
      <c r="AS26" s="48"/>
      <c r="AT26" s="48"/>
      <c r="AU26" s="48"/>
      <c r="AV26" s="48"/>
      <c r="AW26" s="48"/>
      <c r="AX26" s="48"/>
      <c r="AY26" s="48"/>
      <c r="AZ26" s="48"/>
      <c r="BA26" s="48"/>
      <c r="BB26" s="48"/>
      <c r="BC26" s="48"/>
      <c r="BD26" s="48"/>
    </row>
    <row r="27" spans="1:56" x14ac:dyDescent="0.25">
      <c r="A27" t="s">
        <v>42</v>
      </c>
      <c r="B27" s="42">
        <v>2</v>
      </c>
      <c r="C27" s="42">
        <v>1.327</v>
      </c>
      <c r="D27" s="42">
        <v>1.38</v>
      </c>
      <c r="E27" s="69">
        <v>2.0499999999999998</v>
      </c>
      <c r="F27" s="73">
        <f t="shared" si="1"/>
        <v>1.6892499999999999</v>
      </c>
      <c r="G27" s="37">
        <f t="shared" si="0"/>
        <v>0.38883019001444236</v>
      </c>
      <c r="H27" s="47"/>
      <c r="K27" s="48"/>
      <c r="L27" s="48"/>
      <c r="M27" s="48"/>
      <c r="N27" s="48"/>
      <c r="O27" s="48"/>
      <c r="P27" s="48"/>
      <c r="Q27" s="48"/>
      <c r="R27" s="48"/>
      <c r="S27" s="48"/>
      <c r="T27" s="48"/>
      <c r="U27" s="48"/>
      <c r="V27" s="48"/>
      <c r="W27" s="48"/>
      <c r="X27" s="48"/>
      <c r="Y27" s="48"/>
      <c r="Z27" s="48"/>
      <c r="AA27" s="48"/>
      <c r="AB27" s="48"/>
      <c r="AC27" s="48"/>
      <c r="AD27" s="48"/>
      <c r="AE27" s="48"/>
      <c r="AF27" s="48"/>
      <c r="AG27" s="48"/>
      <c r="AH27" s="48"/>
      <c r="AI27" s="48"/>
      <c r="AJ27" s="48"/>
      <c r="AK27" s="48"/>
      <c r="AL27" s="48"/>
      <c r="AM27" s="48"/>
      <c r="AN27" s="48"/>
      <c r="AO27" s="48"/>
      <c r="AP27" s="48"/>
      <c r="AQ27" s="48"/>
      <c r="AR27" s="48"/>
      <c r="AS27" s="48"/>
      <c r="AT27" s="48"/>
      <c r="AU27" s="48"/>
      <c r="AV27" s="48"/>
      <c r="AW27" s="48"/>
      <c r="AX27" s="48"/>
      <c r="AY27" s="48"/>
      <c r="AZ27" s="48"/>
      <c r="BA27" s="48"/>
      <c r="BB27" s="48"/>
      <c r="BC27" s="48"/>
      <c r="BD27" s="48"/>
    </row>
    <row r="28" spans="1:56" x14ac:dyDescent="0.25">
      <c r="A28" t="s">
        <v>43</v>
      </c>
      <c r="B28" s="42">
        <v>2.23</v>
      </c>
      <c r="C28" s="42">
        <v>1.488</v>
      </c>
      <c r="D28" s="42">
        <v>1.42</v>
      </c>
      <c r="E28" s="69">
        <v>1.4319999999999999</v>
      </c>
      <c r="F28" s="73">
        <f t="shared" si="1"/>
        <v>1.6425000000000001</v>
      </c>
      <c r="G28" s="37">
        <f t="shared" si="0"/>
        <v>0.39278620138696296</v>
      </c>
      <c r="H28" s="47"/>
      <c r="K28" s="48"/>
      <c r="L28" s="48"/>
      <c r="M28" s="48"/>
      <c r="N28" s="48"/>
      <c r="O28" s="48"/>
      <c r="P28" s="48"/>
      <c r="Q28" s="48"/>
      <c r="R28" s="48"/>
      <c r="S28" s="48"/>
      <c r="T28" s="48"/>
      <c r="U28" s="48"/>
      <c r="V28" s="48"/>
      <c r="W28" s="48"/>
      <c r="X28" s="48"/>
      <c r="Y28" s="48"/>
      <c r="Z28" s="48"/>
      <c r="AA28" s="48"/>
      <c r="AB28" s="48"/>
      <c r="AC28" s="48"/>
      <c r="AD28" s="48"/>
      <c r="AE28" s="48"/>
      <c r="AF28" s="48"/>
      <c r="AG28" s="48"/>
      <c r="AH28" s="48"/>
      <c r="AI28" s="48"/>
      <c r="AJ28" s="48"/>
      <c r="AK28" s="48"/>
      <c r="AL28" s="48"/>
      <c r="AM28" s="48"/>
      <c r="AN28" s="48"/>
      <c r="AO28" s="48"/>
      <c r="AP28" s="48"/>
      <c r="AQ28" s="48"/>
      <c r="AR28" s="48"/>
      <c r="AS28" s="48"/>
      <c r="AT28" s="48"/>
      <c r="AU28" s="48"/>
      <c r="AV28" s="48"/>
      <c r="AW28" s="48"/>
      <c r="AX28" s="48"/>
      <c r="AY28" s="48"/>
      <c r="AZ28" s="48"/>
      <c r="BA28" s="48"/>
      <c r="BB28" s="48"/>
      <c r="BC28" s="48"/>
      <c r="BD28" s="48"/>
    </row>
    <row r="29" spans="1:56" x14ac:dyDescent="0.25">
      <c r="A29" s="3" t="s">
        <v>44</v>
      </c>
      <c r="B29" s="42">
        <v>47.3</v>
      </c>
      <c r="C29" s="42">
        <v>47.14</v>
      </c>
      <c r="D29" s="42">
        <v>49.28</v>
      </c>
      <c r="E29" s="69">
        <v>58.88</v>
      </c>
      <c r="F29" s="73">
        <f t="shared" si="1"/>
        <v>50.65</v>
      </c>
      <c r="G29" s="37">
        <f t="shared" si="0"/>
        <v>5.5723244700932497</v>
      </c>
      <c r="H29" s="47"/>
      <c r="K29" s="48"/>
      <c r="L29" s="48"/>
      <c r="M29" s="48"/>
      <c r="N29" s="48"/>
      <c r="O29" s="48"/>
      <c r="P29" s="48"/>
      <c r="Q29" s="48"/>
      <c r="R29" s="48"/>
      <c r="S29" s="48"/>
      <c r="T29" s="48"/>
      <c r="U29" s="48"/>
      <c r="V29" s="48"/>
      <c r="W29" s="48"/>
      <c r="X29" s="48"/>
      <c r="Y29" s="48"/>
      <c r="Z29" s="48"/>
      <c r="AA29" s="48"/>
      <c r="AB29" s="48"/>
      <c r="AC29" s="48"/>
      <c r="AD29" s="48"/>
      <c r="AE29" s="48"/>
      <c r="AF29" s="48"/>
      <c r="AG29" s="48"/>
      <c r="AH29" s="48"/>
      <c r="AI29" s="48"/>
      <c r="AJ29" s="48"/>
      <c r="AK29" s="48"/>
      <c r="AL29" s="48"/>
      <c r="AM29" s="48"/>
      <c r="AN29" s="48"/>
      <c r="AO29" s="48"/>
      <c r="AP29" s="48"/>
      <c r="AQ29" s="48"/>
      <c r="AR29" s="48"/>
      <c r="AS29" s="48"/>
      <c r="AT29" s="48"/>
      <c r="AU29" s="48"/>
      <c r="AV29" s="48"/>
      <c r="AW29" s="48"/>
      <c r="AX29" s="48"/>
      <c r="AY29" s="48"/>
      <c r="AZ29" s="48"/>
      <c r="BA29" s="48"/>
      <c r="BB29" s="48"/>
      <c r="BC29" s="48"/>
      <c r="BD29" s="48"/>
    </row>
    <row r="30" spans="1:56" x14ac:dyDescent="0.25">
      <c r="A30" t="s">
        <v>45</v>
      </c>
      <c r="B30" s="52">
        <f>B28*B29/100-((100-B29)/100)</f>
        <v>0.52778999999999987</v>
      </c>
      <c r="C30" s="52">
        <f>C28*C29/100-((100-C29)/100)</f>
        <v>0.17284319999999997</v>
      </c>
      <c r="D30" s="52">
        <f>D28*D29/100-((100-D29)/100)</f>
        <v>0.19257599999999997</v>
      </c>
      <c r="E30" s="70">
        <f>E28*E29/100-((100-E29)/100)</f>
        <v>0.4319616</v>
      </c>
      <c r="F30" s="77">
        <f t="shared" si="1"/>
        <v>0.33129269999999994</v>
      </c>
      <c r="G30" s="37">
        <f t="shared" si="0"/>
        <v>0.1761571109773318</v>
      </c>
      <c r="H30" s="47"/>
      <c r="K30" s="48"/>
      <c r="L30" s="48"/>
      <c r="M30" s="48"/>
      <c r="N30" s="48"/>
      <c r="O30" s="48"/>
      <c r="P30" s="48"/>
      <c r="Q30" s="48"/>
      <c r="R30" s="48"/>
      <c r="S30" s="48"/>
      <c r="T30" s="48"/>
      <c r="U30" s="48"/>
      <c r="V30" s="48"/>
      <c r="W30" s="48"/>
      <c r="X30" s="48"/>
      <c r="Y30" s="48"/>
      <c r="Z30" s="48"/>
      <c r="AA30" s="48"/>
      <c r="AB30" s="48"/>
      <c r="AC30" s="48"/>
      <c r="AD30" s="48"/>
      <c r="AE30" s="48"/>
      <c r="AF30" s="48"/>
      <c r="AG30" s="48"/>
      <c r="AH30" s="48"/>
      <c r="AI30" s="48"/>
      <c r="AJ30" s="48"/>
      <c r="AK30" s="48"/>
      <c r="AL30" s="48"/>
      <c r="AM30" s="48"/>
      <c r="AN30" s="48"/>
      <c r="AO30" s="48"/>
      <c r="AP30" s="48"/>
      <c r="AQ30" s="48"/>
      <c r="AR30" s="48"/>
      <c r="AS30" s="48"/>
      <c r="AT30" s="48"/>
      <c r="AU30" s="48"/>
      <c r="AV30" s="48"/>
      <c r="AW30" s="48"/>
      <c r="AX30" s="48"/>
      <c r="AY30" s="48"/>
      <c r="AZ30" s="48"/>
      <c r="BA30" s="48"/>
      <c r="BB30" s="48"/>
      <c r="BC30" s="48"/>
      <c r="BD30" s="48"/>
    </row>
    <row r="31" spans="1:56" x14ac:dyDescent="0.25">
      <c r="A31" t="s">
        <v>46</v>
      </c>
      <c r="B31" s="53">
        <v>222</v>
      </c>
      <c r="C31" s="53">
        <v>210</v>
      </c>
      <c r="D31" s="53">
        <v>207</v>
      </c>
      <c r="E31" s="71">
        <v>197</v>
      </c>
      <c r="F31" s="73">
        <f t="shared" si="1"/>
        <v>209</v>
      </c>
      <c r="G31" s="37">
        <f t="shared" si="0"/>
        <v>10.295630140987001</v>
      </c>
      <c r="H31" s="47"/>
      <c r="K31" s="48"/>
      <c r="L31" s="48"/>
      <c r="M31" s="48"/>
      <c r="N31" s="48"/>
      <c r="O31" s="48"/>
      <c r="P31" s="48"/>
      <c r="Q31" s="48"/>
      <c r="R31" s="48"/>
      <c r="S31" s="48"/>
      <c r="T31" s="48"/>
      <c r="U31" s="48"/>
      <c r="V31" s="48"/>
      <c r="W31" s="48"/>
      <c r="X31" s="48"/>
      <c r="Y31" s="48"/>
      <c r="Z31" s="48"/>
      <c r="AA31" s="48"/>
      <c r="AB31" s="48"/>
      <c r="AC31" s="48"/>
      <c r="AD31" s="48"/>
      <c r="AE31" s="48"/>
      <c r="AF31" s="48"/>
      <c r="AG31" s="48"/>
      <c r="AH31" s="48"/>
      <c r="AI31" s="48"/>
      <c r="AJ31" s="48"/>
      <c r="AK31" s="48"/>
      <c r="AL31" s="48"/>
      <c r="AM31" s="48"/>
      <c r="AN31" s="48"/>
      <c r="AO31" s="48"/>
      <c r="AP31" s="48"/>
      <c r="AQ31" s="48"/>
      <c r="AR31" s="48"/>
      <c r="AS31" s="48"/>
      <c r="AT31" s="48"/>
      <c r="AU31" s="48"/>
      <c r="AV31" s="48"/>
      <c r="AW31" s="48"/>
      <c r="AX31" s="48"/>
      <c r="AY31" s="48"/>
      <c r="AZ31" s="48"/>
      <c r="BA31" s="48"/>
      <c r="BB31" s="48"/>
      <c r="BC31" s="48"/>
      <c r="BD31" s="48"/>
    </row>
    <row r="32" spans="1:56" x14ac:dyDescent="0.25">
      <c r="H32" s="47"/>
      <c r="K32" s="48"/>
      <c r="L32" s="48"/>
      <c r="M32" s="48"/>
      <c r="N32" s="48"/>
      <c r="O32" s="48"/>
      <c r="P32" s="48"/>
      <c r="Q32" s="48"/>
      <c r="R32" s="48"/>
      <c r="S32" s="48"/>
      <c r="T32" s="48"/>
      <c r="U32" s="48"/>
      <c r="V32" s="48"/>
      <c r="W32" s="48"/>
      <c r="X32" s="48"/>
      <c r="Y32" s="48"/>
      <c r="Z32" s="48"/>
      <c r="AA32" s="48"/>
      <c r="AB32" s="48"/>
      <c r="AC32" s="48"/>
      <c r="AD32" s="48"/>
      <c r="AE32" s="48"/>
      <c r="AF32" s="48"/>
      <c r="AG32" s="48"/>
      <c r="AH32" s="48"/>
      <c r="AI32" s="48"/>
      <c r="AJ32" s="48"/>
      <c r="AK32" s="48"/>
      <c r="AL32" s="48"/>
      <c r="AM32" s="48"/>
      <c r="AN32" s="48"/>
      <c r="AO32" s="48"/>
      <c r="AP32" s="48"/>
      <c r="AQ32" s="48"/>
      <c r="AR32" s="48"/>
      <c r="AS32" s="48"/>
      <c r="AT32" s="48"/>
      <c r="AU32" s="48"/>
      <c r="AV32" s="48"/>
      <c r="AW32" s="48"/>
      <c r="AX32" s="48"/>
      <c r="AY32" s="48"/>
      <c r="AZ32" s="48"/>
      <c r="BA32" s="48"/>
      <c r="BB32" s="48"/>
      <c r="BC32" s="48"/>
      <c r="BD32" s="48"/>
    </row>
    <row r="33" spans="1:56" x14ac:dyDescent="0.25">
      <c r="A33" t="s">
        <v>176</v>
      </c>
      <c r="B33" s="61">
        <v>100000</v>
      </c>
      <c r="C33" s="62">
        <f>B34</f>
        <v>244558.5</v>
      </c>
      <c r="D33" s="62">
        <f>C34</f>
        <v>384561.5</v>
      </c>
      <c r="E33" s="62">
        <f>D34</f>
        <v>624029</v>
      </c>
      <c r="F33" s="23"/>
      <c r="G33" s="23"/>
      <c r="H33" s="47"/>
      <c r="K33" s="48"/>
      <c r="L33" s="48"/>
      <c r="M33" s="48"/>
      <c r="N33" s="48"/>
      <c r="O33" s="48"/>
      <c r="P33" s="48"/>
      <c r="Q33" s="48"/>
      <c r="R33" s="48"/>
      <c r="S33" s="48"/>
      <c r="T33" s="48"/>
      <c r="U33" s="48"/>
      <c r="V33" s="48"/>
      <c r="W33" s="48"/>
      <c r="X33" s="48"/>
      <c r="Y33" s="48"/>
      <c r="Z33" s="48"/>
      <c r="AA33" s="48"/>
      <c r="AB33" s="48"/>
      <c r="AC33" s="48"/>
      <c r="AD33" s="48"/>
      <c r="AE33" s="48"/>
      <c r="AF33" s="48"/>
      <c r="AG33" s="48"/>
      <c r="AH33" s="48"/>
      <c r="AI33" s="48"/>
      <c r="AJ33" s="48"/>
      <c r="AK33" s="48"/>
      <c r="AL33" s="48"/>
      <c r="AM33" s="48"/>
      <c r="AN33" s="48"/>
      <c r="AO33" s="48"/>
      <c r="AP33" s="48"/>
      <c r="AQ33" s="48"/>
      <c r="AR33" s="48"/>
      <c r="AS33" s="48"/>
      <c r="AT33" s="48"/>
      <c r="AU33" s="48"/>
      <c r="AV33" s="48"/>
      <c r="AW33" s="48"/>
      <c r="AX33" s="48"/>
      <c r="AY33" s="48"/>
      <c r="AZ33" s="48"/>
      <c r="BA33" s="48"/>
      <c r="BB33" s="48"/>
      <c r="BC33" s="48"/>
      <c r="BD33" s="48"/>
    </row>
    <row r="34" spans="1:56" x14ac:dyDescent="0.25">
      <c r="A34" t="s">
        <v>145</v>
      </c>
      <c r="B34" s="63">
        <f>B22+B33</f>
        <v>244558.5</v>
      </c>
      <c r="C34" s="63">
        <f>C22+B34</f>
        <v>384561.5</v>
      </c>
      <c r="D34" s="63">
        <f>D22+C34</f>
        <v>624029</v>
      </c>
      <c r="E34" s="63">
        <f>E22+D34</f>
        <v>1761552.5</v>
      </c>
      <c r="F34" s="23"/>
      <c r="G34" s="23"/>
      <c r="H34" s="47"/>
      <c r="K34" s="48"/>
      <c r="L34" s="48"/>
      <c r="M34" s="48"/>
      <c r="N34" s="48"/>
      <c r="O34" s="48"/>
      <c r="P34" s="48"/>
      <c r="Q34" s="48"/>
      <c r="R34" s="48"/>
      <c r="S34" s="48"/>
      <c r="T34" s="48"/>
      <c r="U34" s="48"/>
      <c r="V34" s="48"/>
      <c r="W34" s="48"/>
      <c r="X34" s="48"/>
      <c r="Y34" s="48"/>
      <c r="Z34" s="48"/>
      <c r="AA34" s="48"/>
      <c r="AB34" s="48"/>
      <c r="AC34" s="48"/>
      <c r="AD34" s="48"/>
      <c r="AE34" s="48"/>
      <c r="AF34" s="48"/>
      <c r="AG34" s="48"/>
      <c r="AH34" s="48"/>
      <c r="AI34" s="48"/>
      <c r="AJ34" s="48"/>
      <c r="AK34" s="48"/>
      <c r="AL34" s="48"/>
      <c r="AM34" s="48"/>
      <c r="AN34" s="48"/>
      <c r="AO34" s="48"/>
      <c r="AP34" s="48"/>
      <c r="AQ34" s="48"/>
      <c r="AR34" s="48"/>
      <c r="AS34" s="48"/>
      <c r="AT34" s="48"/>
      <c r="AU34" s="48"/>
      <c r="AV34" s="48"/>
      <c r="AW34" s="48"/>
      <c r="AX34" s="48"/>
      <c r="AY34" s="48"/>
      <c r="AZ34" s="48"/>
      <c r="BA34" s="48"/>
      <c r="BB34" s="48"/>
      <c r="BC34" s="48"/>
      <c r="BD34" s="48"/>
    </row>
    <row r="35" spans="1:56" x14ac:dyDescent="0.25">
      <c r="H35" s="47"/>
      <c r="K35" s="48"/>
      <c r="L35" s="48"/>
      <c r="M35" s="48"/>
      <c r="N35" s="48"/>
      <c r="O35" s="48"/>
      <c r="P35" s="48"/>
      <c r="Q35" s="48"/>
      <c r="R35" s="48"/>
      <c r="S35" s="48"/>
      <c r="T35" s="48"/>
      <c r="U35" s="48"/>
      <c r="V35" s="48"/>
      <c r="W35" s="48"/>
      <c r="X35" s="48"/>
      <c r="Y35" s="48"/>
      <c r="Z35" s="48"/>
      <c r="AA35" s="48"/>
      <c r="AB35" s="48"/>
      <c r="AC35" s="48"/>
      <c r="AD35" s="48"/>
      <c r="AE35" s="48"/>
      <c r="AF35" s="48"/>
      <c r="AG35" s="48"/>
      <c r="AH35" s="48"/>
      <c r="AI35" s="48"/>
      <c r="AJ35" s="48"/>
      <c r="AK35" s="48"/>
      <c r="AL35" s="48"/>
      <c r="AM35" s="48"/>
      <c r="AN35" s="48"/>
      <c r="AO35" s="48"/>
      <c r="AP35" s="48"/>
      <c r="AQ35" s="48"/>
      <c r="AR35" s="48"/>
      <c r="AS35" s="48"/>
      <c r="AT35" s="48"/>
      <c r="AU35" s="48"/>
      <c r="AV35" s="48"/>
      <c r="AW35" s="48"/>
      <c r="AX35" s="48"/>
      <c r="AY35" s="48"/>
      <c r="AZ35" s="48"/>
      <c r="BA35" s="48"/>
      <c r="BB35" s="48"/>
      <c r="BC35" s="48"/>
      <c r="BD35" s="48"/>
    </row>
    <row r="36" spans="1:56" x14ac:dyDescent="0.25">
      <c r="H36" s="23"/>
      <c r="K36" s="48"/>
      <c r="L36" s="48"/>
      <c r="M36" s="48"/>
      <c r="N36" s="48"/>
      <c r="O36" s="48"/>
      <c r="P36" s="48"/>
      <c r="Q36" s="48"/>
      <c r="R36" s="48"/>
      <c r="S36" s="48"/>
      <c r="T36" s="48"/>
      <c r="U36" s="48"/>
      <c r="V36" s="48"/>
      <c r="W36" s="48"/>
      <c r="X36" s="48"/>
      <c r="Y36" s="48"/>
      <c r="Z36" s="48"/>
      <c r="AA36" s="48"/>
      <c r="AB36" s="48"/>
      <c r="AC36" s="48"/>
      <c r="AD36" s="48"/>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row>
    <row r="37" spans="1:56" x14ac:dyDescent="0.25">
      <c r="K37" s="48"/>
      <c r="L37" s="48"/>
      <c r="M37" s="48"/>
      <c r="N37" s="48"/>
      <c r="O37" s="48"/>
      <c r="P37" s="48"/>
      <c r="Q37" s="48"/>
      <c r="R37" s="48"/>
      <c r="S37" s="48"/>
      <c r="T37" s="48"/>
      <c r="U37" s="48"/>
      <c r="V37" s="48"/>
      <c r="W37" s="48"/>
      <c r="X37" s="48"/>
      <c r="Y37" s="48"/>
      <c r="Z37" s="48"/>
      <c r="AA37" s="48"/>
      <c r="AB37" s="48"/>
      <c r="AC37" s="48"/>
      <c r="AD37" s="48"/>
      <c r="AE37" s="48"/>
      <c r="AF37" s="48"/>
      <c r="AG37" s="48"/>
      <c r="AH37" s="48"/>
      <c r="AI37" s="48"/>
      <c r="AJ37" s="48"/>
      <c r="AK37" s="48"/>
      <c r="AL37" s="48"/>
      <c r="AM37" s="48"/>
      <c r="AN37" s="48"/>
      <c r="AO37" s="48"/>
      <c r="AP37" s="48"/>
      <c r="AQ37" s="48"/>
      <c r="AR37" s="48"/>
      <c r="AS37" s="48"/>
      <c r="AT37" s="48"/>
      <c r="AU37" s="48"/>
      <c r="AV37" s="48"/>
      <c r="AW37" s="48"/>
      <c r="AX37" s="48"/>
      <c r="AY37" s="48"/>
      <c r="AZ37" s="48"/>
      <c r="BA37" s="48"/>
      <c r="BB37" s="48"/>
      <c r="BC37" s="48"/>
      <c r="BD37" s="48"/>
    </row>
    <row r="38" spans="1:56" x14ac:dyDescent="0.25">
      <c r="K38" s="48"/>
      <c r="L38" s="48"/>
      <c r="M38" s="48"/>
      <c r="N38" s="48"/>
      <c r="O38" s="48"/>
      <c r="P38" s="48"/>
      <c r="Q38" s="48"/>
      <c r="R38" s="48"/>
      <c r="S38" s="48"/>
      <c r="T38" s="48"/>
      <c r="U38" s="48"/>
      <c r="V38" s="48"/>
      <c r="W38" s="48"/>
      <c r="X38" s="48"/>
      <c r="Y38" s="48"/>
      <c r="Z38" s="48"/>
      <c r="AA38" s="48"/>
      <c r="AB38" s="48"/>
      <c r="AC38" s="48"/>
      <c r="AD38" s="48"/>
      <c r="AE38" s="48"/>
      <c r="AF38" s="48"/>
      <c r="AG38" s="48"/>
      <c r="AH38" s="48"/>
      <c r="AI38" s="48"/>
      <c r="AJ38" s="48"/>
      <c r="AK38" s="48"/>
      <c r="AL38" s="48"/>
      <c r="AM38" s="48"/>
      <c r="AN38" s="48"/>
      <c r="AO38" s="48"/>
      <c r="AP38" s="48"/>
      <c r="AQ38" s="48"/>
      <c r="AR38" s="48"/>
      <c r="AS38" s="48"/>
      <c r="AT38" s="48"/>
      <c r="AU38" s="48"/>
      <c r="AV38" s="48"/>
      <c r="AW38" s="48"/>
      <c r="AX38" s="48"/>
      <c r="AY38" s="48"/>
      <c r="AZ38" s="48"/>
      <c r="BA38" s="48"/>
      <c r="BB38" s="48"/>
      <c r="BC38" s="48"/>
      <c r="BD38" s="48"/>
    </row>
    <row r="39" spans="1:56" x14ac:dyDescent="0.25">
      <c r="K39" s="48"/>
      <c r="L39" s="48"/>
      <c r="M39" s="48"/>
      <c r="N39" s="48"/>
      <c r="O39" s="48"/>
      <c r="P39" s="48"/>
      <c r="Q39" s="48"/>
      <c r="R39" s="48"/>
      <c r="S39" s="48"/>
      <c r="T39" s="48"/>
      <c r="U39" s="48"/>
      <c r="V39" s="48"/>
      <c r="W39" s="48"/>
      <c r="X39" s="48"/>
      <c r="Y39" s="48"/>
      <c r="Z39" s="48"/>
      <c r="AA39" s="48"/>
      <c r="AB39" s="48"/>
      <c r="AC39" s="48"/>
      <c r="AD39" s="48"/>
      <c r="AE39" s="48"/>
      <c r="AF39" s="48"/>
      <c r="AG39" s="48"/>
      <c r="AH39" s="48"/>
      <c r="AI39" s="48"/>
      <c r="AJ39" s="48"/>
      <c r="AK39" s="48"/>
      <c r="AL39" s="48"/>
      <c r="AM39" s="48"/>
      <c r="AN39" s="48"/>
      <c r="AO39" s="48"/>
      <c r="AP39" s="48"/>
      <c r="AQ39" s="48"/>
      <c r="AR39" s="48"/>
      <c r="AS39" s="48"/>
      <c r="AT39" s="48"/>
      <c r="AU39" s="48"/>
      <c r="AV39" s="48"/>
      <c r="AW39" s="48"/>
      <c r="AX39" s="48"/>
      <c r="AY39" s="48"/>
      <c r="AZ39" s="48"/>
      <c r="BA39" s="48"/>
      <c r="BB39" s="48"/>
      <c r="BC39" s="48"/>
      <c r="BD39" s="48"/>
    </row>
    <row r="40" spans="1:56" x14ac:dyDescent="0.25">
      <c r="K40" s="48"/>
      <c r="L40" s="48"/>
      <c r="M40" s="48"/>
      <c r="N40" s="48"/>
      <c r="O40" s="48"/>
      <c r="P40" s="48"/>
      <c r="Q40" s="48"/>
      <c r="R40" s="48"/>
      <c r="S40" s="48"/>
      <c r="T40" s="48"/>
      <c r="U40" s="48"/>
      <c r="V40" s="48"/>
      <c r="W40" s="48"/>
      <c r="X40" s="48"/>
      <c r="Y40" s="48"/>
      <c r="Z40" s="48"/>
      <c r="AA40" s="48"/>
      <c r="AB40" s="48"/>
      <c r="AC40" s="48"/>
      <c r="AD40" s="48"/>
      <c r="AE40" s="48"/>
      <c r="AF40" s="48"/>
      <c r="AG40" s="48"/>
      <c r="AH40" s="48"/>
      <c r="AI40" s="48"/>
      <c r="AJ40" s="48"/>
      <c r="AK40" s="48"/>
      <c r="AL40" s="48"/>
      <c r="AM40" s="48"/>
      <c r="AN40" s="48"/>
      <c r="AO40" s="48"/>
      <c r="AP40" s="48"/>
      <c r="AQ40" s="48"/>
      <c r="AR40" s="48"/>
      <c r="AS40" s="48"/>
      <c r="AT40" s="48"/>
      <c r="AU40" s="48"/>
      <c r="AV40" s="48"/>
      <c r="AW40" s="48"/>
      <c r="AX40" s="48"/>
      <c r="AY40" s="48"/>
      <c r="AZ40" s="48"/>
      <c r="BA40" s="48"/>
      <c r="BB40" s="48"/>
      <c r="BC40" s="48"/>
      <c r="BD40" s="48"/>
    </row>
    <row r="41" spans="1:56" x14ac:dyDescent="0.25">
      <c r="K41" s="48"/>
      <c r="L41" s="48"/>
      <c r="M41" s="48"/>
      <c r="N41" s="48"/>
      <c r="O41" s="48"/>
      <c r="P41" s="48"/>
      <c r="Q41" s="48"/>
      <c r="R41" s="48"/>
      <c r="S41" s="48"/>
      <c r="T41" s="48"/>
      <c r="U41" s="48"/>
      <c r="V41" s="48"/>
      <c r="W41" s="48"/>
      <c r="X41" s="48"/>
      <c r="Y41" s="48"/>
      <c r="Z41" s="48"/>
      <c r="AA41" s="48"/>
      <c r="AB41" s="48"/>
      <c r="AC41" s="48"/>
      <c r="AD41" s="48"/>
      <c r="AE41" s="48"/>
      <c r="AF41" s="48"/>
      <c r="AG41" s="48"/>
      <c r="AH41" s="48"/>
      <c r="AI41" s="48"/>
      <c r="AJ41" s="48"/>
      <c r="AK41" s="48"/>
      <c r="AL41" s="48"/>
      <c r="AM41" s="48"/>
      <c r="AN41" s="48"/>
      <c r="AO41" s="48"/>
      <c r="AP41" s="48"/>
      <c r="AQ41" s="48"/>
      <c r="AR41" s="48"/>
      <c r="AS41" s="48"/>
      <c r="AT41" s="48"/>
      <c r="AU41" s="48"/>
      <c r="AV41" s="48"/>
      <c r="AW41" s="48"/>
      <c r="AX41" s="48"/>
      <c r="AY41" s="48"/>
      <c r="AZ41" s="48"/>
      <c r="BA41" s="48"/>
      <c r="BB41" s="48"/>
      <c r="BC41" s="48"/>
      <c r="BD41" s="48"/>
    </row>
    <row r="42" spans="1:56" x14ac:dyDescent="0.25">
      <c r="K42" s="48"/>
      <c r="L42" s="48"/>
      <c r="M42" s="48"/>
      <c r="N42" s="48"/>
      <c r="O42" s="48"/>
      <c r="P42" s="48"/>
      <c r="Q42" s="48"/>
      <c r="R42" s="48"/>
      <c r="S42" s="48"/>
      <c r="T42" s="48"/>
      <c r="U42" s="48"/>
      <c r="V42" s="48"/>
      <c r="W42" s="48"/>
      <c r="X42" s="48"/>
      <c r="Y42" s="48"/>
      <c r="Z42" s="48"/>
      <c r="AA42" s="48"/>
      <c r="AB42" s="48"/>
      <c r="AC42" s="48"/>
      <c r="AD42" s="48"/>
      <c r="AE42" s="48"/>
      <c r="AF42" s="48"/>
      <c r="AG42" s="48"/>
      <c r="AH42" s="48"/>
      <c r="AI42" s="48"/>
      <c r="AJ42" s="48"/>
      <c r="AK42" s="48"/>
      <c r="AL42" s="48"/>
      <c r="AM42" s="48"/>
      <c r="AN42" s="48"/>
      <c r="AO42" s="48"/>
      <c r="AP42" s="48"/>
      <c r="AQ42" s="48"/>
      <c r="AR42" s="48"/>
      <c r="AS42" s="48"/>
      <c r="AT42" s="48"/>
      <c r="AU42" s="48"/>
      <c r="AV42" s="48"/>
      <c r="AW42" s="48"/>
      <c r="AX42" s="48"/>
      <c r="AY42" s="48"/>
      <c r="AZ42" s="48"/>
      <c r="BA42" s="48"/>
      <c r="BB42" s="48"/>
      <c r="BC42" s="48"/>
      <c r="BD42" s="48"/>
    </row>
    <row r="43" spans="1:56" x14ac:dyDescent="0.25">
      <c r="K43" s="48"/>
      <c r="L43" s="48"/>
      <c r="M43" s="48"/>
      <c r="N43" s="48"/>
      <c r="O43" s="48"/>
      <c r="P43" s="48"/>
      <c r="Q43" s="48"/>
      <c r="R43" s="48"/>
      <c r="S43" s="48"/>
      <c r="T43" s="48"/>
      <c r="U43" s="48"/>
      <c r="V43" s="48"/>
      <c r="W43" s="48"/>
      <c r="X43" s="48"/>
      <c r="Y43" s="48"/>
      <c r="Z43" s="48"/>
      <c r="AA43" s="48"/>
      <c r="AB43" s="48"/>
      <c r="AC43" s="48"/>
      <c r="AD43" s="48"/>
      <c r="AE43" s="48"/>
      <c r="AF43" s="48"/>
      <c r="AG43" s="48"/>
      <c r="AH43" s="48"/>
      <c r="AI43" s="48"/>
      <c r="AJ43" s="48"/>
      <c r="AK43" s="48"/>
      <c r="AL43" s="48"/>
      <c r="AM43" s="48"/>
      <c r="AN43" s="48"/>
      <c r="AO43" s="48"/>
      <c r="AP43" s="48"/>
      <c r="AQ43" s="48"/>
      <c r="AR43" s="48"/>
      <c r="AS43" s="48"/>
      <c r="AT43" s="48"/>
      <c r="AU43" s="48"/>
      <c r="AV43" s="48"/>
      <c r="AW43" s="48"/>
      <c r="AX43" s="48"/>
      <c r="AY43" s="48"/>
      <c r="AZ43" s="48"/>
      <c r="BA43" s="48"/>
      <c r="BB43" s="48"/>
      <c r="BC43" s="48"/>
      <c r="BD43" s="48"/>
    </row>
    <row r="44" spans="1:56" x14ac:dyDescent="0.25">
      <c r="K44" s="48"/>
      <c r="L44" s="48"/>
      <c r="M44" s="48"/>
      <c r="N44" s="48"/>
      <c r="O44" s="48"/>
      <c r="P44" s="48"/>
      <c r="Q44" s="48"/>
      <c r="R44" s="48"/>
      <c r="S44" s="48"/>
      <c r="T44" s="48"/>
      <c r="U44" s="48"/>
      <c r="V44" s="48"/>
      <c r="W44" s="48"/>
      <c r="X44" s="48"/>
      <c r="Y44" s="48"/>
      <c r="Z44" s="48"/>
      <c r="AA44" s="48"/>
      <c r="AB44" s="48"/>
      <c r="AC44" s="48"/>
      <c r="AD44" s="48"/>
      <c r="AE44" s="48"/>
      <c r="AF44" s="48"/>
      <c r="AG44" s="48"/>
      <c r="AH44" s="48"/>
      <c r="AI44" s="48" t="s">
        <v>484</v>
      </c>
      <c r="AJ44" s="48"/>
      <c r="AK44" s="48"/>
      <c r="AL44" s="48"/>
      <c r="AM44" s="48"/>
      <c r="AN44" s="48"/>
      <c r="AO44" s="48"/>
      <c r="AP44" s="48"/>
      <c r="AQ44" s="48"/>
      <c r="AR44" s="48"/>
      <c r="AS44" s="48"/>
      <c r="AT44" s="48"/>
      <c r="AU44" s="48" t="s">
        <v>484</v>
      </c>
      <c r="AV44" s="48"/>
      <c r="AW44" s="48"/>
      <c r="AX44" s="48"/>
      <c r="AY44" s="48"/>
      <c r="AZ44" s="48"/>
      <c r="BA44" s="48"/>
      <c r="BB44" s="48"/>
      <c r="BC44" s="48"/>
      <c r="BD44" s="48"/>
    </row>
    <row r="45" spans="1:56" x14ac:dyDescent="0.25">
      <c r="K45" s="48" t="s">
        <v>484</v>
      </c>
      <c r="L45" s="48"/>
      <c r="M45" s="48"/>
      <c r="N45" s="48"/>
      <c r="O45" s="48"/>
      <c r="P45" s="48"/>
      <c r="Q45" s="48"/>
      <c r="R45" s="48"/>
      <c r="S45" s="48"/>
      <c r="T45" s="48"/>
      <c r="U45" s="48"/>
      <c r="V45" s="48"/>
      <c r="W45" s="48" t="s">
        <v>484</v>
      </c>
      <c r="X45" s="48"/>
      <c r="Y45" s="48"/>
      <c r="Z45" s="48"/>
      <c r="AA45" s="48"/>
      <c r="AB45" s="48"/>
      <c r="AC45" s="48"/>
      <c r="AD45" s="48"/>
      <c r="AE45" s="48"/>
      <c r="AF45" s="48"/>
      <c r="AG45" s="48"/>
      <c r="AH45" s="48"/>
      <c r="AI45" s="48"/>
      <c r="AJ45" s="48"/>
      <c r="AK45" s="48"/>
      <c r="AL45" s="48"/>
      <c r="AM45" s="48"/>
      <c r="AN45" s="48"/>
      <c r="AO45" s="48"/>
      <c r="AP45" s="48"/>
      <c r="AQ45" s="48"/>
      <c r="AR45" s="48"/>
      <c r="AS45" s="48"/>
      <c r="AT45" s="48"/>
      <c r="AU45" s="48"/>
      <c r="AV45" s="48"/>
      <c r="AW45" s="48"/>
      <c r="AX45" s="48"/>
      <c r="AY45" s="48"/>
      <c r="AZ45" s="48"/>
      <c r="BA45" s="48"/>
      <c r="BB45" s="48"/>
      <c r="BC45" s="48"/>
      <c r="BD45" s="48"/>
    </row>
    <row r="46" spans="1:56" x14ac:dyDescent="0.25">
      <c r="K46" s="48"/>
      <c r="L46" s="48"/>
      <c r="M46" s="48"/>
      <c r="N46" s="48"/>
      <c r="O46" s="48"/>
      <c r="P46" s="48"/>
      <c r="Q46" s="48"/>
      <c r="R46" s="48"/>
      <c r="S46" s="48"/>
      <c r="T46" s="48"/>
      <c r="U46" s="48"/>
      <c r="V46" s="48"/>
      <c r="W46" s="48"/>
      <c r="X46" s="48"/>
      <c r="Y46" s="48"/>
      <c r="Z46" s="48"/>
      <c r="AA46" s="48"/>
      <c r="AB46" s="48"/>
      <c r="AC46" s="48"/>
      <c r="AD46" s="48"/>
      <c r="AE46" s="48"/>
      <c r="AF46" s="48"/>
      <c r="AG46" s="48"/>
      <c r="AH46" s="48"/>
      <c r="AI46" s="48" t="s">
        <v>51</v>
      </c>
      <c r="AJ46" s="48"/>
      <c r="AK46" s="48"/>
      <c r="AL46" s="48"/>
      <c r="AM46" s="48"/>
      <c r="AN46" s="48"/>
      <c r="AO46" s="48"/>
      <c r="AP46" s="48"/>
      <c r="AQ46" s="48"/>
      <c r="AR46" s="48"/>
      <c r="AS46" s="48"/>
      <c r="AT46" s="48"/>
      <c r="AU46" s="48" t="s">
        <v>51</v>
      </c>
      <c r="AV46" s="48"/>
      <c r="AW46" s="48"/>
      <c r="AX46" s="48"/>
      <c r="AY46" s="48"/>
      <c r="AZ46" s="48"/>
      <c r="BA46" s="48"/>
      <c r="BB46" s="48"/>
      <c r="BC46" s="48"/>
      <c r="BD46" s="48"/>
    </row>
    <row r="47" spans="1:56" x14ac:dyDescent="0.25">
      <c r="K47" s="48" t="s">
        <v>51</v>
      </c>
      <c r="L47" s="48"/>
      <c r="M47" s="48"/>
      <c r="N47" s="48"/>
      <c r="O47" s="48"/>
      <c r="P47" s="48"/>
      <c r="Q47" s="48"/>
      <c r="R47" s="48"/>
      <c r="S47" s="48"/>
      <c r="T47" s="48"/>
      <c r="U47" s="48"/>
      <c r="V47" s="48"/>
      <c r="W47" s="48" t="s">
        <v>51</v>
      </c>
      <c r="X47" s="48"/>
      <c r="Y47" s="48"/>
      <c r="Z47" s="48"/>
      <c r="AA47" s="48"/>
      <c r="AB47" s="48"/>
      <c r="AC47" s="48"/>
      <c r="AD47" s="48"/>
      <c r="AE47" s="48"/>
      <c r="AF47" s="48"/>
      <c r="AG47" s="48"/>
      <c r="AH47" s="48"/>
      <c r="AI47" s="48" t="s">
        <v>1183</v>
      </c>
      <c r="AJ47" s="48"/>
      <c r="AK47" s="48"/>
      <c r="AL47" s="48"/>
      <c r="AM47" s="48"/>
      <c r="AN47" s="48"/>
      <c r="AO47" s="48"/>
      <c r="AP47" s="48"/>
      <c r="AQ47" s="48"/>
      <c r="AR47" s="48"/>
      <c r="AS47" s="48"/>
      <c r="AT47" s="48"/>
      <c r="AU47" s="48" t="s">
        <v>1184</v>
      </c>
      <c r="AV47" s="48"/>
      <c r="AW47" s="48"/>
      <c r="AX47" s="48"/>
      <c r="AY47" s="48"/>
      <c r="AZ47" s="48"/>
      <c r="BA47" s="48"/>
      <c r="BB47" s="48"/>
      <c r="BC47" s="48"/>
      <c r="BD47" s="48"/>
    </row>
    <row r="48" spans="1:56" x14ac:dyDescent="0.25">
      <c r="K48" s="48" t="s">
        <v>485</v>
      </c>
      <c r="L48" s="48"/>
      <c r="M48" s="48"/>
      <c r="N48" s="48"/>
      <c r="O48" s="48"/>
      <c r="P48" s="48"/>
      <c r="Q48" s="48"/>
      <c r="R48" s="48"/>
      <c r="S48" s="48"/>
      <c r="T48" s="48"/>
      <c r="U48" s="48"/>
      <c r="V48" s="48"/>
      <c r="W48" s="48" t="s">
        <v>719</v>
      </c>
      <c r="X48" s="48"/>
      <c r="Y48" s="48"/>
      <c r="Z48" s="48"/>
      <c r="AA48" s="48"/>
      <c r="AB48" s="48"/>
      <c r="AC48" s="48"/>
      <c r="AD48" s="48"/>
      <c r="AE48" s="48"/>
      <c r="AF48" s="48"/>
      <c r="AG48" s="48"/>
      <c r="AH48" s="48"/>
      <c r="AI48" s="48" t="s">
        <v>52</v>
      </c>
      <c r="AJ48" s="48"/>
      <c r="AK48" s="48"/>
      <c r="AL48" s="48"/>
      <c r="AM48" s="48"/>
      <c r="AN48" s="48"/>
      <c r="AO48" s="48"/>
      <c r="AP48" s="48"/>
      <c r="AQ48" s="48"/>
      <c r="AR48" s="48"/>
      <c r="AS48" s="48"/>
      <c r="AT48" s="48"/>
      <c r="AU48" s="48" t="s">
        <v>52</v>
      </c>
      <c r="AV48" s="48"/>
      <c r="AW48" s="48"/>
      <c r="AX48" s="48"/>
      <c r="AY48" s="48"/>
      <c r="AZ48" s="48"/>
      <c r="BA48" s="48"/>
      <c r="BB48" s="48"/>
      <c r="BC48" s="48"/>
      <c r="BD48" s="48"/>
    </row>
    <row r="49" spans="11:56" x14ac:dyDescent="0.25">
      <c r="K49" s="48" t="s">
        <v>52</v>
      </c>
      <c r="L49" s="48"/>
      <c r="M49" s="48"/>
      <c r="N49" s="48"/>
      <c r="O49" s="48"/>
      <c r="P49" s="48"/>
      <c r="Q49" s="48"/>
      <c r="R49" s="48"/>
      <c r="S49" s="48"/>
      <c r="T49" s="48"/>
      <c r="U49" s="48"/>
      <c r="V49" s="48"/>
      <c r="W49" s="48" t="s">
        <v>52</v>
      </c>
      <c r="X49" s="48"/>
      <c r="Y49" s="48"/>
      <c r="Z49" s="48"/>
      <c r="AA49" s="48"/>
      <c r="AB49" s="48"/>
      <c r="AC49" s="48"/>
      <c r="AD49" s="48"/>
      <c r="AE49" s="48"/>
      <c r="AF49" s="48"/>
      <c r="AG49" s="48"/>
      <c r="AH49" s="48"/>
      <c r="AI49" s="48" t="s">
        <v>486</v>
      </c>
      <c r="AJ49" s="48"/>
      <c r="AK49" s="48"/>
      <c r="AL49" s="48"/>
      <c r="AM49" s="48"/>
      <c r="AN49" s="48"/>
      <c r="AO49" s="48"/>
      <c r="AP49" s="48"/>
      <c r="AQ49" s="48"/>
      <c r="AR49" s="48"/>
      <c r="AS49" s="48"/>
      <c r="AT49" s="48"/>
      <c r="AU49" s="48" t="s">
        <v>486</v>
      </c>
      <c r="AV49" s="48"/>
      <c r="AW49" s="48"/>
      <c r="AX49" s="48"/>
      <c r="AY49" s="48"/>
      <c r="AZ49" s="48"/>
      <c r="BA49" s="48"/>
      <c r="BB49" s="48"/>
      <c r="BC49" s="48"/>
      <c r="BD49" s="48"/>
    </row>
    <row r="50" spans="11:56" x14ac:dyDescent="0.25">
      <c r="K50" s="48" t="s">
        <v>486</v>
      </c>
      <c r="L50" s="48"/>
      <c r="M50" s="48"/>
      <c r="N50" s="48"/>
      <c r="O50" s="48"/>
      <c r="P50" s="48"/>
      <c r="Q50" s="48"/>
      <c r="R50" s="48"/>
      <c r="S50" s="48"/>
      <c r="T50" s="48"/>
      <c r="U50" s="48"/>
      <c r="V50" s="48"/>
      <c r="W50" s="48" t="s">
        <v>486</v>
      </c>
      <c r="X50" s="48"/>
      <c r="Y50" s="48"/>
      <c r="Z50" s="48"/>
      <c r="AA50" s="48"/>
      <c r="AB50" s="48"/>
      <c r="AC50" s="48"/>
      <c r="AD50" s="48"/>
      <c r="AE50" s="48"/>
      <c r="AF50" s="48"/>
      <c r="AG50" s="48"/>
      <c r="AH50" s="48"/>
      <c r="AI50" s="48" t="s">
        <v>53</v>
      </c>
      <c r="AJ50" s="48"/>
      <c r="AK50" s="48"/>
      <c r="AL50" s="48"/>
      <c r="AM50" s="48"/>
      <c r="AN50" s="48"/>
      <c r="AO50" s="48"/>
      <c r="AP50" s="48"/>
      <c r="AQ50" s="48"/>
      <c r="AR50" s="48"/>
      <c r="AS50" s="48"/>
      <c r="AT50" s="48"/>
      <c r="AU50" s="48" t="s">
        <v>53</v>
      </c>
      <c r="AV50" s="48"/>
      <c r="AW50" s="48"/>
      <c r="AX50" s="48"/>
      <c r="AY50" s="48"/>
      <c r="AZ50" s="48"/>
      <c r="BA50" s="48"/>
      <c r="BB50" s="48"/>
      <c r="BC50" s="48"/>
      <c r="BD50" s="48"/>
    </row>
    <row r="51" spans="11:56" x14ac:dyDescent="0.25">
      <c r="K51" s="48" t="s">
        <v>53</v>
      </c>
      <c r="L51" s="48"/>
      <c r="M51" s="48"/>
      <c r="N51" s="48"/>
      <c r="O51" s="48"/>
      <c r="P51" s="48"/>
      <c r="Q51" s="48"/>
      <c r="R51" s="48"/>
      <c r="S51" s="48"/>
      <c r="T51" s="48"/>
      <c r="U51" s="48"/>
      <c r="V51" s="48"/>
      <c r="W51" s="48" t="s">
        <v>53</v>
      </c>
      <c r="X51" s="48"/>
      <c r="Y51" s="48"/>
      <c r="Z51" s="48"/>
      <c r="AA51" s="48"/>
      <c r="AB51" s="48"/>
      <c r="AC51" s="48"/>
      <c r="AD51" s="48"/>
      <c r="AE51" s="48"/>
      <c r="AF51" s="48"/>
      <c r="AG51" s="48"/>
      <c r="AH51" s="48"/>
      <c r="AI51" s="48" t="s">
        <v>54</v>
      </c>
      <c r="AJ51" s="48"/>
      <c r="AK51" s="48"/>
      <c r="AL51" s="48"/>
      <c r="AM51" s="48"/>
      <c r="AN51" s="48"/>
      <c r="AO51" s="48"/>
      <c r="AP51" s="48"/>
      <c r="AQ51" s="48"/>
      <c r="AR51" s="48"/>
      <c r="AS51" s="48"/>
      <c r="AT51" s="48"/>
      <c r="AU51" s="48" t="s">
        <v>54</v>
      </c>
      <c r="AV51" s="48"/>
      <c r="AW51" s="48"/>
      <c r="AX51" s="48"/>
      <c r="AY51" s="48"/>
      <c r="AZ51" s="48"/>
      <c r="BA51" s="48"/>
      <c r="BB51" s="48"/>
      <c r="BC51" s="48"/>
      <c r="BD51" s="48"/>
    </row>
    <row r="52" spans="11:56" x14ac:dyDescent="0.25">
      <c r="K52" s="48" t="s">
        <v>54</v>
      </c>
      <c r="L52" s="48"/>
      <c r="M52" s="48"/>
      <c r="N52" s="48"/>
      <c r="O52" s="48"/>
      <c r="P52" s="48"/>
      <c r="Q52" s="48"/>
      <c r="R52" s="48"/>
      <c r="S52" s="48"/>
      <c r="T52" s="48"/>
      <c r="U52" s="48"/>
      <c r="V52" s="48"/>
      <c r="W52" s="48" t="s">
        <v>54</v>
      </c>
      <c r="X52" s="48"/>
      <c r="Y52" s="48"/>
      <c r="Z52" s="48"/>
      <c r="AA52" s="48"/>
      <c r="AB52" s="48"/>
      <c r="AC52" s="48"/>
      <c r="AD52" s="48"/>
      <c r="AE52" s="48"/>
      <c r="AF52" s="48"/>
      <c r="AG52" s="48"/>
      <c r="AH52" s="48"/>
      <c r="AI52" s="48"/>
      <c r="AJ52" s="48"/>
      <c r="AK52" s="48"/>
      <c r="AL52" s="48"/>
      <c r="AM52" s="48"/>
      <c r="AN52" s="48"/>
      <c r="AO52" s="48"/>
      <c r="AP52" s="48"/>
      <c r="AQ52" s="48"/>
      <c r="AR52" s="48"/>
      <c r="AS52" s="48"/>
      <c r="AT52" s="48"/>
      <c r="AU52" s="48"/>
      <c r="AV52" s="48"/>
      <c r="AW52" s="48"/>
      <c r="AX52" s="48"/>
      <c r="AY52" s="48"/>
      <c r="AZ52" s="48"/>
      <c r="BA52" s="48"/>
      <c r="BB52" s="48"/>
      <c r="BC52" s="48"/>
      <c r="BD52" s="48"/>
    </row>
    <row r="53" spans="11:56" x14ac:dyDescent="0.25">
      <c r="K53" s="48"/>
      <c r="L53" s="48"/>
      <c r="M53" s="48"/>
      <c r="N53" s="48"/>
      <c r="O53" s="48"/>
      <c r="P53" s="48"/>
      <c r="Q53" s="48"/>
      <c r="R53" s="48"/>
      <c r="S53" s="48"/>
      <c r="T53" s="48"/>
      <c r="U53" s="48"/>
      <c r="V53" s="48"/>
      <c r="W53" s="48"/>
      <c r="X53" s="48"/>
      <c r="Y53" s="48"/>
      <c r="Z53" s="48"/>
      <c r="AA53" s="48"/>
      <c r="AB53" s="48"/>
      <c r="AC53" s="48"/>
      <c r="AD53" s="48"/>
      <c r="AE53" s="48"/>
      <c r="AF53" s="48"/>
      <c r="AG53" s="48"/>
      <c r="AH53" s="48"/>
      <c r="AI53" s="48" t="s">
        <v>55</v>
      </c>
      <c r="AJ53" s="48"/>
      <c r="AK53" s="48"/>
      <c r="AL53" s="48"/>
      <c r="AM53" s="48"/>
      <c r="AN53" s="48"/>
      <c r="AO53" s="48"/>
      <c r="AP53" s="48"/>
      <c r="AQ53" s="48"/>
      <c r="AR53" s="48"/>
      <c r="AS53" s="48"/>
      <c r="AT53" s="48"/>
      <c r="AU53" s="48" t="s">
        <v>55</v>
      </c>
      <c r="AV53" s="48"/>
      <c r="AW53" s="48"/>
      <c r="AX53" s="48"/>
      <c r="AY53" s="48"/>
      <c r="AZ53" s="48"/>
      <c r="BA53" s="48"/>
      <c r="BB53" s="48"/>
      <c r="BC53" s="48"/>
      <c r="BD53" s="48"/>
    </row>
    <row r="54" spans="11:56" x14ac:dyDescent="0.25">
      <c r="K54" s="48" t="s">
        <v>55</v>
      </c>
      <c r="L54" s="48"/>
      <c r="M54" s="48"/>
      <c r="N54" s="48"/>
      <c r="O54" s="48"/>
      <c r="P54" s="48"/>
      <c r="Q54" s="48"/>
      <c r="R54" s="48"/>
      <c r="S54" s="48"/>
      <c r="T54" s="48"/>
      <c r="U54" s="48"/>
      <c r="V54" s="48"/>
      <c r="W54" s="48" t="s">
        <v>55</v>
      </c>
      <c r="X54" s="48"/>
      <c r="Y54" s="48"/>
      <c r="Z54" s="48"/>
      <c r="AA54" s="48"/>
      <c r="AB54" s="48"/>
      <c r="AC54" s="48"/>
      <c r="AD54" s="48"/>
      <c r="AE54" s="48"/>
      <c r="AF54" s="48"/>
      <c r="AG54" s="48"/>
      <c r="AH54" s="48"/>
      <c r="AI54" s="48" t="s">
        <v>56</v>
      </c>
      <c r="AJ54" s="48"/>
      <c r="AK54" s="48"/>
      <c r="AL54" s="48"/>
      <c r="AM54" s="48"/>
      <c r="AN54" s="48"/>
      <c r="AO54" s="48"/>
      <c r="AP54" s="48"/>
      <c r="AQ54" s="48"/>
      <c r="AR54" s="48"/>
      <c r="AS54" s="48"/>
      <c r="AT54" s="48"/>
      <c r="AU54" s="48" t="s">
        <v>56</v>
      </c>
      <c r="AV54" s="48"/>
      <c r="AW54" s="48"/>
      <c r="AX54" s="48"/>
      <c r="AY54" s="48"/>
      <c r="AZ54" s="48"/>
      <c r="BA54" s="48"/>
      <c r="BB54" s="48"/>
      <c r="BC54" s="48"/>
      <c r="BD54" s="48"/>
    </row>
    <row r="55" spans="11:56" x14ac:dyDescent="0.25">
      <c r="K55" s="48" t="s">
        <v>56</v>
      </c>
      <c r="L55" s="48"/>
      <c r="M55" s="48"/>
      <c r="N55" s="48"/>
      <c r="O55" s="48"/>
      <c r="P55" s="48"/>
      <c r="Q55" s="48"/>
      <c r="R55" s="48"/>
      <c r="S55" s="48"/>
      <c r="T55" s="48"/>
      <c r="U55" s="48"/>
      <c r="V55" s="48"/>
      <c r="W55" s="48" t="s">
        <v>56</v>
      </c>
      <c r="X55" s="48"/>
      <c r="Y55" s="48"/>
      <c r="Z55" s="48"/>
      <c r="AA55" s="48"/>
      <c r="AB55" s="48"/>
      <c r="AC55" s="48"/>
      <c r="AD55" s="48"/>
      <c r="AE55" s="48"/>
      <c r="AF55" s="48"/>
      <c r="AG55" s="48"/>
      <c r="AH55" s="48"/>
      <c r="AI55" s="48" t="s">
        <v>487</v>
      </c>
      <c r="AJ55" s="48"/>
      <c r="AK55" s="48"/>
      <c r="AL55" s="48"/>
      <c r="AM55" s="48"/>
      <c r="AN55" s="48"/>
      <c r="AO55" s="48"/>
      <c r="AP55" s="48"/>
      <c r="AQ55" s="48"/>
      <c r="AR55" s="48"/>
      <c r="AS55" s="48"/>
      <c r="AT55" s="48"/>
      <c r="AU55" s="48" t="s">
        <v>487</v>
      </c>
      <c r="AV55" s="48"/>
      <c r="AW55" s="48"/>
      <c r="AX55" s="48"/>
      <c r="AY55" s="48"/>
      <c r="AZ55" s="48"/>
      <c r="BA55" s="48"/>
      <c r="BB55" s="48"/>
      <c r="BC55" s="48"/>
      <c r="BD55" s="48"/>
    </row>
    <row r="56" spans="11:56" x14ac:dyDescent="0.25">
      <c r="K56" s="48" t="s">
        <v>487</v>
      </c>
      <c r="L56" s="48"/>
      <c r="M56" s="48"/>
      <c r="N56" s="48"/>
      <c r="O56" s="48"/>
      <c r="P56" s="48"/>
      <c r="Q56" s="48"/>
      <c r="R56" s="48"/>
      <c r="S56" s="48"/>
      <c r="T56" s="48"/>
      <c r="U56" s="48"/>
      <c r="V56" s="48"/>
      <c r="W56" s="48" t="s">
        <v>487</v>
      </c>
      <c r="X56" s="48"/>
      <c r="Y56" s="48"/>
      <c r="Z56" s="48"/>
      <c r="AA56" s="48"/>
      <c r="AB56" s="48"/>
      <c r="AC56" s="48"/>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48"/>
      <c r="BD56" s="48"/>
    </row>
    <row r="57" spans="11:56" x14ac:dyDescent="0.25">
      <c r="K57" s="48"/>
      <c r="L57" s="48"/>
      <c r="M57" s="48"/>
      <c r="N57" s="48"/>
      <c r="O57" s="48"/>
      <c r="P57" s="48"/>
      <c r="Q57" s="48"/>
      <c r="R57" s="48"/>
      <c r="S57" s="48"/>
      <c r="T57" s="48"/>
      <c r="U57" s="48"/>
      <c r="V57" s="48"/>
      <c r="W57" s="48"/>
      <c r="X57" s="48"/>
      <c r="Y57" s="48"/>
      <c r="Z57" s="48"/>
      <c r="AA57" s="48"/>
      <c r="AB57" s="48"/>
      <c r="AC57" s="48"/>
      <c r="AD57" s="48"/>
      <c r="AE57" s="48"/>
      <c r="AF57" s="48"/>
      <c r="AG57" s="48"/>
      <c r="AH57" s="48"/>
      <c r="AI57" s="48" t="s">
        <v>57</v>
      </c>
      <c r="AJ57" s="48"/>
      <c r="AK57" s="48"/>
      <c r="AL57" s="48"/>
      <c r="AM57" s="48"/>
      <c r="AN57" s="48"/>
      <c r="AO57" s="48"/>
      <c r="AP57" s="48"/>
      <c r="AQ57" s="48"/>
      <c r="AR57" s="48"/>
      <c r="AS57" s="48"/>
      <c r="AT57" s="48"/>
      <c r="AU57" s="48" t="s">
        <v>57</v>
      </c>
      <c r="AV57" s="48"/>
      <c r="AW57" s="48"/>
      <c r="AX57" s="48"/>
      <c r="AY57" s="48"/>
      <c r="AZ57" s="48"/>
      <c r="BA57" s="48"/>
      <c r="BB57" s="48"/>
      <c r="BC57" s="48"/>
      <c r="BD57" s="48"/>
    </row>
    <row r="58" spans="11:56" x14ac:dyDescent="0.25">
      <c r="K58" s="48" t="s">
        <v>57</v>
      </c>
      <c r="L58" s="48"/>
      <c r="M58" s="48"/>
      <c r="N58" s="48"/>
      <c r="O58" s="48"/>
      <c r="P58" s="48"/>
      <c r="Q58" s="48"/>
      <c r="R58" s="48"/>
      <c r="S58" s="48"/>
      <c r="T58" s="48"/>
      <c r="U58" s="48"/>
      <c r="V58" s="48"/>
      <c r="W58" s="48" t="s">
        <v>57</v>
      </c>
      <c r="X58" s="48"/>
      <c r="Y58" s="48"/>
      <c r="Z58" s="48"/>
      <c r="AA58" s="48"/>
      <c r="AB58" s="48"/>
      <c r="AC58" s="48"/>
      <c r="AD58" s="48"/>
      <c r="AE58" s="48"/>
      <c r="AF58" s="48"/>
      <c r="AG58" s="48"/>
      <c r="AH58" s="48"/>
      <c r="AI58" s="48" t="s">
        <v>58</v>
      </c>
      <c r="AJ58" s="48"/>
      <c r="AK58" s="48"/>
      <c r="AL58" s="48"/>
      <c r="AM58" s="48"/>
      <c r="AN58" s="48"/>
      <c r="AO58" s="48"/>
      <c r="AP58" s="48"/>
      <c r="AQ58" s="48"/>
      <c r="AR58" s="48"/>
      <c r="AS58" s="48"/>
      <c r="AT58" s="48"/>
      <c r="AU58" s="48" t="s">
        <v>58</v>
      </c>
      <c r="AV58" s="48"/>
      <c r="AW58" s="48"/>
      <c r="AX58" s="48"/>
      <c r="AY58" s="48"/>
      <c r="AZ58" s="48"/>
      <c r="BA58" s="48"/>
      <c r="BB58" s="48"/>
      <c r="BC58" s="48"/>
      <c r="BD58" s="48"/>
    </row>
    <row r="59" spans="11:56" x14ac:dyDescent="0.25">
      <c r="K59" s="48" t="s">
        <v>58</v>
      </c>
      <c r="L59" s="48"/>
      <c r="M59" s="48"/>
      <c r="N59" s="48"/>
      <c r="O59" s="48"/>
      <c r="P59" s="48"/>
      <c r="Q59" s="48"/>
      <c r="R59" s="48"/>
      <c r="S59" s="48"/>
      <c r="T59" s="48"/>
      <c r="U59" s="48"/>
      <c r="V59" s="48"/>
      <c r="W59" s="48" t="s">
        <v>58</v>
      </c>
      <c r="X59" s="48"/>
      <c r="Y59" s="48"/>
      <c r="Z59" s="48"/>
      <c r="AA59" s="48"/>
      <c r="AB59" s="48"/>
      <c r="AC59" s="48"/>
      <c r="AD59" s="48"/>
      <c r="AE59" s="48"/>
      <c r="AF59" s="48"/>
      <c r="AG59" s="48"/>
      <c r="AH59" s="48"/>
      <c r="AI59" s="48" t="s">
        <v>916</v>
      </c>
      <c r="AJ59" s="48"/>
      <c r="AK59" s="48"/>
      <c r="AL59" s="48"/>
      <c r="AM59" s="48"/>
      <c r="AN59" s="48"/>
      <c r="AO59" s="48"/>
      <c r="AP59" s="48"/>
      <c r="AQ59" s="48"/>
      <c r="AR59" s="48"/>
      <c r="AS59" s="48"/>
      <c r="AT59" s="48"/>
      <c r="AU59" s="48" t="s">
        <v>1185</v>
      </c>
      <c r="AV59" s="48"/>
      <c r="AW59" s="48"/>
      <c r="AX59" s="48"/>
      <c r="AY59" s="48"/>
      <c r="AZ59" s="48"/>
      <c r="BA59" s="48"/>
      <c r="BB59" s="48"/>
      <c r="BC59" s="48"/>
      <c r="BD59" s="48"/>
    </row>
    <row r="60" spans="11:56" x14ac:dyDescent="0.25">
      <c r="K60" s="48" t="s">
        <v>59</v>
      </c>
      <c r="L60" s="48"/>
      <c r="M60" s="48"/>
      <c r="N60" s="48"/>
      <c r="O60" s="48"/>
      <c r="P60" s="48"/>
      <c r="Q60" s="48"/>
      <c r="R60" s="48"/>
      <c r="S60" s="48"/>
      <c r="T60" s="48"/>
      <c r="U60" s="48"/>
      <c r="V60" s="48"/>
      <c r="W60" s="48" t="s">
        <v>191</v>
      </c>
      <c r="X60" s="48"/>
      <c r="Y60" s="48"/>
      <c r="Z60" s="48"/>
      <c r="AA60" s="48"/>
      <c r="AB60" s="48"/>
      <c r="AC60" s="48"/>
      <c r="AD60" s="48"/>
      <c r="AE60" s="48"/>
      <c r="AF60" s="48"/>
      <c r="AG60" s="48"/>
      <c r="AH60" s="48"/>
      <c r="AI60" s="48" t="s">
        <v>488</v>
      </c>
      <c r="AJ60" s="48"/>
      <c r="AK60" s="48"/>
      <c r="AL60" s="48"/>
      <c r="AM60" s="48"/>
      <c r="AN60" s="48"/>
      <c r="AO60" s="48"/>
      <c r="AP60" s="48"/>
      <c r="AQ60" s="48"/>
      <c r="AR60" s="48"/>
      <c r="AS60" s="48"/>
      <c r="AT60" s="48"/>
      <c r="AU60" s="48" t="s">
        <v>488</v>
      </c>
      <c r="AV60" s="48"/>
      <c r="AW60" s="48"/>
      <c r="AX60" s="48"/>
      <c r="AY60" s="48"/>
      <c r="AZ60" s="48"/>
      <c r="BA60" s="48"/>
      <c r="BB60" s="48"/>
      <c r="BC60" s="48"/>
      <c r="BD60" s="48"/>
    </row>
    <row r="61" spans="11:56" x14ac:dyDescent="0.25">
      <c r="K61" s="48" t="s">
        <v>488</v>
      </c>
      <c r="L61" s="48"/>
      <c r="M61" s="48"/>
      <c r="N61" s="48"/>
      <c r="O61" s="48"/>
      <c r="P61" s="48"/>
      <c r="Q61" s="48"/>
      <c r="R61" s="48"/>
      <c r="S61" s="48"/>
      <c r="T61" s="48"/>
      <c r="U61" s="48"/>
      <c r="V61" s="48"/>
      <c r="W61" s="48" t="s">
        <v>488</v>
      </c>
      <c r="X61" s="48"/>
      <c r="Y61" s="48"/>
      <c r="Z61" s="48"/>
      <c r="AA61" s="48"/>
      <c r="AB61" s="48"/>
      <c r="AC61" s="48"/>
      <c r="AD61" s="48"/>
      <c r="AE61" s="48"/>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c r="BD61" s="48"/>
    </row>
    <row r="62" spans="11:56" x14ac:dyDescent="0.25">
      <c r="K62" s="48"/>
      <c r="L62" s="48"/>
      <c r="M62" s="48"/>
      <c r="N62" s="48"/>
      <c r="O62" s="48"/>
      <c r="P62" s="48"/>
      <c r="Q62" s="48"/>
      <c r="R62" s="48"/>
      <c r="S62" s="48"/>
      <c r="T62" s="48"/>
      <c r="U62" s="48"/>
      <c r="V62" s="48"/>
      <c r="W62" s="48"/>
      <c r="X62" s="48"/>
      <c r="Y62" s="48"/>
      <c r="Z62" s="48"/>
      <c r="AA62" s="48"/>
      <c r="AB62" s="48"/>
      <c r="AC62" s="48"/>
      <c r="AD62" s="48"/>
      <c r="AE62" s="48"/>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c r="BD62" s="48"/>
    </row>
    <row r="63" spans="11:56" x14ac:dyDescent="0.25">
      <c r="K63" s="48"/>
      <c r="L63" s="48"/>
      <c r="M63" s="48"/>
      <c r="N63" s="48"/>
      <c r="O63" s="48"/>
      <c r="P63" s="48"/>
      <c r="Q63" s="48"/>
      <c r="R63" s="48"/>
      <c r="S63" s="48"/>
      <c r="T63" s="48"/>
      <c r="U63" s="48"/>
      <c r="V63" s="48"/>
      <c r="W63" s="48"/>
      <c r="X63" s="48"/>
      <c r="Y63" s="48"/>
      <c r="Z63" s="48"/>
      <c r="AA63" s="48"/>
      <c r="AB63" s="48"/>
      <c r="AC63" s="48"/>
      <c r="AD63" s="48"/>
      <c r="AE63" s="48"/>
      <c r="AF63" s="48"/>
      <c r="AG63" s="48"/>
      <c r="AH63" s="48"/>
      <c r="AI63" s="48" t="s">
        <v>60</v>
      </c>
      <c r="AJ63" s="48" t="s">
        <v>61</v>
      </c>
      <c r="AK63" s="48"/>
      <c r="AL63" s="48"/>
      <c r="AM63" s="48"/>
      <c r="AN63" s="48"/>
      <c r="AO63" s="48"/>
      <c r="AP63" s="48"/>
      <c r="AQ63" s="48"/>
      <c r="AR63" s="48"/>
      <c r="AS63" s="48"/>
      <c r="AT63" s="48"/>
      <c r="AU63" s="48" t="s">
        <v>60</v>
      </c>
      <c r="AV63" s="48" t="s">
        <v>61</v>
      </c>
      <c r="AW63" s="48"/>
      <c r="AX63" s="48"/>
      <c r="AY63" s="48"/>
      <c r="AZ63" s="48"/>
      <c r="BA63" s="48"/>
      <c r="BB63" s="48"/>
      <c r="BC63" s="48"/>
      <c r="BD63" s="48"/>
    </row>
    <row r="64" spans="11:56" x14ac:dyDescent="0.25">
      <c r="K64" s="48" t="s">
        <v>60</v>
      </c>
      <c r="L64" s="48" t="s">
        <v>61</v>
      </c>
      <c r="M64" s="48"/>
      <c r="N64" s="48"/>
      <c r="O64" s="48"/>
      <c r="P64" s="48"/>
      <c r="Q64" s="48"/>
      <c r="R64" s="48"/>
      <c r="S64" s="48"/>
      <c r="T64" s="48"/>
      <c r="U64" s="48"/>
      <c r="V64" s="48"/>
      <c r="W64" s="48" t="s">
        <v>60</v>
      </c>
      <c r="X64" s="48" t="s">
        <v>61</v>
      </c>
      <c r="Y64" s="48"/>
      <c r="Z64" s="48"/>
      <c r="AA64" s="48"/>
      <c r="AB64" s="48"/>
      <c r="AC64" s="48"/>
      <c r="AD64" s="48"/>
      <c r="AE64" s="48"/>
      <c r="AF64" s="48"/>
      <c r="AG64" s="48"/>
      <c r="AH64" s="48"/>
      <c r="AI64" s="48" t="s">
        <v>62</v>
      </c>
      <c r="AJ64" s="49">
        <v>239467.5</v>
      </c>
      <c r="AK64" s="48"/>
      <c r="AL64" s="48"/>
      <c r="AM64" s="48"/>
      <c r="AN64" s="48"/>
      <c r="AO64" s="48"/>
      <c r="AP64" s="48"/>
      <c r="AQ64" s="48"/>
      <c r="AR64" s="48"/>
      <c r="AS64" s="48"/>
      <c r="AT64" s="48"/>
      <c r="AU64" s="48" t="s">
        <v>62</v>
      </c>
      <c r="AV64" s="49">
        <v>1137523.5</v>
      </c>
      <c r="AW64" s="48"/>
      <c r="AX64" s="48"/>
      <c r="AY64" s="48"/>
      <c r="AZ64" s="48"/>
      <c r="BA64" s="48"/>
      <c r="BB64" s="48"/>
      <c r="BC64" s="48"/>
      <c r="BD64" s="48"/>
    </row>
    <row r="65" spans="11:56" x14ac:dyDescent="0.25">
      <c r="K65" s="48" t="s">
        <v>62</v>
      </c>
      <c r="L65" s="49">
        <v>144558.5</v>
      </c>
      <c r="M65" s="48"/>
      <c r="N65" s="48"/>
      <c r="O65" s="48"/>
      <c r="P65" s="48"/>
      <c r="Q65" s="48"/>
      <c r="R65" s="48"/>
      <c r="S65" s="48"/>
      <c r="T65" s="48"/>
      <c r="U65" s="48"/>
      <c r="V65" s="48"/>
      <c r="W65" s="48" t="s">
        <v>62</v>
      </c>
      <c r="X65" s="49">
        <v>140003.5</v>
      </c>
      <c r="Y65" s="48"/>
      <c r="Z65" s="48"/>
      <c r="AA65" s="48"/>
      <c r="AB65" s="48"/>
      <c r="AC65" s="48"/>
      <c r="AD65" s="48"/>
      <c r="AE65" s="48"/>
      <c r="AF65" s="48"/>
      <c r="AG65" s="48"/>
      <c r="AH65" s="48"/>
      <c r="AI65" s="48" t="s">
        <v>63</v>
      </c>
      <c r="AJ65" s="49">
        <v>870453.5</v>
      </c>
      <c r="AK65" s="48"/>
      <c r="AL65" s="48"/>
      <c r="AM65" s="48"/>
      <c r="AN65" s="48"/>
      <c r="AO65" s="48"/>
      <c r="AP65" s="48"/>
      <c r="AQ65" s="48"/>
      <c r="AR65" s="48"/>
      <c r="AS65" s="48"/>
      <c r="AT65" s="48"/>
      <c r="AU65" s="48" t="s">
        <v>63</v>
      </c>
      <c r="AV65" s="49">
        <v>2219668</v>
      </c>
      <c r="AW65" s="48"/>
      <c r="AX65" s="48"/>
      <c r="AY65" s="48"/>
      <c r="AZ65" s="48"/>
      <c r="BA65" s="48"/>
      <c r="BB65" s="48"/>
      <c r="BC65" s="48"/>
      <c r="BD65" s="48"/>
    </row>
    <row r="66" spans="11:56" x14ac:dyDescent="0.25">
      <c r="K66" s="48" t="s">
        <v>63</v>
      </c>
      <c r="L66" s="49">
        <v>288525.5</v>
      </c>
      <c r="M66" s="48"/>
      <c r="N66" s="48"/>
      <c r="O66" s="48"/>
      <c r="P66" s="48"/>
      <c r="Q66" s="48"/>
      <c r="R66" s="48"/>
      <c r="S66" s="48"/>
      <c r="T66" s="48"/>
      <c r="U66" s="48"/>
      <c r="V66" s="48"/>
      <c r="W66" s="48" t="s">
        <v>63</v>
      </c>
      <c r="X66" s="49">
        <v>568527.5</v>
      </c>
      <c r="Y66" s="48"/>
      <c r="Z66" s="48"/>
      <c r="AA66" s="48"/>
      <c r="AB66" s="48"/>
      <c r="AC66" s="48"/>
      <c r="AD66" s="48"/>
      <c r="AE66" s="48"/>
      <c r="AF66" s="48"/>
      <c r="AG66" s="48"/>
      <c r="AH66" s="48"/>
      <c r="AI66" s="48" t="s">
        <v>64</v>
      </c>
      <c r="AJ66" s="49">
        <v>-630986</v>
      </c>
      <c r="AK66" s="48"/>
      <c r="AL66" s="48"/>
      <c r="AM66" s="48"/>
      <c r="AN66" s="48"/>
      <c r="AO66" s="48"/>
      <c r="AP66" s="48"/>
      <c r="AQ66" s="48"/>
      <c r="AR66" s="48"/>
      <c r="AS66" s="48"/>
      <c r="AT66" s="48"/>
      <c r="AU66" s="48" t="s">
        <v>64</v>
      </c>
      <c r="AV66" s="49">
        <v>-1082144.5</v>
      </c>
      <c r="AW66" s="48"/>
      <c r="AX66" s="48"/>
      <c r="AY66" s="48"/>
      <c r="AZ66" s="48"/>
      <c r="BA66" s="48"/>
      <c r="BB66" s="48"/>
      <c r="BC66" s="48"/>
      <c r="BD66" s="48"/>
    </row>
    <row r="67" spans="11:56" x14ac:dyDescent="0.25">
      <c r="K67" s="48" t="s">
        <v>64</v>
      </c>
      <c r="L67" s="49">
        <v>-143967</v>
      </c>
      <c r="M67" s="48"/>
      <c r="N67" s="48"/>
      <c r="O67" s="48"/>
      <c r="P67" s="48"/>
      <c r="Q67" s="48"/>
      <c r="R67" s="48"/>
      <c r="S67" s="48"/>
      <c r="T67" s="48"/>
      <c r="U67" s="48"/>
      <c r="V67" s="48"/>
      <c r="W67" s="48" t="s">
        <v>64</v>
      </c>
      <c r="X67" s="49">
        <v>-428524</v>
      </c>
      <c r="Y67" s="48"/>
      <c r="Z67" s="48"/>
      <c r="AA67" s="48"/>
      <c r="AB67" s="48"/>
      <c r="AC67" s="48"/>
      <c r="AD67" s="48"/>
      <c r="AE67" s="48"/>
      <c r="AF67" s="48"/>
      <c r="AG67" s="48"/>
      <c r="AH67" s="48"/>
      <c r="AI67" s="48" t="s">
        <v>65</v>
      </c>
      <c r="AJ67" s="48">
        <v>1.38</v>
      </c>
      <c r="AK67" s="48"/>
      <c r="AL67" s="48"/>
      <c r="AM67" s="48"/>
      <c r="AN67" s="48"/>
      <c r="AO67" s="48"/>
      <c r="AP67" s="48"/>
      <c r="AQ67" s="48"/>
      <c r="AR67" s="48"/>
      <c r="AS67" s="48"/>
      <c r="AT67" s="48"/>
      <c r="AU67" s="48" t="s">
        <v>65</v>
      </c>
      <c r="AV67" s="48">
        <v>2.0510000000000002</v>
      </c>
      <c r="AW67" s="48"/>
      <c r="AX67" s="48"/>
      <c r="AY67" s="48"/>
      <c r="AZ67" s="48"/>
      <c r="BA67" s="48"/>
      <c r="BB67" s="48"/>
      <c r="BC67" s="48"/>
      <c r="BD67" s="48"/>
    </row>
    <row r="68" spans="11:56" x14ac:dyDescent="0.25">
      <c r="K68" s="48" t="s">
        <v>65</v>
      </c>
      <c r="L68" s="49">
        <v>2.004</v>
      </c>
      <c r="M68" s="48"/>
      <c r="N68" s="48"/>
      <c r="O68" s="48"/>
      <c r="P68" s="48"/>
      <c r="Q68" s="48"/>
      <c r="R68" s="48"/>
      <c r="S68" s="48"/>
      <c r="T68" s="48"/>
      <c r="U68" s="48"/>
      <c r="V68" s="48"/>
      <c r="W68" s="48" t="s">
        <v>65</v>
      </c>
      <c r="X68" s="48">
        <v>1.327</v>
      </c>
      <c r="Y68" s="48"/>
      <c r="Z68" s="48"/>
      <c r="AA68" s="48"/>
      <c r="AB68" s="48"/>
      <c r="AC68" s="48"/>
      <c r="AD68" s="48"/>
      <c r="AE68" s="48"/>
      <c r="AF68" s="48"/>
      <c r="AG68" s="48"/>
      <c r="AH68" s="48"/>
      <c r="AI68" s="48" t="s">
        <v>66</v>
      </c>
      <c r="AJ68" s="48">
        <v>1.1319999999999999</v>
      </c>
      <c r="AK68" s="48"/>
      <c r="AL68" s="48"/>
      <c r="AM68" s="48"/>
      <c r="AN68" s="48"/>
      <c r="AO68" s="48"/>
      <c r="AP68" s="48"/>
      <c r="AQ68" s="48"/>
      <c r="AR68" s="48"/>
      <c r="AS68" s="48"/>
      <c r="AT68" s="48"/>
      <c r="AU68" s="48" t="s">
        <v>66</v>
      </c>
      <c r="AV68" s="48">
        <v>1.675</v>
      </c>
      <c r="AW68" s="48"/>
      <c r="AX68" s="48"/>
      <c r="AY68" s="48"/>
      <c r="AZ68" s="48"/>
      <c r="BA68" s="48"/>
      <c r="BB68" s="48"/>
      <c r="BC68" s="48"/>
      <c r="BD68" s="48"/>
    </row>
    <row r="69" spans="11:56" x14ac:dyDescent="0.25">
      <c r="K69" s="48" t="s">
        <v>66</v>
      </c>
      <c r="L69" s="49">
        <v>1.655</v>
      </c>
      <c r="M69" s="48"/>
      <c r="N69" s="48"/>
      <c r="O69" s="48"/>
      <c r="P69" s="48"/>
      <c r="Q69" s="48"/>
      <c r="R69" s="48"/>
      <c r="S69" s="48"/>
      <c r="T69" s="48"/>
      <c r="U69" s="48"/>
      <c r="V69" s="48"/>
      <c r="W69" s="48" t="s">
        <v>66</v>
      </c>
      <c r="X69" s="48">
        <v>1.0900000000000001</v>
      </c>
      <c r="Y69" s="48"/>
      <c r="Z69" s="48"/>
      <c r="AA69" s="48"/>
      <c r="AB69" s="48"/>
      <c r="AC69" s="48"/>
      <c r="AD69" s="48"/>
      <c r="AE69" s="48"/>
      <c r="AF69" s="48"/>
      <c r="AG69" s="48"/>
      <c r="AH69" s="48"/>
      <c r="AI69" s="48"/>
      <c r="AJ69" s="48"/>
      <c r="AK69" s="48"/>
      <c r="AL69" s="48"/>
      <c r="AM69" s="48"/>
      <c r="AN69" s="48"/>
      <c r="AO69" s="48"/>
      <c r="AP69" s="48"/>
      <c r="AQ69" s="48"/>
      <c r="AR69" s="48"/>
      <c r="AS69" s="48"/>
      <c r="AT69" s="48"/>
      <c r="AU69" s="48"/>
      <c r="AV69" s="48"/>
      <c r="AW69" s="48"/>
      <c r="AX69" s="48"/>
      <c r="AY69" s="48"/>
      <c r="AZ69" s="48"/>
      <c r="BA69" s="48"/>
      <c r="BB69" s="48"/>
      <c r="BC69" s="48"/>
      <c r="BD69" s="48"/>
    </row>
    <row r="70" spans="11:56" x14ac:dyDescent="0.25">
      <c r="K70" s="48"/>
      <c r="L70" s="48"/>
      <c r="M70" s="48"/>
      <c r="N70" s="48"/>
      <c r="O70" s="48"/>
      <c r="P70" s="48"/>
      <c r="Q70" s="48"/>
      <c r="R70" s="48"/>
      <c r="S70" s="48"/>
      <c r="T70" s="48"/>
      <c r="U70" s="48"/>
      <c r="V70" s="48"/>
      <c r="W70" s="48"/>
      <c r="X70" s="48"/>
      <c r="Y70" s="48"/>
      <c r="Z70" s="48"/>
      <c r="AA70" s="48"/>
      <c r="AB70" s="48"/>
      <c r="AC70" s="48"/>
      <c r="AD70" s="48"/>
      <c r="AE70" s="48"/>
      <c r="AF70" s="48"/>
      <c r="AG70" s="48"/>
      <c r="AH70" s="48"/>
      <c r="AI70" s="48" t="s">
        <v>67</v>
      </c>
      <c r="AJ70" s="48" t="s">
        <v>917</v>
      </c>
      <c r="AK70" s="48"/>
      <c r="AL70" s="48"/>
      <c r="AM70" s="48"/>
      <c r="AN70" s="48"/>
      <c r="AO70" s="48"/>
      <c r="AP70" s="48"/>
      <c r="AQ70" s="48"/>
      <c r="AR70" s="48"/>
      <c r="AS70" s="48"/>
      <c r="AT70" s="48"/>
      <c r="AU70" s="48" t="s">
        <v>67</v>
      </c>
      <c r="AV70" s="48" t="s">
        <v>1186</v>
      </c>
      <c r="AW70" s="48"/>
      <c r="AX70" s="48"/>
      <c r="AY70" s="48"/>
      <c r="AZ70" s="48"/>
      <c r="BA70" s="48"/>
      <c r="BB70" s="48"/>
      <c r="BC70" s="48"/>
      <c r="BD70" s="48"/>
    </row>
    <row r="71" spans="11:56" x14ac:dyDescent="0.25">
      <c r="K71" s="48" t="s">
        <v>67</v>
      </c>
      <c r="L71" s="48" t="s">
        <v>489</v>
      </c>
      <c r="M71" s="48"/>
      <c r="N71" s="48"/>
      <c r="O71" s="48"/>
      <c r="P71" s="48"/>
      <c r="Q71" s="48"/>
      <c r="R71" s="48"/>
      <c r="S71" s="48"/>
      <c r="T71" s="48"/>
      <c r="U71" s="48"/>
      <c r="V71" s="48"/>
      <c r="W71" s="48" t="s">
        <v>67</v>
      </c>
      <c r="X71" s="48" t="s">
        <v>720</v>
      </c>
      <c r="Y71" s="48"/>
      <c r="Z71" s="48"/>
      <c r="AA71" s="48"/>
      <c r="AB71" s="48"/>
      <c r="AC71" s="48"/>
      <c r="AD71" s="48"/>
      <c r="AE71" s="48"/>
      <c r="AF71" s="48"/>
      <c r="AG71" s="48"/>
      <c r="AH71" s="48"/>
      <c r="AI71" s="48" t="s">
        <v>68</v>
      </c>
      <c r="AJ71" s="49">
        <v>384561</v>
      </c>
      <c r="AK71" s="48"/>
      <c r="AL71" s="48"/>
      <c r="AM71" s="48"/>
      <c r="AN71" s="48"/>
      <c r="AO71" s="48"/>
      <c r="AP71" s="48"/>
      <c r="AQ71" s="48"/>
      <c r="AR71" s="48"/>
      <c r="AS71" s="48"/>
      <c r="AT71" s="48"/>
      <c r="AU71" s="48" t="s">
        <v>68</v>
      </c>
      <c r="AV71" s="49">
        <v>624028</v>
      </c>
      <c r="AW71" s="48"/>
      <c r="AX71" s="48"/>
      <c r="AY71" s="48"/>
      <c r="AZ71" s="48"/>
      <c r="BA71" s="48"/>
      <c r="BB71" s="48"/>
      <c r="BC71" s="48"/>
      <c r="BD71" s="48"/>
    </row>
    <row r="72" spans="11:56" x14ac:dyDescent="0.25">
      <c r="K72" s="48" t="s">
        <v>68</v>
      </c>
      <c r="L72" s="49">
        <v>100000</v>
      </c>
      <c r="M72" s="48"/>
      <c r="N72" s="48"/>
      <c r="O72" s="48"/>
      <c r="P72" s="48"/>
      <c r="Q72" s="48"/>
      <c r="R72" s="48"/>
      <c r="S72" s="48"/>
      <c r="T72" s="48"/>
      <c r="U72" s="48"/>
      <c r="V72" s="48"/>
      <c r="W72" s="48" t="s">
        <v>68</v>
      </c>
      <c r="X72" s="49">
        <v>244558</v>
      </c>
      <c r="Y72" s="48"/>
      <c r="Z72" s="48"/>
      <c r="AA72" s="48"/>
      <c r="AB72" s="48"/>
      <c r="AC72" s="48"/>
      <c r="AD72" s="48"/>
      <c r="AE72" s="48"/>
      <c r="AF72" s="48"/>
      <c r="AG72" s="48"/>
      <c r="AH72" s="48"/>
      <c r="AI72" s="48" t="s">
        <v>69</v>
      </c>
      <c r="AJ72" s="49">
        <v>650525</v>
      </c>
      <c r="AK72" s="48"/>
      <c r="AL72" s="48"/>
      <c r="AM72" s="48"/>
      <c r="AN72" s="48"/>
      <c r="AO72" s="48"/>
      <c r="AP72" s="48"/>
      <c r="AQ72" s="48"/>
      <c r="AR72" s="48"/>
      <c r="AS72" s="48"/>
      <c r="AT72" s="48"/>
      <c r="AU72" s="48" t="s">
        <v>69</v>
      </c>
      <c r="AV72" s="49">
        <v>1769509</v>
      </c>
      <c r="AW72" s="48"/>
      <c r="AX72" s="48"/>
      <c r="AY72" s="48"/>
      <c r="AZ72" s="48"/>
      <c r="BA72" s="48"/>
      <c r="BB72" s="48"/>
      <c r="BC72" s="48"/>
      <c r="BD72" s="48"/>
    </row>
    <row r="73" spans="11:56" x14ac:dyDescent="0.25">
      <c r="K73" s="48" t="s">
        <v>69</v>
      </c>
      <c r="L73" s="49">
        <v>246684.5</v>
      </c>
      <c r="M73" s="48"/>
      <c r="N73" s="48"/>
      <c r="O73" s="48"/>
      <c r="P73" s="48"/>
      <c r="Q73" s="48"/>
      <c r="R73" s="48"/>
      <c r="S73" s="48"/>
      <c r="T73" s="48"/>
      <c r="U73" s="48"/>
      <c r="V73" s="48"/>
      <c r="W73" s="48" t="s">
        <v>69</v>
      </c>
      <c r="X73" s="49">
        <v>433185.5</v>
      </c>
      <c r="Y73" s="48"/>
      <c r="Z73" s="48"/>
      <c r="AA73" s="48"/>
      <c r="AB73" s="48"/>
      <c r="AC73" s="48"/>
      <c r="AD73" s="48"/>
      <c r="AE73" s="48"/>
      <c r="AF73" s="48"/>
      <c r="AG73" s="48"/>
      <c r="AH73" s="48"/>
      <c r="AI73" s="48" t="s">
        <v>70</v>
      </c>
      <c r="AJ73" s="49">
        <v>384561</v>
      </c>
      <c r="AK73" s="48"/>
      <c r="AL73" s="48"/>
      <c r="AM73" s="48"/>
      <c r="AN73" s="48"/>
      <c r="AO73" s="48"/>
      <c r="AP73" s="48"/>
      <c r="AQ73" s="48"/>
      <c r="AR73" s="48"/>
      <c r="AS73" s="48"/>
      <c r="AT73" s="48"/>
      <c r="AU73" s="48" t="s">
        <v>70</v>
      </c>
      <c r="AV73" s="49">
        <v>596686</v>
      </c>
      <c r="AW73" s="48"/>
      <c r="AX73" s="48"/>
      <c r="AY73" s="48"/>
      <c r="AZ73" s="48"/>
      <c r="BA73" s="48"/>
      <c r="BB73" s="48"/>
      <c r="BC73" s="48"/>
      <c r="BD73" s="48"/>
    </row>
    <row r="74" spans="11:56" x14ac:dyDescent="0.25">
      <c r="K74" s="48" t="s">
        <v>70</v>
      </c>
      <c r="L74" s="49">
        <v>98809.5</v>
      </c>
      <c r="M74" s="48"/>
      <c r="N74" s="48"/>
      <c r="O74" s="48"/>
      <c r="P74" s="48"/>
      <c r="Q74" s="48"/>
      <c r="R74" s="48"/>
      <c r="S74" s="48"/>
      <c r="T74" s="48"/>
      <c r="U74" s="48"/>
      <c r="V74" s="48"/>
      <c r="W74" s="48" t="s">
        <v>70</v>
      </c>
      <c r="X74" s="49">
        <v>237630</v>
      </c>
      <c r="Y74" s="48"/>
      <c r="Z74" s="48"/>
      <c r="AA74" s="48"/>
      <c r="AB74" s="48"/>
      <c r="AC74" s="48"/>
      <c r="AD74" s="48"/>
      <c r="AE74" s="48"/>
      <c r="AF74" s="48"/>
      <c r="AG74" s="48"/>
      <c r="AH74" s="48"/>
      <c r="AI74" s="48" t="s">
        <v>71</v>
      </c>
      <c r="AJ74" s="49">
        <v>0</v>
      </c>
      <c r="AK74" s="48"/>
      <c r="AL74" s="48"/>
      <c r="AM74" s="48"/>
      <c r="AN74" s="48"/>
      <c r="AO74" s="48"/>
      <c r="AP74" s="48"/>
      <c r="AQ74" s="48"/>
      <c r="AR74" s="48"/>
      <c r="AS74" s="48"/>
      <c r="AT74" s="48"/>
      <c r="AU74" s="48" t="s">
        <v>71</v>
      </c>
      <c r="AV74" s="49">
        <v>0</v>
      </c>
      <c r="AW74" s="48"/>
      <c r="AX74" s="48"/>
      <c r="AY74" s="48"/>
      <c r="AZ74" s="48"/>
      <c r="BA74" s="48"/>
      <c r="BB74" s="48"/>
      <c r="BC74" s="48"/>
      <c r="BD74" s="48"/>
    </row>
    <row r="75" spans="11:56" x14ac:dyDescent="0.25">
      <c r="K75" s="48" t="s">
        <v>71</v>
      </c>
      <c r="L75" s="49">
        <v>0</v>
      </c>
      <c r="M75" s="48"/>
      <c r="N75" s="48"/>
      <c r="O75" s="48"/>
      <c r="P75" s="48"/>
      <c r="Q75" s="48"/>
      <c r="R75" s="48"/>
      <c r="S75" s="48"/>
      <c r="T75" s="48"/>
      <c r="U75" s="48"/>
      <c r="V75" s="48"/>
      <c r="W75" s="48" t="s">
        <v>71</v>
      </c>
      <c r="X75" s="49">
        <v>0</v>
      </c>
      <c r="Y75" s="48"/>
      <c r="Z75" s="48"/>
      <c r="AA75" s="48"/>
      <c r="AB75" s="48"/>
      <c r="AC75" s="48"/>
      <c r="AD75" s="48"/>
      <c r="AE75" s="48"/>
      <c r="AF75" s="48"/>
      <c r="AG75" s="48"/>
      <c r="AH75" s="48"/>
      <c r="AI75" s="48" t="s">
        <v>72</v>
      </c>
      <c r="AJ75" s="49">
        <v>0</v>
      </c>
      <c r="AK75" s="48"/>
      <c r="AL75" s="48"/>
      <c r="AM75" s="48"/>
      <c r="AN75" s="48"/>
      <c r="AO75" s="48"/>
      <c r="AP75" s="48"/>
      <c r="AQ75" s="48"/>
      <c r="AR75" s="48"/>
      <c r="AS75" s="48"/>
      <c r="AT75" s="48"/>
      <c r="AU75" s="48" t="s">
        <v>72</v>
      </c>
      <c r="AV75" s="49">
        <v>0</v>
      </c>
      <c r="AW75" s="48"/>
      <c r="AX75" s="48"/>
      <c r="AY75" s="48"/>
      <c r="AZ75" s="48"/>
      <c r="BA75" s="48"/>
      <c r="BB75" s="48"/>
      <c r="BC75" s="48"/>
      <c r="BD75" s="48"/>
    </row>
    <row r="76" spans="11:56" x14ac:dyDescent="0.25">
      <c r="K76" s="48" t="s">
        <v>72</v>
      </c>
      <c r="L76" s="49">
        <v>0</v>
      </c>
      <c r="M76" s="48"/>
      <c r="N76" s="48"/>
      <c r="O76" s="48"/>
      <c r="P76" s="48"/>
      <c r="Q76" s="48"/>
      <c r="R76" s="48"/>
      <c r="S76" s="48"/>
      <c r="T76" s="48"/>
      <c r="U76" s="48"/>
      <c r="V76" s="48"/>
      <c r="W76" s="48" t="s">
        <v>72</v>
      </c>
      <c r="X76" s="49">
        <v>0</v>
      </c>
      <c r="Y76" s="48"/>
      <c r="Z76" s="48"/>
      <c r="AA76" s="48"/>
      <c r="AB76" s="48"/>
      <c r="AC76" s="48"/>
      <c r="AD76" s="48"/>
      <c r="AE76" s="48"/>
      <c r="AF76" s="48"/>
      <c r="AG76" s="48"/>
      <c r="AH76" s="48"/>
      <c r="AI76" s="48" t="s">
        <v>73</v>
      </c>
      <c r="AJ76" s="49">
        <v>624028.5</v>
      </c>
      <c r="AK76" s="48"/>
      <c r="AL76" s="48"/>
      <c r="AM76" s="48"/>
      <c r="AN76" s="48"/>
      <c r="AO76" s="48"/>
      <c r="AP76" s="48"/>
      <c r="AQ76" s="48"/>
      <c r="AR76" s="48"/>
      <c r="AS76" s="48"/>
      <c r="AT76" s="48"/>
      <c r="AU76" s="48" t="s">
        <v>73</v>
      </c>
      <c r="AV76" s="49">
        <v>1761551.5</v>
      </c>
      <c r="AW76" s="48"/>
      <c r="AX76" s="48"/>
      <c r="AY76" s="48"/>
      <c r="AZ76" s="48"/>
      <c r="BA76" s="48"/>
      <c r="BB76" s="48"/>
      <c r="BC76" s="48"/>
      <c r="BD76" s="48"/>
    </row>
    <row r="77" spans="11:56" x14ac:dyDescent="0.25">
      <c r="K77" s="48" t="s">
        <v>73</v>
      </c>
      <c r="L77" s="49">
        <v>244558.5</v>
      </c>
      <c r="M77" s="48"/>
      <c r="N77" s="48"/>
      <c r="O77" s="48"/>
      <c r="P77" s="48"/>
      <c r="Q77" s="48"/>
      <c r="R77" s="48"/>
      <c r="S77" s="48"/>
      <c r="T77" s="48"/>
      <c r="U77" s="48"/>
      <c r="V77" s="48"/>
      <c r="W77" s="48" t="s">
        <v>73</v>
      </c>
      <c r="X77" s="49">
        <v>384561.5</v>
      </c>
      <c r="Y77" s="48"/>
      <c r="Z77" s="48"/>
      <c r="AA77" s="48"/>
      <c r="AB77" s="48"/>
      <c r="AC77" s="48"/>
      <c r="AD77" s="48"/>
      <c r="AE77" s="48"/>
      <c r="AF77" s="48"/>
      <c r="AG77" s="48"/>
      <c r="AH77" s="48"/>
      <c r="AI77" s="48" t="s">
        <v>74</v>
      </c>
      <c r="AJ77" s="50">
        <v>0.62270000000000003</v>
      </c>
      <c r="AK77" s="48"/>
      <c r="AL77" s="48"/>
      <c r="AM77" s="48"/>
      <c r="AN77" s="48"/>
      <c r="AO77" s="48"/>
      <c r="AP77" s="48"/>
      <c r="AQ77" s="48"/>
      <c r="AR77" s="48"/>
      <c r="AS77" s="48"/>
      <c r="AT77" s="48"/>
      <c r="AU77" s="48" t="s">
        <v>74</v>
      </c>
      <c r="AV77" s="50">
        <v>1.823</v>
      </c>
      <c r="AW77" s="48"/>
      <c r="AX77" s="48"/>
      <c r="AY77" s="48"/>
      <c r="AZ77" s="48"/>
      <c r="BA77" s="48"/>
      <c r="BB77" s="48"/>
      <c r="BC77" s="48"/>
      <c r="BD77" s="48"/>
    </row>
    <row r="78" spans="11:56" x14ac:dyDescent="0.25">
      <c r="K78" s="48" t="s">
        <v>74</v>
      </c>
      <c r="L78" s="50">
        <v>1.446</v>
      </c>
      <c r="M78" s="48"/>
      <c r="N78" s="48"/>
      <c r="O78" s="48"/>
      <c r="P78" s="48"/>
      <c r="Q78" s="48"/>
      <c r="R78" s="48"/>
      <c r="S78" s="48"/>
      <c r="T78" s="48"/>
      <c r="U78" s="48"/>
      <c r="V78" s="48"/>
      <c r="W78" s="48" t="s">
        <v>74</v>
      </c>
      <c r="X78" s="50">
        <v>0.57250000000000001</v>
      </c>
      <c r="Y78" s="48"/>
      <c r="Z78" s="48"/>
      <c r="AA78" s="48"/>
      <c r="AB78" s="48"/>
      <c r="AC78" s="48"/>
      <c r="AD78" s="48"/>
      <c r="AE78" s="48"/>
      <c r="AF78" s="48"/>
      <c r="AG78" s="48"/>
      <c r="AH78" s="48"/>
      <c r="AI78" s="48"/>
      <c r="AJ78" s="48"/>
      <c r="AK78" s="48"/>
      <c r="AL78" s="48"/>
      <c r="AM78" s="48"/>
      <c r="AN78" s="48"/>
      <c r="AO78" s="48"/>
      <c r="AP78" s="48"/>
      <c r="AQ78" s="48"/>
      <c r="AR78" s="48"/>
      <c r="AS78" s="48"/>
      <c r="AT78" s="48"/>
      <c r="AU78" s="48"/>
      <c r="AV78" s="48"/>
      <c r="AW78" s="48"/>
      <c r="AX78" s="48"/>
      <c r="AY78" s="48"/>
      <c r="AZ78" s="48"/>
      <c r="BA78" s="48"/>
      <c r="BB78" s="48"/>
      <c r="BC78" s="48"/>
      <c r="BD78" s="48"/>
    </row>
    <row r="79" spans="11:56" x14ac:dyDescent="0.25">
      <c r="K79" s="48"/>
      <c r="L79" s="49"/>
      <c r="M79" s="48"/>
      <c r="N79" s="48"/>
      <c r="O79" s="48"/>
      <c r="P79" s="48"/>
      <c r="Q79" s="48"/>
      <c r="R79" s="48"/>
      <c r="S79" s="48"/>
      <c r="T79" s="48"/>
      <c r="U79" s="48"/>
      <c r="V79" s="48"/>
      <c r="W79" s="48"/>
      <c r="X79" s="48"/>
      <c r="Y79" s="48"/>
      <c r="Z79" s="48"/>
      <c r="AA79" s="48"/>
      <c r="AB79" s="48"/>
      <c r="AC79" s="48"/>
      <c r="AD79" s="48"/>
      <c r="AE79" s="48"/>
      <c r="AF79" s="48"/>
      <c r="AG79" s="48"/>
      <c r="AH79" s="48"/>
      <c r="AI79" s="48" t="s">
        <v>75</v>
      </c>
      <c r="AJ79" s="48">
        <v>207</v>
      </c>
      <c r="AK79" s="48"/>
      <c r="AL79" s="48"/>
      <c r="AM79" s="48"/>
      <c r="AN79" s="48"/>
      <c r="AO79" s="48"/>
      <c r="AP79" s="48"/>
      <c r="AQ79" s="48"/>
      <c r="AR79" s="48"/>
      <c r="AS79" s="48"/>
      <c r="AT79" s="48"/>
      <c r="AU79" s="48" t="s">
        <v>75</v>
      </c>
      <c r="AV79" s="48">
        <v>197</v>
      </c>
      <c r="AW79" s="48"/>
      <c r="AX79" s="48"/>
      <c r="AY79" s="48"/>
      <c r="AZ79" s="48"/>
      <c r="BA79" s="48"/>
      <c r="BB79" s="48"/>
      <c r="BC79" s="48"/>
      <c r="BD79" s="48"/>
    </row>
    <row r="80" spans="11:56" x14ac:dyDescent="0.25">
      <c r="K80" s="48" t="s">
        <v>75</v>
      </c>
      <c r="L80" s="59">
        <v>222</v>
      </c>
      <c r="M80" s="48"/>
      <c r="N80" s="48"/>
      <c r="O80" s="48"/>
      <c r="P80" s="48"/>
      <c r="Q80" s="48"/>
      <c r="R80" s="48"/>
      <c r="S80" s="48"/>
      <c r="T80" s="48"/>
      <c r="U80" s="48"/>
      <c r="V80" s="48"/>
      <c r="W80" s="48" t="s">
        <v>75</v>
      </c>
      <c r="X80" s="48">
        <v>210</v>
      </c>
      <c r="Y80" s="48"/>
      <c r="Z80" s="48"/>
      <c r="AA80" s="48"/>
      <c r="AB80" s="48"/>
      <c r="AC80" s="48"/>
      <c r="AD80" s="48"/>
      <c r="AE80" s="48"/>
      <c r="AF80" s="48"/>
      <c r="AG80" s="48"/>
      <c r="AH80" s="48"/>
      <c r="AI80" s="48" t="s">
        <v>76</v>
      </c>
      <c r="AJ80" s="48">
        <v>102</v>
      </c>
      <c r="AK80" s="48"/>
      <c r="AL80" s="48"/>
      <c r="AM80" s="48"/>
      <c r="AN80" s="48"/>
      <c r="AO80" s="48"/>
      <c r="AP80" s="48"/>
      <c r="AQ80" s="48"/>
      <c r="AR80" s="48"/>
      <c r="AS80" s="48"/>
      <c r="AT80" s="48"/>
      <c r="AU80" s="48" t="s">
        <v>76</v>
      </c>
      <c r="AV80" s="48">
        <v>116</v>
      </c>
      <c r="AW80" s="48"/>
      <c r="AX80" s="48"/>
      <c r="AY80" s="48"/>
      <c r="AZ80" s="48"/>
      <c r="BA80" s="48"/>
      <c r="BB80" s="48"/>
      <c r="BC80" s="48"/>
      <c r="BD80" s="48"/>
    </row>
    <row r="81" spans="11:56" x14ac:dyDescent="0.25">
      <c r="K81" s="48" t="s">
        <v>76</v>
      </c>
      <c r="L81" s="48">
        <v>105</v>
      </c>
      <c r="M81" s="48"/>
      <c r="N81" s="48"/>
      <c r="O81" s="48"/>
      <c r="P81" s="48"/>
      <c r="Q81" s="48"/>
      <c r="R81" s="48"/>
      <c r="S81" s="48"/>
      <c r="T81" s="48"/>
      <c r="U81" s="48"/>
      <c r="V81" s="48"/>
      <c r="W81" s="48" t="s">
        <v>76</v>
      </c>
      <c r="X81" s="48">
        <v>99</v>
      </c>
      <c r="Y81" s="48"/>
      <c r="Z81" s="48"/>
      <c r="AA81" s="48"/>
      <c r="AB81" s="48"/>
      <c r="AC81" s="48"/>
      <c r="AD81" s="48"/>
      <c r="AE81" s="48"/>
      <c r="AF81" s="48"/>
      <c r="AG81" s="48"/>
      <c r="AH81" s="48"/>
      <c r="AI81" s="48" t="s">
        <v>77</v>
      </c>
      <c r="AJ81" s="48">
        <v>105</v>
      </c>
      <c r="AK81" s="48"/>
      <c r="AL81" s="48"/>
      <c r="AM81" s="48"/>
      <c r="AN81" s="48"/>
      <c r="AO81" s="48"/>
      <c r="AP81" s="48"/>
      <c r="AQ81" s="48"/>
      <c r="AR81" s="48"/>
      <c r="AS81" s="48"/>
      <c r="AT81" s="48"/>
      <c r="AU81" s="48" t="s">
        <v>77</v>
      </c>
      <c r="AV81" s="48">
        <v>81</v>
      </c>
      <c r="AW81" s="48"/>
      <c r="AX81" s="48"/>
      <c r="AY81" s="48"/>
      <c r="AZ81" s="48"/>
      <c r="BA81" s="48"/>
      <c r="BB81" s="48"/>
      <c r="BC81" s="48"/>
      <c r="BD81" s="48"/>
    </row>
    <row r="82" spans="11:56" x14ac:dyDescent="0.25">
      <c r="K82" s="48" t="s">
        <v>77</v>
      </c>
      <c r="L82" s="48">
        <v>117</v>
      </c>
      <c r="M82" s="48"/>
      <c r="N82" s="48"/>
      <c r="O82" s="48"/>
      <c r="P82" s="48"/>
      <c r="Q82" s="48"/>
      <c r="R82" s="48"/>
      <c r="S82" s="48"/>
      <c r="T82" s="48"/>
      <c r="U82" s="48"/>
      <c r="V82" s="48"/>
      <c r="W82" s="48" t="s">
        <v>77</v>
      </c>
      <c r="X82" s="48">
        <v>111</v>
      </c>
      <c r="Y82" s="48"/>
      <c r="Z82" s="48"/>
      <c r="AA82" s="48"/>
      <c r="AB82" s="48"/>
      <c r="AC82" s="48"/>
      <c r="AD82" s="48"/>
      <c r="AE82" s="48"/>
      <c r="AF82" s="48"/>
      <c r="AG82" s="48"/>
      <c r="AH82" s="48"/>
      <c r="AI82" s="48" t="s">
        <v>78</v>
      </c>
      <c r="AJ82" s="48">
        <v>0</v>
      </c>
      <c r="AK82" s="48"/>
      <c r="AL82" s="48"/>
      <c r="AM82" s="48"/>
      <c r="AN82" s="48"/>
      <c r="AO82" s="48"/>
      <c r="AP82" s="48"/>
      <c r="AQ82" s="48"/>
      <c r="AR82" s="48"/>
      <c r="AS82" s="48"/>
      <c r="AT82" s="48"/>
      <c r="AU82" s="48" t="s">
        <v>78</v>
      </c>
      <c r="AV82" s="48">
        <v>0</v>
      </c>
      <c r="AW82" s="48"/>
      <c r="AX82" s="48"/>
      <c r="AY82" s="48"/>
      <c r="AZ82" s="48"/>
      <c r="BA82" s="48"/>
      <c r="BB82" s="48"/>
      <c r="BC82" s="48"/>
      <c r="BD82" s="48"/>
    </row>
    <row r="83" spans="11:56" x14ac:dyDescent="0.25">
      <c r="K83" s="48" t="s">
        <v>78</v>
      </c>
      <c r="L83" s="48">
        <v>0</v>
      </c>
      <c r="M83" s="48"/>
      <c r="N83" s="48"/>
      <c r="O83" s="48"/>
      <c r="P83" s="48"/>
      <c r="Q83" s="48"/>
      <c r="R83" s="48"/>
      <c r="S83" s="48"/>
      <c r="T83" s="48"/>
      <c r="U83" s="48"/>
      <c r="V83" s="48"/>
      <c r="W83" s="48" t="s">
        <v>78</v>
      </c>
      <c r="X83" s="48">
        <v>0</v>
      </c>
      <c r="Y83" s="48"/>
      <c r="Z83" s="48"/>
      <c r="AA83" s="48"/>
      <c r="AB83" s="48"/>
      <c r="AC83" s="48"/>
      <c r="AD83" s="48"/>
      <c r="AE83" s="48"/>
      <c r="AF83" s="48"/>
      <c r="AG83" s="48"/>
      <c r="AH83" s="48"/>
      <c r="AI83" s="48" t="s">
        <v>79</v>
      </c>
      <c r="AJ83" s="50">
        <v>0.49280000000000002</v>
      </c>
      <c r="AK83" s="48"/>
      <c r="AL83" s="48"/>
      <c r="AM83" s="48"/>
      <c r="AN83" s="48"/>
      <c r="AO83" s="48"/>
      <c r="AP83" s="48"/>
      <c r="AQ83" s="48"/>
      <c r="AR83" s="48"/>
      <c r="AS83" s="48"/>
      <c r="AT83" s="48"/>
      <c r="AU83" s="48" t="s">
        <v>79</v>
      </c>
      <c r="AV83" s="50">
        <v>0.58879999999999999</v>
      </c>
      <c r="AW83" s="48"/>
      <c r="AX83" s="48"/>
      <c r="AY83" s="48"/>
      <c r="AZ83" s="48"/>
      <c r="BA83" s="48"/>
      <c r="BB83" s="48"/>
      <c r="BC83" s="48"/>
      <c r="BD83" s="48"/>
    </row>
    <row r="84" spans="11:56" x14ac:dyDescent="0.25">
      <c r="K84" s="48" t="s">
        <v>79</v>
      </c>
      <c r="L84" s="50">
        <v>0.47299999999999998</v>
      </c>
      <c r="M84" s="48"/>
      <c r="N84" s="48"/>
      <c r="O84" s="48"/>
      <c r="P84" s="48"/>
      <c r="Q84" s="48"/>
      <c r="R84" s="48"/>
      <c r="S84" s="48"/>
      <c r="T84" s="48"/>
      <c r="U84" s="48"/>
      <c r="V84" s="48"/>
      <c r="W84" s="48" t="s">
        <v>79</v>
      </c>
      <c r="X84" s="50">
        <v>0.47139999999999999</v>
      </c>
      <c r="Y84" s="48"/>
      <c r="Z84" s="48"/>
      <c r="AA84" s="48"/>
      <c r="AB84" s="48"/>
      <c r="AC84" s="48"/>
      <c r="AD84" s="48"/>
      <c r="AE84" s="48"/>
      <c r="AF84" s="48"/>
      <c r="AG84" s="48"/>
      <c r="AH84" s="48"/>
      <c r="AI84" s="48" t="s">
        <v>80</v>
      </c>
      <c r="AJ84" s="48">
        <v>9</v>
      </c>
      <c r="AK84" s="48"/>
      <c r="AL84" s="48"/>
      <c r="AM84" s="48"/>
      <c r="AN84" s="48"/>
      <c r="AO84" s="48"/>
      <c r="AP84" s="48"/>
      <c r="AQ84" s="48"/>
      <c r="AR84" s="48"/>
      <c r="AS84" s="48"/>
      <c r="AT84" s="48"/>
      <c r="AU84" s="48" t="s">
        <v>80</v>
      </c>
      <c r="AV84" s="48">
        <v>15</v>
      </c>
      <c r="AW84" s="48"/>
      <c r="AX84" s="48"/>
      <c r="AY84" s="48"/>
      <c r="AZ84" s="48"/>
      <c r="BA84" s="48"/>
      <c r="BB84" s="48"/>
      <c r="BC84" s="48"/>
      <c r="BD84" s="48"/>
    </row>
    <row r="85" spans="11:56" x14ac:dyDescent="0.25">
      <c r="K85" s="48" t="s">
        <v>80</v>
      </c>
      <c r="L85" s="48">
        <v>4</v>
      </c>
      <c r="M85" s="48"/>
      <c r="N85" s="48"/>
      <c r="O85" s="48"/>
      <c r="P85" s="48"/>
      <c r="Q85" s="48"/>
      <c r="R85" s="48"/>
      <c r="S85" s="48"/>
      <c r="T85" s="48"/>
      <c r="U85" s="48"/>
      <c r="V85" s="48"/>
      <c r="W85" s="48" t="s">
        <v>80</v>
      </c>
      <c r="X85" s="48">
        <v>7</v>
      </c>
      <c r="Y85" s="48"/>
      <c r="Z85" s="48"/>
      <c r="AA85" s="48"/>
      <c r="AB85" s="48"/>
      <c r="AC85" s="48"/>
      <c r="AD85" s="48"/>
      <c r="AE85" s="48"/>
      <c r="AF85" s="48"/>
      <c r="AG85" s="48"/>
      <c r="AH85" s="48"/>
      <c r="AI85" s="48" t="s">
        <v>81</v>
      </c>
      <c r="AJ85" s="48">
        <v>6</v>
      </c>
      <c r="AK85" s="48"/>
      <c r="AL85" s="48"/>
      <c r="AM85" s="48"/>
      <c r="AN85" s="48"/>
      <c r="AO85" s="48"/>
      <c r="AP85" s="48"/>
      <c r="AQ85" s="48"/>
      <c r="AR85" s="48"/>
      <c r="AS85" s="48"/>
      <c r="AT85" s="48"/>
      <c r="AU85" s="48" t="s">
        <v>81</v>
      </c>
      <c r="AV85" s="48">
        <v>9</v>
      </c>
      <c r="AW85" s="48"/>
      <c r="AX85" s="48"/>
      <c r="AY85" s="48"/>
      <c r="AZ85" s="48"/>
      <c r="BA85" s="48"/>
      <c r="BB85" s="48"/>
      <c r="BC85" s="48"/>
      <c r="BD85" s="48"/>
    </row>
    <row r="86" spans="11:56" x14ac:dyDescent="0.25">
      <c r="K86" s="48" t="s">
        <v>81</v>
      </c>
      <c r="L86" s="50">
        <v>1</v>
      </c>
      <c r="M86" s="48"/>
      <c r="N86" s="48"/>
      <c r="O86" s="48"/>
      <c r="P86" s="48"/>
      <c r="Q86" s="48"/>
      <c r="R86" s="48"/>
      <c r="S86" s="48"/>
      <c r="T86" s="48"/>
      <c r="U86" s="48"/>
      <c r="V86" s="48"/>
      <c r="W86" s="48" t="s">
        <v>81</v>
      </c>
      <c r="X86" s="48">
        <v>4</v>
      </c>
      <c r="Y86" s="48"/>
      <c r="Z86" s="48"/>
      <c r="AA86" s="48"/>
      <c r="AB86" s="48"/>
      <c r="AC86" s="48"/>
      <c r="AD86" s="48"/>
      <c r="AE86" s="48"/>
      <c r="AF86" s="48"/>
      <c r="AG86" s="48"/>
      <c r="AH86" s="48"/>
      <c r="AI86" s="48" t="s">
        <v>82</v>
      </c>
      <c r="AJ86" s="48">
        <v>7</v>
      </c>
      <c r="AK86" s="48"/>
      <c r="AL86" s="48"/>
      <c r="AM86" s="48"/>
      <c r="AN86" s="48"/>
      <c r="AO86" s="48"/>
      <c r="AP86" s="48"/>
      <c r="AQ86" s="48"/>
      <c r="AR86" s="48"/>
      <c r="AS86" s="48"/>
      <c r="AT86" s="48"/>
      <c r="AU86" s="48" t="s">
        <v>82</v>
      </c>
      <c r="AV86" s="48">
        <v>12</v>
      </c>
      <c r="AW86" s="48"/>
      <c r="AX86" s="48"/>
      <c r="AY86" s="48"/>
      <c r="AZ86" s="48"/>
      <c r="BA86" s="48"/>
      <c r="BB86" s="48"/>
      <c r="BC86" s="48"/>
      <c r="BD86" s="48"/>
    </row>
    <row r="87" spans="11:56" x14ac:dyDescent="0.25">
      <c r="K87" s="48" t="s">
        <v>82</v>
      </c>
      <c r="L87" s="48">
        <v>1</v>
      </c>
      <c r="M87" s="48"/>
      <c r="N87" s="48"/>
      <c r="O87" s="48"/>
      <c r="P87" s="48"/>
      <c r="Q87" s="48"/>
      <c r="R87" s="48"/>
      <c r="S87" s="48"/>
      <c r="T87" s="48"/>
      <c r="U87" s="48"/>
      <c r="V87" s="48"/>
      <c r="W87" s="48" t="s">
        <v>82</v>
      </c>
      <c r="X87" s="48">
        <v>5</v>
      </c>
      <c r="Y87" s="48"/>
      <c r="Z87" s="48"/>
      <c r="AA87" s="48"/>
      <c r="AB87" s="48"/>
      <c r="AC87" s="48"/>
      <c r="AD87" s="48"/>
      <c r="AE87" s="48"/>
      <c r="AF87" s="48"/>
      <c r="AG87" s="48"/>
      <c r="AH87" s="48"/>
      <c r="AI87" s="48"/>
      <c r="AJ87" s="48"/>
      <c r="AK87" s="48"/>
      <c r="AL87" s="48"/>
      <c r="AM87" s="48"/>
      <c r="AN87" s="48"/>
      <c r="AO87" s="48"/>
      <c r="AP87" s="48"/>
      <c r="AQ87" s="48"/>
      <c r="AR87" s="48"/>
      <c r="AS87" s="48"/>
      <c r="AT87" s="48"/>
      <c r="AU87" s="48"/>
      <c r="AV87" s="48"/>
      <c r="AW87" s="48"/>
      <c r="AX87" s="48"/>
      <c r="AY87" s="48"/>
      <c r="AZ87" s="48"/>
      <c r="BA87" s="48"/>
      <c r="BB87" s="48"/>
      <c r="BC87" s="48"/>
      <c r="BD87" s="48"/>
    </row>
    <row r="88" spans="11:56" x14ac:dyDescent="0.25">
      <c r="K88" s="48"/>
      <c r="L88" s="48"/>
      <c r="M88" s="48"/>
      <c r="N88" s="48"/>
      <c r="O88" s="48"/>
      <c r="P88" s="48"/>
      <c r="Q88" s="48"/>
      <c r="R88" s="48"/>
      <c r="S88" s="48"/>
      <c r="T88" s="48"/>
      <c r="U88" s="48"/>
      <c r="V88" s="48"/>
      <c r="W88" s="48"/>
      <c r="X88" s="48"/>
      <c r="Y88" s="48"/>
      <c r="Z88" s="48"/>
      <c r="AA88" s="48"/>
      <c r="AB88" s="48"/>
      <c r="AC88" s="48"/>
      <c r="AD88" s="48"/>
      <c r="AE88" s="48"/>
      <c r="AF88" s="48"/>
      <c r="AG88" s="48"/>
      <c r="AH88" s="48"/>
      <c r="AI88" s="48" t="s">
        <v>83</v>
      </c>
      <c r="AJ88" s="49">
        <v>38220</v>
      </c>
      <c r="AK88" s="48"/>
      <c r="AL88" s="48"/>
      <c r="AM88" s="48"/>
      <c r="AN88" s="48"/>
      <c r="AO88" s="48"/>
      <c r="AP88" s="48"/>
      <c r="AQ88" s="48"/>
      <c r="AR88" s="48"/>
      <c r="AS88" s="48"/>
      <c r="AT88" s="48"/>
      <c r="AU88" s="48" t="s">
        <v>83</v>
      </c>
      <c r="AV88" s="49">
        <v>116136</v>
      </c>
      <c r="AW88" s="48"/>
      <c r="AX88" s="48"/>
      <c r="AY88" s="48"/>
      <c r="AZ88" s="48"/>
      <c r="BA88" s="48"/>
      <c r="BB88" s="48"/>
      <c r="BC88" s="48"/>
      <c r="BD88" s="48"/>
    </row>
    <row r="89" spans="11:56" x14ac:dyDescent="0.25">
      <c r="K89" s="48" t="s">
        <v>83</v>
      </c>
      <c r="L89" s="49">
        <v>29200</v>
      </c>
      <c r="M89" s="48"/>
      <c r="N89" s="48"/>
      <c r="O89" s="48"/>
      <c r="P89" s="48"/>
      <c r="Q89" s="48"/>
      <c r="R89" s="48"/>
      <c r="S89" s="48"/>
      <c r="T89" s="48"/>
      <c r="U89" s="48"/>
      <c r="V89" s="48"/>
      <c r="W89" s="48" t="s">
        <v>83</v>
      </c>
      <c r="X89" s="49">
        <v>26590</v>
      </c>
      <c r="Y89" s="48"/>
      <c r="Z89" s="48"/>
      <c r="AA89" s="48"/>
      <c r="AB89" s="48"/>
      <c r="AC89" s="48"/>
      <c r="AD89" s="48"/>
      <c r="AE89" s="48"/>
      <c r="AF89" s="48"/>
      <c r="AG89" s="48"/>
      <c r="AH89" s="48"/>
      <c r="AI89" s="48" t="s">
        <v>84</v>
      </c>
      <c r="AJ89" s="50">
        <v>9.1819999999999999E-2</v>
      </c>
      <c r="AK89" s="48"/>
      <c r="AL89" s="48"/>
      <c r="AM89" s="48"/>
      <c r="AN89" s="48"/>
      <c r="AO89" s="48"/>
      <c r="AP89" s="48"/>
      <c r="AQ89" s="48"/>
      <c r="AR89" s="48"/>
      <c r="AS89" s="48"/>
      <c r="AT89" s="48"/>
      <c r="AU89" s="48" t="s">
        <v>84</v>
      </c>
      <c r="AV89" s="50">
        <v>0.1099</v>
      </c>
      <c r="AW89" s="48"/>
      <c r="AX89" s="48"/>
      <c r="AY89" s="48"/>
      <c r="AZ89" s="48"/>
      <c r="BA89" s="48"/>
      <c r="BB89" s="48"/>
      <c r="BC89" s="48"/>
      <c r="BD89" s="48"/>
    </row>
    <row r="90" spans="11:56" x14ac:dyDescent="0.25">
      <c r="K90" s="48" t="s">
        <v>84</v>
      </c>
      <c r="L90" s="50">
        <v>0.13919999999999999</v>
      </c>
      <c r="M90" s="48"/>
      <c r="N90" s="48"/>
      <c r="O90" s="48"/>
      <c r="P90" s="48"/>
      <c r="Q90" s="48"/>
      <c r="R90" s="48"/>
      <c r="S90" s="48"/>
      <c r="T90" s="48"/>
      <c r="U90" s="48"/>
      <c r="V90" s="48"/>
      <c r="W90" s="48" t="s">
        <v>84</v>
      </c>
      <c r="X90" s="50">
        <v>8.1949999999999995E-2</v>
      </c>
      <c r="Y90" s="48"/>
      <c r="Z90" s="48"/>
      <c r="AA90" s="48"/>
      <c r="AB90" s="48"/>
      <c r="AC90" s="48"/>
      <c r="AD90" s="48"/>
      <c r="AE90" s="48"/>
      <c r="AF90" s="48"/>
      <c r="AG90" s="48"/>
      <c r="AH90" s="48"/>
      <c r="AI90" s="48" t="s">
        <v>85</v>
      </c>
      <c r="AJ90" s="50">
        <v>9.1819999999999999E-2</v>
      </c>
      <c r="AK90" s="48"/>
      <c r="AL90" s="48"/>
      <c r="AM90" s="48"/>
      <c r="AN90" s="48"/>
      <c r="AO90" s="48"/>
      <c r="AP90" s="48"/>
      <c r="AQ90" s="48"/>
      <c r="AR90" s="48"/>
      <c r="AS90" s="48"/>
      <c r="AT90" s="48"/>
      <c r="AU90" s="48" t="s">
        <v>85</v>
      </c>
      <c r="AV90" s="50">
        <v>0.1099</v>
      </c>
      <c r="AW90" s="48"/>
      <c r="AX90" s="48"/>
      <c r="AY90" s="48"/>
      <c r="AZ90" s="48"/>
      <c r="BA90" s="48"/>
      <c r="BB90" s="48"/>
      <c r="BC90" s="48"/>
      <c r="BD90" s="48"/>
    </row>
    <row r="91" spans="11:56" x14ac:dyDescent="0.25">
      <c r="K91" s="48" t="s">
        <v>85</v>
      </c>
      <c r="L91" s="50">
        <v>0.13919999999999999</v>
      </c>
      <c r="M91" s="48"/>
      <c r="N91" s="48"/>
      <c r="O91" s="48"/>
      <c r="P91" s="48"/>
      <c r="Q91" s="48"/>
      <c r="R91" s="48"/>
      <c r="S91" s="48"/>
      <c r="T91" s="48"/>
      <c r="U91" s="48"/>
      <c r="V91" s="48"/>
      <c r="W91" s="48" t="s">
        <v>85</v>
      </c>
      <c r="X91" s="50">
        <v>8.1949999999999995E-2</v>
      </c>
      <c r="Y91" s="48"/>
      <c r="Z91" s="48"/>
      <c r="AA91" s="48"/>
      <c r="AB91" s="48"/>
      <c r="AC91" s="48"/>
      <c r="AD91" s="48"/>
      <c r="AE91" s="48"/>
      <c r="AF91" s="48"/>
      <c r="AG91" s="48"/>
      <c r="AH91" s="48"/>
      <c r="AI91" s="48" t="s">
        <v>86</v>
      </c>
      <c r="AJ91" s="49">
        <v>38220</v>
      </c>
      <c r="AK91" s="48"/>
      <c r="AL91" s="48"/>
      <c r="AM91" s="48"/>
      <c r="AN91" s="48"/>
      <c r="AO91" s="48"/>
      <c r="AP91" s="48"/>
      <c r="AQ91" s="48"/>
      <c r="AR91" s="48"/>
      <c r="AS91" s="48"/>
      <c r="AT91" s="48"/>
      <c r="AU91" s="48" t="s">
        <v>86</v>
      </c>
      <c r="AV91" s="49">
        <v>116136</v>
      </c>
      <c r="AW91" s="48"/>
      <c r="AX91" s="48"/>
      <c r="AY91" s="48"/>
      <c r="AZ91" s="48"/>
      <c r="BA91" s="48"/>
      <c r="BB91" s="48"/>
      <c r="BC91" s="48"/>
      <c r="BD91" s="48"/>
    </row>
    <row r="92" spans="11:56" x14ac:dyDescent="0.25">
      <c r="K92" s="48" t="s">
        <v>86</v>
      </c>
      <c r="L92" s="49">
        <v>29200</v>
      </c>
      <c r="M92" s="48"/>
      <c r="N92" s="48"/>
      <c r="O92" s="48"/>
      <c r="P92" s="48"/>
      <c r="Q92" s="48"/>
      <c r="R92" s="48"/>
      <c r="S92" s="48"/>
      <c r="T92" s="48"/>
      <c r="U92" s="48"/>
      <c r="V92" s="48"/>
      <c r="W92" s="48" t="s">
        <v>86</v>
      </c>
      <c r="X92" s="49">
        <v>26590</v>
      </c>
      <c r="Y92" s="48"/>
      <c r="Z92" s="48"/>
      <c r="AA92" s="48"/>
      <c r="AB92" s="48"/>
      <c r="AC92" s="48"/>
      <c r="AD92" s="48"/>
      <c r="AE92" s="48"/>
      <c r="AF92" s="48"/>
      <c r="AG92" s="48"/>
      <c r="AH92" s="48"/>
      <c r="AI92" s="48" t="s">
        <v>87</v>
      </c>
      <c r="AJ92" s="49">
        <v>8533.86</v>
      </c>
      <c r="AK92" s="48"/>
      <c r="AL92" s="48"/>
      <c r="AM92" s="48"/>
      <c r="AN92" s="48"/>
      <c r="AO92" s="48"/>
      <c r="AP92" s="48"/>
      <c r="AQ92" s="48"/>
      <c r="AR92" s="48"/>
      <c r="AS92" s="48"/>
      <c r="AT92" s="48"/>
      <c r="AU92" s="48" t="s">
        <v>87</v>
      </c>
      <c r="AV92" s="49">
        <v>19135.07</v>
      </c>
      <c r="AW92" s="48"/>
      <c r="AX92" s="48"/>
      <c r="AY92" s="48"/>
      <c r="AZ92" s="48"/>
      <c r="BA92" s="48"/>
      <c r="BB92" s="48"/>
      <c r="BC92" s="48"/>
      <c r="BD92" s="48"/>
    </row>
    <row r="93" spans="11:56" x14ac:dyDescent="0.25">
      <c r="K93" s="48" t="s">
        <v>87</v>
      </c>
      <c r="L93" s="49">
        <v>2747.86</v>
      </c>
      <c r="M93" s="48"/>
      <c r="N93" s="48"/>
      <c r="O93" s="48"/>
      <c r="P93" s="48"/>
      <c r="Q93" s="48"/>
      <c r="R93" s="48"/>
      <c r="S93" s="48"/>
      <c r="T93" s="48"/>
      <c r="U93" s="48"/>
      <c r="V93" s="48"/>
      <c r="W93" s="48" t="s">
        <v>87</v>
      </c>
      <c r="X93" s="49">
        <v>5742.7</v>
      </c>
      <c r="Y93" s="48"/>
      <c r="Z93" s="48"/>
      <c r="AA93" s="48"/>
      <c r="AB93" s="48"/>
      <c r="AC93" s="48"/>
      <c r="AD93" s="48"/>
      <c r="AE93" s="48"/>
      <c r="AF93" s="48"/>
      <c r="AG93" s="48"/>
      <c r="AH93" s="48"/>
      <c r="AI93" s="48" t="s">
        <v>88</v>
      </c>
      <c r="AJ93" s="50">
        <v>1.6279999999999999E-2</v>
      </c>
      <c r="AK93" s="48"/>
      <c r="AL93" s="48"/>
      <c r="AM93" s="48"/>
      <c r="AN93" s="48"/>
      <c r="AO93" s="48"/>
      <c r="AP93" s="48"/>
      <c r="AQ93" s="48"/>
      <c r="AR93" s="48"/>
      <c r="AS93" s="48"/>
      <c r="AT93" s="48"/>
      <c r="AU93" s="48" t="s">
        <v>88</v>
      </c>
      <c r="AV93" s="50">
        <v>1.7000000000000001E-2</v>
      </c>
      <c r="AW93" s="48"/>
      <c r="AX93" s="48"/>
      <c r="AY93" s="48"/>
      <c r="AZ93" s="48"/>
      <c r="BA93" s="48"/>
      <c r="BB93" s="48"/>
      <c r="BC93" s="48"/>
      <c r="BD93" s="48"/>
    </row>
    <row r="94" spans="11:56" x14ac:dyDescent="0.25">
      <c r="K94" s="48" t="s">
        <v>88</v>
      </c>
      <c r="L94" s="50">
        <v>1.9359999999999999E-2</v>
      </c>
      <c r="M94" s="48"/>
      <c r="N94" s="48"/>
      <c r="O94" s="48"/>
      <c r="P94" s="48"/>
      <c r="Q94" s="48"/>
      <c r="R94" s="48"/>
      <c r="S94" s="48"/>
      <c r="T94" s="48"/>
      <c r="U94" s="48"/>
      <c r="V94" s="48"/>
      <c r="W94" s="48" t="s">
        <v>88</v>
      </c>
      <c r="X94" s="50">
        <v>1.7909999999999999E-2</v>
      </c>
      <c r="Y94" s="48"/>
      <c r="Z94" s="48"/>
      <c r="AA94" s="48"/>
      <c r="AB94" s="48"/>
      <c r="AC94" s="48"/>
      <c r="AD94" s="48"/>
      <c r="AE94" s="48"/>
      <c r="AF94" s="48"/>
      <c r="AG94" s="48"/>
      <c r="AH94" s="48"/>
      <c r="AI94" s="48" t="s">
        <v>89</v>
      </c>
      <c r="AJ94" s="48">
        <v>0</v>
      </c>
      <c r="AK94" s="48"/>
      <c r="AL94" s="48"/>
      <c r="AM94" s="48"/>
      <c r="AN94" s="48"/>
      <c r="AO94" s="48"/>
      <c r="AP94" s="48"/>
      <c r="AQ94" s="48"/>
      <c r="AR94" s="48"/>
      <c r="AS94" s="48"/>
      <c r="AT94" s="48"/>
      <c r="AU94" s="48" t="s">
        <v>89</v>
      </c>
      <c r="AV94" s="48">
        <v>0</v>
      </c>
      <c r="AW94" s="48"/>
      <c r="AX94" s="48"/>
      <c r="AY94" s="48"/>
      <c r="AZ94" s="48"/>
      <c r="BA94" s="48"/>
      <c r="BB94" s="48"/>
      <c r="BC94" s="48"/>
      <c r="BD94" s="48"/>
    </row>
    <row r="95" spans="11:56" x14ac:dyDescent="0.25">
      <c r="K95" s="48" t="s">
        <v>89</v>
      </c>
      <c r="L95" s="49">
        <v>0</v>
      </c>
      <c r="M95" s="48"/>
      <c r="N95" s="48"/>
      <c r="O95" s="48"/>
      <c r="P95" s="48"/>
      <c r="Q95" s="48"/>
      <c r="R95" s="48"/>
      <c r="S95" s="48"/>
      <c r="T95" s="48"/>
      <c r="U95" s="48"/>
      <c r="V95" s="48"/>
      <c r="W95" s="48" t="s">
        <v>89</v>
      </c>
      <c r="X95" s="48">
        <v>0</v>
      </c>
      <c r="Y95" s="48"/>
      <c r="Z95" s="48"/>
      <c r="AA95" s="48"/>
      <c r="AB95" s="48"/>
      <c r="AC95" s="48"/>
      <c r="AD95" s="48"/>
      <c r="AE95" s="48"/>
      <c r="AF95" s="48"/>
      <c r="AG95" s="48"/>
      <c r="AH95" s="48"/>
      <c r="AI95" s="48" t="s">
        <v>90</v>
      </c>
      <c r="AJ95" s="48" t="s">
        <v>91</v>
      </c>
      <c r="AK95" s="48"/>
      <c r="AL95" s="48"/>
      <c r="AM95" s="48"/>
      <c r="AN95" s="48"/>
      <c r="AO95" s="48"/>
      <c r="AP95" s="48"/>
      <c r="AQ95" s="48"/>
      <c r="AR95" s="48"/>
      <c r="AS95" s="48"/>
      <c r="AT95" s="48"/>
      <c r="AU95" s="48" t="s">
        <v>90</v>
      </c>
      <c r="AV95" s="48" t="s">
        <v>91</v>
      </c>
      <c r="AW95" s="48"/>
      <c r="AX95" s="48"/>
      <c r="AY95" s="48"/>
      <c r="AZ95" s="48"/>
      <c r="BA95" s="48"/>
      <c r="BB95" s="48"/>
      <c r="BC95" s="48"/>
      <c r="BD95" s="48"/>
    </row>
    <row r="96" spans="11:56" x14ac:dyDescent="0.25">
      <c r="K96" s="48" t="s">
        <v>90</v>
      </c>
      <c r="L96" s="50" t="s">
        <v>91</v>
      </c>
      <c r="M96" s="48"/>
      <c r="N96" s="48"/>
      <c r="O96" s="48"/>
      <c r="P96" s="48"/>
      <c r="Q96" s="48"/>
      <c r="R96" s="48"/>
      <c r="S96" s="48"/>
      <c r="T96" s="48"/>
      <c r="U96" s="48"/>
      <c r="V96" s="48"/>
      <c r="W96" s="48" t="s">
        <v>90</v>
      </c>
      <c r="X96" s="48" t="s">
        <v>91</v>
      </c>
      <c r="Y96" s="48"/>
      <c r="Z96" s="48"/>
      <c r="AA96" s="48"/>
      <c r="AB96" s="48"/>
      <c r="AC96" s="48"/>
      <c r="AD96" s="48"/>
      <c r="AE96" s="48"/>
      <c r="AF96" s="48"/>
      <c r="AG96" s="48"/>
      <c r="AH96" s="48"/>
      <c r="AI96" s="48" t="s">
        <v>92</v>
      </c>
      <c r="AJ96" s="48">
        <v>6</v>
      </c>
      <c r="AK96" s="48"/>
      <c r="AL96" s="48"/>
      <c r="AM96" s="48"/>
      <c r="AN96" s="48"/>
      <c r="AO96" s="48"/>
      <c r="AP96" s="48"/>
      <c r="AQ96" s="48"/>
      <c r="AR96" s="48"/>
      <c r="AS96" s="48"/>
      <c r="AT96" s="48"/>
      <c r="AU96" s="48" t="s">
        <v>92</v>
      </c>
      <c r="AV96" s="48">
        <v>9</v>
      </c>
      <c r="AW96" s="48"/>
      <c r="AX96" s="48"/>
      <c r="AY96" s="48"/>
      <c r="AZ96" s="48"/>
      <c r="BA96" s="48"/>
      <c r="BB96" s="48"/>
      <c r="BC96" s="48"/>
      <c r="BD96" s="48"/>
    </row>
    <row r="97" spans="11:56" x14ac:dyDescent="0.25">
      <c r="K97" s="48" t="s">
        <v>92</v>
      </c>
      <c r="L97" s="48">
        <v>6</v>
      </c>
      <c r="M97" s="48"/>
      <c r="N97" s="48"/>
      <c r="O97" s="48"/>
      <c r="P97" s="48"/>
      <c r="Q97" s="48"/>
      <c r="R97" s="48"/>
      <c r="S97" s="48"/>
      <c r="T97" s="48"/>
      <c r="U97" s="48"/>
      <c r="V97" s="48"/>
      <c r="W97" s="48" t="s">
        <v>92</v>
      </c>
      <c r="X97" s="48">
        <v>9</v>
      </c>
      <c r="Y97" s="48"/>
      <c r="Z97" s="48"/>
      <c r="AA97" s="48"/>
      <c r="AB97" s="48"/>
      <c r="AC97" s="48"/>
      <c r="AD97" s="48"/>
      <c r="AE97" s="48"/>
      <c r="AF97" s="48"/>
      <c r="AG97" s="48"/>
      <c r="AH97" s="48"/>
      <c r="AI97" s="48"/>
      <c r="AJ97" s="48"/>
      <c r="AK97" s="48"/>
      <c r="AL97" s="48"/>
      <c r="AM97" s="48"/>
      <c r="AN97" s="48"/>
      <c r="AO97" s="48"/>
      <c r="AP97" s="48"/>
      <c r="AQ97" s="48"/>
      <c r="AR97" s="48"/>
      <c r="AS97" s="48"/>
      <c r="AT97" s="48"/>
      <c r="AU97" s="48"/>
      <c r="AV97" s="48"/>
      <c r="AW97" s="48"/>
      <c r="AX97" s="48"/>
      <c r="AY97" s="48"/>
      <c r="AZ97" s="48"/>
      <c r="BA97" s="48"/>
      <c r="BB97" s="48"/>
      <c r="BC97" s="48"/>
      <c r="BD97" s="48"/>
    </row>
    <row r="98" spans="11:56" x14ac:dyDescent="0.25">
      <c r="K98" s="48"/>
      <c r="L98" s="48"/>
      <c r="M98" s="48"/>
      <c r="N98" s="48"/>
      <c r="O98" s="48"/>
      <c r="P98" s="48"/>
      <c r="Q98" s="48"/>
      <c r="R98" s="48"/>
      <c r="S98" s="48"/>
      <c r="T98" s="48"/>
      <c r="U98" s="48"/>
      <c r="V98" s="48"/>
      <c r="W98" s="48"/>
      <c r="X98" s="48"/>
      <c r="Y98" s="48"/>
      <c r="Z98" s="48"/>
      <c r="AA98" s="48"/>
      <c r="AB98" s="48"/>
      <c r="AC98" s="48"/>
      <c r="AD98" s="48"/>
      <c r="AE98" s="48"/>
      <c r="AF98" s="48"/>
      <c r="AG98" s="48"/>
      <c r="AH98" s="48"/>
      <c r="AI98" s="48" t="s">
        <v>93</v>
      </c>
      <c r="AJ98" s="49">
        <v>-41652</v>
      </c>
      <c r="AK98" s="48"/>
      <c r="AL98" s="48"/>
      <c r="AM98" s="48"/>
      <c r="AN98" s="48"/>
      <c r="AO98" s="48"/>
      <c r="AP98" s="48"/>
      <c r="AQ98" s="48"/>
      <c r="AR98" s="48"/>
      <c r="AS98" s="48"/>
      <c r="AT98" s="48"/>
      <c r="AU98" s="48" t="s">
        <v>93</v>
      </c>
      <c r="AV98" s="49">
        <v>-51038</v>
      </c>
      <c r="AW98" s="48"/>
      <c r="AX98" s="48"/>
      <c r="AY98" s="48"/>
      <c r="AZ98" s="48"/>
      <c r="BA98" s="48"/>
      <c r="BB98" s="48"/>
      <c r="BC98" s="48"/>
      <c r="BD98" s="48"/>
    </row>
    <row r="99" spans="11:56" x14ac:dyDescent="0.25">
      <c r="K99" s="48" t="s">
        <v>93</v>
      </c>
      <c r="L99" s="49">
        <v>-12372</v>
      </c>
      <c r="M99" s="48"/>
      <c r="N99" s="48"/>
      <c r="O99" s="48"/>
      <c r="P99" s="48"/>
      <c r="Q99" s="48"/>
      <c r="R99" s="48"/>
      <c r="S99" s="48"/>
      <c r="T99" s="48"/>
      <c r="U99" s="48"/>
      <c r="V99" s="48"/>
      <c r="W99" s="48" t="s">
        <v>93</v>
      </c>
      <c r="X99" s="49">
        <v>-19740</v>
      </c>
      <c r="Y99" s="48"/>
      <c r="Z99" s="48"/>
      <c r="AA99" s="48"/>
      <c r="AB99" s="48"/>
      <c r="AC99" s="48"/>
      <c r="AD99" s="48"/>
      <c r="AE99" s="48"/>
      <c r="AF99" s="48"/>
      <c r="AG99" s="48"/>
      <c r="AH99" s="48"/>
      <c r="AI99" s="48" t="s">
        <v>84</v>
      </c>
      <c r="AJ99" s="50">
        <v>-6.4879999999999993E-2</v>
      </c>
      <c r="AK99" s="48"/>
      <c r="AL99" s="48"/>
      <c r="AM99" s="48"/>
      <c r="AN99" s="48"/>
      <c r="AO99" s="48"/>
      <c r="AP99" s="48"/>
      <c r="AQ99" s="48"/>
      <c r="AR99" s="48"/>
      <c r="AS99" s="48"/>
      <c r="AT99" s="48"/>
      <c r="AU99" s="48" t="s">
        <v>84</v>
      </c>
      <c r="AV99" s="50">
        <v>-3.9809999999999998E-2</v>
      </c>
      <c r="AW99" s="48"/>
      <c r="AX99" s="48"/>
      <c r="AY99" s="48"/>
      <c r="AZ99" s="48"/>
      <c r="BA99" s="48"/>
      <c r="BB99" s="48"/>
      <c r="BC99" s="48"/>
      <c r="BD99" s="48"/>
    </row>
    <row r="100" spans="11:56" x14ac:dyDescent="0.25">
      <c r="K100" s="48" t="s">
        <v>84</v>
      </c>
      <c r="L100" s="50">
        <v>-7.306E-2</v>
      </c>
      <c r="M100" s="48"/>
      <c r="N100" s="48"/>
      <c r="O100" s="48"/>
      <c r="P100" s="48"/>
      <c r="Q100" s="48"/>
      <c r="R100" s="48"/>
      <c r="S100" s="48"/>
      <c r="T100" s="48"/>
      <c r="U100" s="48"/>
      <c r="V100" s="48"/>
      <c r="W100" s="48" t="s">
        <v>84</v>
      </c>
      <c r="X100" s="50">
        <v>-4.5569999999999999E-2</v>
      </c>
      <c r="Y100" s="48"/>
      <c r="Z100" s="48"/>
      <c r="AA100" s="48"/>
      <c r="AB100" s="48"/>
      <c r="AC100" s="48"/>
      <c r="AD100" s="48"/>
      <c r="AE100" s="48"/>
      <c r="AF100" s="48"/>
      <c r="AG100" s="48"/>
      <c r="AH100" s="48"/>
      <c r="AI100" s="48" t="s">
        <v>94</v>
      </c>
      <c r="AJ100" s="50">
        <v>-6.4879999999999993E-2</v>
      </c>
      <c r="AK100" s="48"/>
      <c r="AL100" s="48"/>
      <c r="AM100" s="48"/>
      <c r="AN100" s="48"/>
      <c r="AO100" s="48"/>
      <c r="AP100" s="48"/>
      <c r="AQ100" s="48"/>
      <c r="AR100" s="48"/>
      <c r="AS100" s="48"/>
      <c r="AT100" s="48"/>
      <c r="AU100" s="48" t="s">
        <v>94</v>
      </c>
      <c r="AV100" s="50">
        <v>-4.1050000000000003E-2</v>
      </c>
      <c r="AW100" s="48"/>
      <c r="AX100" s="48"/>
      <c r="AY100" s="48"/>
      <c r="AZ100" s="48"/>
      <c r="BA100" s="48"/>
      <c r="BB100" s="48"/>
      <c r="BC100" s="48"/>
      <c r="BD100" s="48"/>
    </row>
    <row r="101" spans="11:56" x14ac:dyDescent="0.25">
      <c r="K101" s="48" t="s">
        <v>94</v>
      </c>
      <c r="L101" s="50">
        <v>-7.306E-2</v>
      </c>
      <c r="M101" s="48"/>
      <c r="N101" s="48"/>
      <c r="O101" s="48"/>
      <c r="P101" s="48"/>
      <c r="Q101" s="48"/>
      <c r="R101" s="48"/>
      <c r="S101" s="48"/>
      <c r="T101" s="48"/>
      <c r="U101" s="48"/>
      <c r="V101" s="48"/>
      <c r="W101" s="48" t="s">
        <v>94</v>
      </c>
      <c r="X101" s="50">
        <v>-4.7230000000000001E-2</v>
      </c>
      <c r="Y101" s="48"/>
      <c r="Z101" s="48"/>
      <c r="AA101" s="48"/>
      <c r="AB101" s="48"/>
      <c r="AC101" s="48"/>
      <c r="AD101" s="48"/>
      <c r="AE101" s="48"/>
      <c r="AF101" s="48"/>
      <c r="AG101" s="48"/>
      <c r="AH101" s="48"/>
      <c r="AI101" s="48" t="s">
        <v>86</v>
      </c>
      <c r="AJ101" s="49">
        <v>-41652</v>
      </c>
      <c r="AK101" s="48"/>
      <c r="AL101" s="48"/>
      <c r="AM101" s="48"/>
      <c r="AN101" s="48"/>
      <c r="AO101" s="48"/>
      <c r="AP101" s="48"/>
      <c r="AQ101" s="48"/>
      <c r="AR101" s="48"/>
      <c r="AS101" s="48"/>
      <c r="AT101" s="48"/>
      <c r="AU101" s="48" t="s">
        <v>86</v>
      </c>
      <c r="AV101" s="49">
        <v>-43200</v>
      </c>
      <c r="AW101" s="48"/>
      <c r="AX101" s="48"/>
      <c r="AY101" s="48"/>
      <c r="AZ101" s="48"/>
      <c r="BA101" s="48"/>
      <c r="BB101" s="48"/>
      <c r="BC101" s="48"/>
      <c r="BD101" s="48"/>
    </row>
    <row r="102" spans="11:56" x14ac:dyDescent="0.25">
      <c r="K102" s="48" t="s">
        <v>86</v>
      </c>
      <c r="L102" s="49">
        <v>-12372</v>
      </c>
      <c r="M102" s="48"/>
      <c r="N102" s="48"/>
      <c r="O102" s="48"/>
      <c r="P102" s="48"/>
      <c r="Q102" s="48"/>
      <c r="R102" s="48"/>
      <c r="S102" s="48"/>
      <c r="T102" s="48"/>
      <c r="U102" s="48"/>
      <c r="V102" s="48"/>
      <c r="W102" s="48" t="s">
        <v>86</v>
      </c>
      <c r="X102" s="49">
        <v>-17664</v>
      </c>
      <c r="Y102" s="48"/>
      <c r="Z102" s="48"/>
      <c r="AA102" s="48"/>
      <c r="AB102" s="48"/>
      <c r="AC102" s="48"/>
      <c r="AD102" s="48"/>
      <c r="AE102" s="48"/>
      <c r="AF102" s="48"/>
      <c r="AG102" s="48"/>
      <c r="AH102" s="48"/>
      <c r="AI102" s="48" t="s">
        <v>95</v>
      </c>
      <c r="AJ102" s="49">
        <v>-6009.39</v>
      </c>
      <c r="AK102" s="48"/>
      <c r="AL102" s="48"/>
      <c r="AM102" s="48"/>
      <c r="AN102" s="48"/>
      <c r="AO102" s="48"/>
      <c r="AP102" s="48"/>
      <c r="AQ102" s="48"/>
      <c r="AR102" s="48"/>
      <c r="AS102" s="48"/>
      <c r="AT102" s="48"/>
      <c r="AU102" s="48" t="s">
        <v>95</v>
      </c>
      <c r="AV102" s="49">
        <v>-13359.81</v>
      </c>
      <c r="AW102" s="48"/>
      <c r="AX102" s="48"/>
      <c r="AY102" s="48"/>
      <c r="AZ102" s="48"/>
      <c r="BA102" s="48"/>
      <c r="BB102" s="48"/>
      <c r="BC102" s="48"/>
      <c r="BD102" s="48"/>
    </row>
    <row r="103" spans="11:56" x14ac:dyDescent="0.25">
      <c r="K103" s="48" t="s">
        <v>95</v>
      </c>
      <c r="L103" s="49">
        <v>-1230.49</v>
      </c>
      <c r="M103" s="48"/>
      <c r="N103" s="48"/>
      <c r="O103" s="48"/>
      <c r="P103" s="48"/>
      <c r="Q103" s="48"/>
      <c r="R103" s="48"/>
      <c r="S103" s="48"/>
      <c r="T103" s="48"/>
      <c r="U103" s="48"/>
      <c r="V103" s="48"/>
      <c r="W103" s="48" t="s">
        <v>95</v>
      </c>
      <c r="X103" s="49">
        <v>-3860.58</v>
      </c>
      <c r="Y103" s="48"/>
      <c r="Z103" s="48"/>
      <c r="AA103" s="48"/>
      <c r="AB103" s="48"/>
      <c r="AC103" s="48"/>
      <c r="AD103" s="48"/>
      <c r="AE103" s="48"/>
      <c r="AF103" s="48"/>
      <c r="AG103" s="48"/>
      <c r="AH103" s="48"/>
      <c r="AI103" s="48" t="s">
        <v>96</v>
      </c>
      <c r="AJ103" s="50">
        <v>-1.0829999999999999E-2</v>
      </c>
      <c r="AK103" s="48"/>
      <c r="AL103" s="48"/>
      <c r="AM103" s="48"/>
      <c r="AN103" s="48"/>
      <c r="AO103" s="48"/>
      <c r="AP103" s="48"/>
      <c r="AQ103" s="48"/>
      <c r="AR103" s="48"/>
      <c r="AS103" s="48"/>
      <c r="AT103" s="48"/>
      <c r="AU103" s="48" t="s">
        <v>96</v>
      </c>
      <c r="AV103" s="50">
        <v>-1.094E-2</v>
      </c>
      <c r="AW103" s="48"/>
      <c r="AX103" s="48"/>
      <c r="AY103" s="48"/>
      <c r="AZ103" s="48"/>
      <c r="BA103" s="48"/>
      <c r="BB103" s="48"/>
      <c r="BC103" s="48"/>
      <c r="BD103" s="48"/>
    </row>
    <row r="104" spans="11:56" x14ac:dyDescent="0.25">
      <c r="K104" s="48" t="s">
        <v>96</v>
      </c>
      <c r="L104" s="50">
        <v>-9.2049999999999996E-3</v>
      </c>
      <c r="M104" s="48"/>
      <c r="N104" s="48"/>
      <c r="O104" s="48"/>
      <c r="P104" s="48"/>
      <c r="Q104" s="48"/>
      <c r="R104" s="48"/>
      <c r="S104" s="48"/>
      <c r="T104" s="48"/>
      <c r="U104" s="48"/>
      <c r="V104" s="48"/>
      <c r="W104" s="48" t="s">
        <v>96</v>
      </c>
      <c r="X104" s="50">
        <v>-1.1509999999999999E-2</v>
      </c>
      <c r="Y104" s="48"/>
      <c r="Z104" s="48"/>
      <c r="AA104" s="48"/>
      <c r="AB104" s="48"/>
      <c r="AC104" s="48"/>
      <c r="AD104" s="48"/>
      <c r="AE104" s="48"/>
      <c r="AF104" s="48"/>
      <c r="AG104" s="48"/>
      <c r="AH104" s="48"/>
      <c r="AI104" s="48" t="s">
        <v>97</v>
      </c>
      <c r="AJ104" s="48">
        <v>0</v>
      </c>
      <c r="AK104" s="48"/>
      <c r="AL104" s="48"/>
      <c r="AM104" s="48"/>
      <c r="AN104" s="48"/>
      <c r="AO104" s="48"/>
      <c r="AP104" s="48"/>
      <c r="AQ104" s="48"/>
      <c r="AR104" s="48"/>
      <c r="AS104" s="48"/>
      <c r="AT104" s="48"/>
      <c r="AU104" s="48" t="s">
        <v>97</v>
      </c>
      <c r="AV104" s="48">
        <v>0</v>
      </c>
      <c r="AW104" s="48"/>
      <c r="AX104" s="48"/>
      <c r="AY104" s="48"/>
      <c r="AZ104" s="48"/>
      <c r="BA104" s="48"/>
      <c r="BB104" s="48"/>
      <c r="BC104" s="48"/>
      <c r="BD104" s="48"/>
    </row>
    <row r="105" spans="11:56" x14ac:dyDescent="0.25">
      <c r="K105" s="48" t="s">
        <v>97</v>
      </c>
      <c r="L105" s="49">
        <v>0</v>
      </c>
      <c r="M105" s="48"/>
      <c r="N105" s="48"/>
      <c r="O105" s="48"/>
      <c r="P105" s="48"/>
      <c r="Q105" s="48"/>
      <c r="R105" s="48"/>
      <c r="S105" s="48"/>
      <c r="T105" s="48"/>
      <c r="U105" s="48"/>
      <c r="V105" s="48"/>
      <c r="W105" s="48" t="s">
        <v>97</v>
      </c>
      <c r="X105" s="48">
        <v>0</v>
      </c>
      <c r="Y105" s="48"/>
      <c r="Z105" s="48"/>
      <c r="AA105" s="48"/>
      <c r="AB105" s="48"/>
      <c r="AC105" s="48"/>
      <c r="AD105" s="48"/>
      <c r="AE105" s="48"/>
      <c r="AF105" s="48"/>
      <c r="AG105" s="48"/>
      <c r="AH105" s="48"/>
      <c r="AI105" s="48" t="s">
        <v>98</v>
      </c>
      <c r="AJ105" s="48" t="s">
        <v>91</v>
      </c>
      <c r="AK105" s="48"/>
      <c r="AL105" s="48"/>
      <c r="AM105" s="48"/>
      <c r="AN105" s="48"/>
      <c r="AO105" s="48"/>
      <c r="AP105" s="48"/>
      <c r="AQ105" s="48"/>
      <c r="AR105" s="48"/>
      <c r="AS105" s="48"/>
      <c r="AT105" s="48"/>
      <c r="AU105" s="48" t="s">
        <v>98</v>
      </c>
      <c r="AV105" s="48" t="s">
        <v>91</v>
      </c>
      <c r="AW105" s="48"/>
      <c r="AX105" s="48"/>
      <c r="AY105" s="48"/>
      <c r="AZ105" s="48"/>
      <c r="BA105" s="48"/>
      <c r="BB105" s="48"/>
      <c r="BC105" s="48"/>
      <c r="BD105" s="48"/>
    </row>
    <row r="106" spans="11:56" x14ac:dyDescent="0.25">
      <c r="K106" s="48" t="s">
        <v>98</v>
      </c>
      <c r="L106" s="50" t="s">
        <v>91</v>
      </c>
      <c r="M106" s="48"/>
      <c r="N106" s="48"/>
      <c r="O106" s="48"/>
      <c r="P106" s="48"/>
      <c r="Q106" s="48"/>
      <c r="R106" s="48"/>
      <c r="S106" s="48"/>
      <c r="T106" s="48"/>
      <c r="U106" s="48"/>
      <c r="V106" s="48"/>
      <c r="W106" s="48" t="s">
        <v>98</v>
      </c>
      <c r="X106" s="48" t="s">
        <v>91</v>
      </c>
      <c r="Y106" s="48"/>
      <c r="Z106" s="48"/>
      <c r="AA106" s="48"/>
      <c r="AB106" s="48"/>
      <c r="AC106" s="48"/>
      <c r="AD106" s="48"/>
      <c r="AE106" s="48"/>
      <c r="AF106" s="48"/>
      <c r="AG106" s="48"/>
      <c r="AH106" s="48"/>
      <c r="AI106" s="48" t="s">
        <v>99</v>
      </c>
      <c r="AJ106" s="48">
        <v>6</v>
      </c>
      <c r="AK106" s="48"/>
      <c r="AL106" s="48"/>
      <c r="AM106" s="48"/>
      <c r="AN106" s="48"/>
      <c r="AO106" s="48"/>
      <c r="AP106" s="48"/>
      <c r="AQ106" s="48"/>
      <c r="AR106" s="48"/>
      <c r="AS106" s="48"/>
      <c r="AT106" s="48"/>
      <c r="AU106" s="48" t="s">
        <v>99</v>
      </c>
      <c r="AV106" s="48">
        <v>5</v>
      </c>
      <c r="AW106" s="48"/>
      <c r="AX106" s="48"/>
      <c r="AY106" s="48"/>
      <c r="AZ106" s="48"/>
      <c r="BA106" s="48"/>
      <c r="BB106" s="48"/>
      <c r="BC106" s="48"/>
      <c r="BD106" s="48"/>
    </row>
    <row r="107" spans="11:56" x14ac:dyDescent="0.25">
      <c r="K107" s="48" t="s">
        <v>99</v>
      </c>
      <c r="L107" s="48">
        <v>7</v>
      </c>
      <c r="M107" s="48"/>
      <c r="N107" s="48"/>
      <c r="O107" s="48"/>
      <c r="P107" s="48"/>
      <c r="Q107" s="48"/>
      <c r="R107" s="48"/>
      <c r="S107" s="48"/>
      <c r="T107" s="48"/>
      <c r="U107" s="48"/>
      <c r="V107" s="48"/>
      <c r="W107" s="48" t="s">
        <v>99</v>
      </c>
      <c r="X107" s="48">
        <v>9</v>
      </c>
      <c r="Y107" s="48"/>
      <c r="Z107" s="48"/>
      <c r="AA107" s="48"/>
      <c r="AB107" s="48"/>
      <c r="AC107" s="48"/>
      <c r="AD107" s="48"/>
      <c r="AE107" s="48"/>
      <c r="AF107" s="48"/>
      <c r="AG107" s="48"/>
      <c r="AH107" s="48"/>
      <c r="AI107" s="48"/>
      <c r="AJ107" s="48"/>
      <c r="AK107" s="48"/>
      <c r="AL107" s="48"/>
      <c r="AM107" s="48"/>
      <c r="AN107" s="48"/>
      <c r="AO107" s="48"/>
      <c r="AP107" s="48"/>
      <c r="AQ107" s="48"/>
      <c r="AR107" s="48"/>
      <c r="AS107" s="48"/>
      <c r="AT107" s="48"/>
      <c r="AU107" s="48"/>
      <c r="AV107" s="48"/>
      <c r="AW107" s="48"/>
      <c r="AX107" s="48"/>
      <c r="AY107" s="48"/>
      <c r="AZ107" s="48"/>
      <c r="BA107" s="48"/>
      <c r="BB107" s="48"/>
      <c r="BC107" s="48"/>
      <c r="BD107" s="48"/>
    </row>
    <row r="108" spans="11:56" x14ac:dyDescent="0.25">
      <c r="K108" s="48"/>
      <c r="L108" s="48"/>
      <c r="M108" s="48"/>
      <c r="N108" s="48"/>
      <c r="O108" s="48"/>
      <c r="P108" s="48"/>
      <c r="Q108" s="48"/>
      <c r="R108" s="48"/>
      <c r="S108" s="48"/>
      <c r="T108" s="48"/>
      <c r="U108" s="48"/>
      <c r="V108" s="48"/>
      <c r="W108" s="48"/>
      <c r="X108" s="48"/>
      <c r="Y108" s="48"/>
      <c r="Z108" s="48"/>
      <c r="AA108" s="48"/>
      <c r="AB108" s="48"/>
      <c r="AC108" s="48"/>
      <c r="AD108" s="48"/>
      <c r="AE108" s="48"/>
      <c r="AF108" s="48"/>
      <c r="AG108" s="48"/>
      <c r="AH108" s="48"/>
      <c r="AI108" s="48" t="s">
        <v>100</v>
      </c>
      <c r="AJ108" s="49">
        <v>1156.8499999999999</v>
      </c>
      <c r="AK108" s="48"/>
      <c r="AL108" s="48"/>
      <c r="AM108" s="48"/>
      <c r="AN108" s="48"/>
      <c r="AO108" s="48"/>
      <c r="AP108" s="48"/>
      <c r="AQ108" s="48"/>
      <c r="AR108" s="48"/>
      <c r="AS108" s="48"/>
      <c r="AT108" s="48"/>
      <c r="AU108" s="48" t="s">
        <v>100</v>
      </c>
      <c r="AV108" s="49">
        <v>5774.23</v>
      </c>
      <c r="AW108" s="48"/>
      <c r="AX108" s="48"/>
      <c r="AY108" s="48"/>
      <c r="AZ108" s="48"/>
      <c r="BA108" s="48"/>
      <c r="BB108" s="48"/>
      <c r="BC108" s="48"/>
      <c r="BD108" s="48"/>
    </row>
    <row r="109" spans="11:56" x14ac:dyDescent="0.25">
      <c r="K109" s="48" t="s">
        <v>100</v>
      </c>
      <c r="L109" s="49">
        <v>651.16</v>
      </c>
      <c r="M109" s="48"/>
      <c r="N109" s="48"/>
      <c r="O109" s="48"/>
      <c r="P109" s="48"/>
      <c r="Q109" s="48"/>
      <c r="R109" s="48"/>
      <c r="S109" s="48"/>
      <c r="T109" s="48"/>
      <c r="U109" s="48"/>
      <c r="V109" s="48"/>
      <c r="W109" s="48" t="s">
        <v>100</v>
      </c>
      <c r="X109" s="49">
        <v>666.68</v>
      </c>
      <c r="Y109" s="48"/>
      <c r="Z109" s="48"/>
      <c r="AA109" s="48"/>
      <c r="AB109" s="48"/>
      <c r="AC109" s="48"/>
      <c r="AD109" s="48"/>
      <c r="AE109" s="48"/>
      <c r="AF109" s="48"/>
      <c r="AG109" s="48"/>
      <c r="AH109" s="48"/>
      <c r="AI109" s="48" t="s">
        <v>101</v>
      </c>
      <c r="AJ109" s="50">
        <v>2.529E-3</v>
      </c>
      <c r="AK109" s="48"/>
      <c r="AL109" s="48"/>
      <c r="AM109" s="48"/>
      <c r="AN109" s="48"/>
      <c r="AO109" s="48"/>
      <c r="AP109" s="48"/>
      <c r="AQ109" s="48"/>
      <c r="AR109" s="48"/>
      <c r="AS109" s="48"/>
      <c r="AT109" s="48"/>
      <c r="AU109" s="48" t="s">
        <v>101</v>
      </c>
      <c r="AV109" s="50">
        <v>5.5160000000000001E-3</v>
      </c>
      <c r="AW109" s="48"/>
      <c r="AX109" s="48"/>
      <c r="AY109" s="48"/>
      <c r="AZ109" s="48"/>
      <c r="BA109" s="48"/>
      <c r="BB109" s="48"/>
      <c r="BC109" s="48"/>
      <c r="BD109" s="48"/>
    </row>
    <row r="110" spans="11:56" x14ac:dyDescent="0.25">
      <c r="K110" s="48" t="s">
        <v>101</v>
      </c>
      <c r="L110" s="50">
        <v>4.3070000000000001E-3</v>
      </c>
      <c r="M110" s="48"/>
      <c r="N110" s="48"/>
      <c r="O110" s="48"/>
      <c r="P110" s="48"/>
      <c r="Q110" s="48"/>
      <c r="R110" s="48"/>
      <c r="S110" s="48"/>
      <c r="T110" s="48"/>
      <c r="U110" s="48"/>
      <c r="V110" s="48"/>
      <c r="W110" s="48" t="s">
        <v>101</v>
      </c>
      <c r="X110" s="50">
        <v>2.3570000000000002E-3</v>
      </c>
      <c r="Y110" s="48"/>
      <c r="Z110" s="48"/>
      <c r="AA110" s="48"/>
      <c r="AB110" s="48"/>
      <c r="AC110" s="48"/>
      <c r="AD110" s="48"/>
      <c r="AE110" s="48"/>
      <c r="AF110" s="48"/>
      <c r="AG110" s="48"/>
      <c r="AH110" s="48"/>
      <c r="AI110" s="48" t="s">
        <v>102</v>
      </c>
      <c r="AJ110" s="49">
        <v>10303.58</v>
      </c>
      <c r="AK110" s="48"/>
      <c r="AL110" s="48"/>
      <c r="AM110" s="48"/>
      <c r="AN110" s="48"/>
      <c r="AO110" s="48"/>
      <c r="AP110" s="48"/>
      <c r="AQ110" s="48"/>
      <c r="AR110" s="48"/>
      <c r="AS110" s="48"/>
      <c r="AT110" s="48"/>
      <c r="AU110" s="48" t="s">
        <v>102</v>
      </c>
      <c r="AV110" s="49">
        <v>24375.33</v>
      </c>
      <c r="AW110" s="48"/>
      <c r="AX110" s="48"/>
      <c r="AY110" s="48"/>
      <c r="AZ110" s="48"/>
      <c r="BA110" s="48"/>
      <c r="BB110" s="48"/>
      <c r="BC110" s="48"/>
      <c r="BD110" s="48"/>
    </row>
    <row r="111" spans="11:56" x14ac:dyDescent="0.25">
      <c r="K111" s="48" t="s">
        <v>102</v>
      </c>
      <c r="L111" s="49">
        <v>3683.98</v>
      </c>
      <c r="M111" s="48"/>
      <c r="N111" s="48"/>
      <c r="O111" s="48"/>
      <c r="P111" s="48"/>
      <c r="Q111" s="48"/>
      <c r="R111" s="48"/>
      <c r="S111" s="48"/>
      <c r="T111" s="48"/>
      <c r="U111" s="48"/>
      <c r="V111" s="48"/>
      <c r="W111" s="48" t="s">
        <v>102</v>
      </c>
      <c r="X111" s="49">
        <v>6696.67</v>
      </c>
      <c r="Y111" s="48"/>
      <c r="Z111" s="48"/>
      <c r="AA111" s="48"/>
      <c r="AB111" s="48"/>
      <c r="AC111" s="48"/>
      <c r="AD111" s="48"/>
      <c r="AE111" s="48"/>
      <c r="AF111" s="48"/>
      <c r="AG111" s="48"/>
      <c r="AH111" s="48"/>
      <c r="AI111" s="48" t="s">
        <v>103</v>
      </c>
      <c r="AJ111" s="50">
        <v>1.951E-2</v>
      </c>
      <c r="AK111" s="48"/>
      <c r="AL111" s="48"/>
      <c r="AM111" s="48"/>
      <c r="AN111" s="48"/>
      <c r="AO111" s="48"/>
      <c r="AP111" s="48"/>
      <c r="AQ111" s="48"/>
      <c r="AR111" s="48"/>
      <c r="AS111" s="48"/>
      <c r="AT111" s="48"/>
      <c r="AU111" s="48" t="s">
        <v>103</v>
      </c>
      <c r="AV111" s="50">
        <v>2.1989999999999999E-2</v>
      </c>
      <c r="AW111" s="48"/>
      <c r="AX111" s="48"/>
      <c r="AY111" s="48"/>
      <c r="AZ111" s="48"/>
      <c r="BA111" s="48"/>
      <c r="BB111" s="48"/>
      <c r="BC111" s="48"/>
      <c r="BD111" s="48"/>
    </row>
    <row r="112" spans="11:56" x14ac:dyDescent="0.25">
      <c r="K112" s="48" t="s">
        <v>103</v>
      </c>
      <c r="L112" s="50">
        <v>2.3709999999999998E-2</v>
      </c>
      <c r="M112" s="48"/>
      <c r="N112" s="48"/>
      <c r="O112" s="48"/>
      <c r="P112" s="48"/>
      <c r="Q112" s="48"/>
      <c r="R112" s="48"/>
      <c r="S112" s="48"/>
      <c r="T112" s="48"/>
      <c r="U112" s="48"/>
      <c r="V112" s="48"/>
      <c r="W112" s="48" t="s">
        <v>103</v>
      </c>
      <c r="X112" s="50">
        <v>2.0129999999999999E-2</v>
      </c>
      <c r="Y112" s="48"/>
      <c r="Z112" s="48"/>
      <c r="AA112" s="48"/>
      <c r="AB112" s="48"/>
      <c r="AC112" s="48"/>
      <c r="AD112" s="48"/>
      <c r="AE112" s="48"/>
      <c r="AF112" s="48"/>
      <c r="AG112" s="48"/>
      <c r="AH112" s="48"/>
      <c r="AI112" s="48"/>
      <c r="AJ112" s="48"/>
      <c r="AK112" s="48"/>
      <c r="AL112" s="48"/>
      <c r="AM112" s="48"/>
      <c r="AN112" s="48"/>
      <c r="AO112" s="48"/>
      <c r="AP112" s="48"/>
      <c r="AQ112" s="48"/>
      <c r="AR112" s="48"/>
      <c r="AS112" s="48"/>
      <c r="AT112" s="48"/>
      <c r="AU112" s="48"/>
      <c r="AV112" s="48"/>
      <c r="AW112" s="48"/>
      <c r="AX112" s="48"/>
      <c r="AY112" s="48"/>
      <c r="AZ112" s="48"/>
      <c r="BA112" s="48"/>
      <c r="BB112" s="48"/>
      <c r="BC112" s="48"/>
      <c r="BD112" s="48"/>
    </row>
    <row r="113" spans="11:56" x14ac:dyDescent="0.25">
      <c r="K113" s="48"/>
      <c r="L113" s="49"/>
      <c r="M113" s="48"/>
      <c r="N113" s="48"/>
      <c r="O113" s="48"/>
      <c r="P113" s="48"/>
      <c r="Q113" s="48"/>
      <c r="R113" s="48"/>
      <c r="S113" s="48"/>
      <c r="T113" s="48"/>
      <c r="U113" s="48"/>
      <c r="V113" s="48"/>
      <c r="W113" s="48"/>
      <c r="X113" s="48"/>
      <c r="Y113" s="48"/>
      <c r="Z113" s="48"/>
      <c r="AA113" s="48"/>
      <c r="AB113" s="48"/>
      <c r="AC113" s="48"/>
      <c r="AD113" s="48"/>
      <c r="AE113" s="48"/>
      <c r="AF113" s="48"/>
      <c r="AG113" s="48"/>
      <c r="AH113" s="48"/>
      <c r="AI113" s="48" t="s">
        <v>104</v>
      </c>
      <c r="AJ113" s="48">
        <v>1.42</v>
      </c>
      <c r="AK113" s="48"/>
      <c r="AL113" s="48"/>
      <c r="AM113" s="48"/>
      <c r="AN113" s="48"/>
      <c r="AO113" s="48"/>
      <c r="AP113" s="48"/>
      <c r="AQ113" s="48"/>
      <c r="AR113" s="48"/>
      <c r="AS113" s="48"/>
      <c r="AT113" s="48"/>
      <c r="AU113" s="48" t="s">
        <v>104</v>
      </c>
      <c r="AV113" s="48">
        <v>1.4319999999999999</v>
      </c>
      <c r="AW113" s="48"/>
      <c r="AX113" s="48"/>
      <c r="AY113" s="48"/>
      <c r="AZ113" s="48"/>
      <c r="BA113" s="48"/>
      <c r="BB113" s="48"/>
      <c r="BC113" s="48"/>
      <c r="BD113" s="48"/>
    </row>
    <row r="114" spans="11:56" x14ac:dyDescent="0.25">
      <c r="K114" s="48" t="s">
        <v>104</v>
      </c>
      <c r="L114" s="58">
        <v>2.2330000000000001</v>
      </c>
      <c r="M114" s="48"/>
      <c r="N114" s="48"/>
      <c r="O114" s="48"/>
      <c r="P114" s="48"/>
      <c r="Q114" s="48"/>
      <c r="R114" s="48"/>
      <c r="S114" s="48"/>
      <c r="T114" s="48"/>
      <c r="U114" s="48"/>
      <c r="V114" s="48"/>
      <c r="W114" s="48" t="s">
        <v>104</v>
      </c>
      <c r="X114" s="48">
        <v>1.488</v>
      </c>
      <c r="Y114" s="48"/>
      <c r="Z114" s="48"/>
      <c r="AA114" s="48"/>
      <c r="AB114" s="48"/>
      <c r="AC114" s="48"/>
      <c r="AD114" s="48"/>
      <c r="AE114" s="48"/>
      <c r="AF114" s="48"/>
      <c r="AG114" s="48"/>
      <c r="AH114" s="48"/>
      <c r="AI114" s="48" t="s">
        <v>105</v>
      </c>
      <c r="AJ114" s="48">
        <v>1.504</v>
      </c>
      <c r="AK114" s="48"/>
      <c r="AL114" s="48"/>
      <c r="AM114" s="48"/>
      <c r="AN114" s="48"/>
      <c r="AO114" s="48"/>
      <c r="AP114" s="48"/>
      <c r="AQ114" s="48"/>
      <c r="AR114" s="48"/>
      <c r="AS114" s="48"/>
      <c r="AT114" s="48"/>
      <c r="AU114" s="48" t="s">
        <v>105</v>
      </c>
      <c r="AV114" s="48">
        <v>1.5549999999999999</v>
      </c>
      <c r="AW114" s="48"/>
      <c r="AX114" s="48"/>
      <c r="AY114" s="48"/>
      <c r="AZ114" s="48"/>
      <c r="BA114" s="48"/>
      <c r="BB114" s="48"/>
      <c r="BC114" s="48"/>
      <c r="BD114" s="48"/>
    </row>
    <row r="115" spans="11:56" x14ac:dyDescent="0.25">
      <c r="K115" s="48" t="s">
        <v>105</v>
      </c>
      <c r="L115" s="48">
        <v>2.1040000000000001</v>
      </c>
      <c r="M115" s="48"/>
      <c r="N115" s="48"/>
      <c r="O115" s="48"/>
      <c r="P115" s="48"/>
      <c r="Q115" s="48"/>
      <c r="R115" s="48"/>
      <c r="S115" s="48"/>
      <c r="T115" s="48"/>
      <c r="U115" s="48"/>
      <c r="V115" s="48"/>
      <c r="W115" s="48" t="s">
        <v>105</v>
      </c>
      <c r="X115" s="48">
        <v>1.556</v>
      </c>
      <c r="Y115" s="48"/>
      <c r="Z115" s="48"/>
      <c r="AA115" s="48"/>
      <c r="AB115" s="48"/>
      <c r="AC115" s="48"/>
      <c r="AD115" s="48"/>
      <c r="AE115" s="48"/>
      <c r="AF115" s="48"/>
      <c r="AG115" s="48"/>
      <c r="AH115" s="48"/>
      <c r="AI115" s="48" t="s">
        <v>106</v>
      </c>
      <c r="AJ115" s="48">
        <v>3.6989999999999998</v>
      </c>
      <c r="AK115" s="48"/>
      <c r="AL115" s="48"/>
      <c r="AM115" s="48"/>
      <c r="AN115" s="48"/>
      <c r="AO115" s="48"/>
      <c r="AP115" s="48"/>
      <c r="AQ115" s="48"/>
      <c r="AR115" s="48"/>
      <c r="AS115" s="48"/>
      <c r="AT115" s="48"/>
      <c r="AU115" s="48" t="s">
        <v>106</v>
      </c>
      <c r="AV115" s="48">
        <v>18.190000000000001</v>
      </c>
      <c r="AW115" s="48"/>
      <c r="AX115" s="48"/>
      <c r="AY115" s="48"/>
      <c r="AZ115" s="48"/>
      <c r="BA115" s="48"/>
      <c r="BB115" s="48"/>
      <c r="BC115" s="48"/>
      <c r="BD115" s="48"/>
    </row>
    <row r="116" spans="11:56" x14ac:dyDescent="0.25">
      <c r="K116" s="48" t="s">
        <v>106</v>
      </c>
      <c r="L116" s="48">
        <v>11.74</v>
      </c>
      <c r="M116" s="48"/>
      <c r="N116" s="48"/>
      <c r="O116" s="48"/>
      <c r="P116" s="48"/>
      <c r="Q116" s="48"/>
      <c r="R116" s="48"/>
      <c r="S116" s="48"/>
      <c r="T116" s="48"/>
      <c r="U116" s="48"/>
      <c r="V116" s="48"/>
      <c r="W116" s="48" t="s">
        <v>106</v>
      </c>
      <c r="X116" s="48">
        <v>2.7509999999999999</v>
      </c>
      <c r="Y116" s="48"/>
      <c r="Z116" s="48"/>
      <c r="AA116" s="48"/>
      <c r="AB116" s="48"/>
      <c r="AC116" s="48"/>
      <c r="AD116" s="48"/>
      <c r="AE116" s="48"/>
      <c r="AF116" s="48"/>
      <c r="AG116" s="48"/>
      <c r="AH116" s="48"/>
      <c r="AI116" s="48" t="s">
        <v>107</v>
      </c>
      <c r="AJ116" s="48">
        <v>0.12959999999999999</v>
      </c>
      <c r="AK116" s="48"/>
      <c r="AL116" s="48"/>
      <c r="AM116" s="48"/>
      <c r="AN116" s="48"/>
      <c r="AO116" s="48"/>
      <c r="AP116" s="48"/>
      <c r="AQ116" s="48"/>
      <c r="AR116" s="48"/>
      <c r="AS116" s="48"/>
      <c r="AT116" s="48"/>
      <c r="AU116" s="48" t="s">
        <v>107</v>
      </c>
      <c r="AV116" s="48">
        <v>0.25080000000000002</v>
      </c>
      <c r="AW116" s="48"/>
      <c r="AX116" s="48"/>
      <c r="AY116" s="48"/>
      <c r="AZ116" s="48"/>
      <c r="BA116" s="48"/>
      <c r="BB116" s="48"/>
      <c r="BC116" s="48"/>
      <c r="BD116" s="48"/>
    </row>
    <row r="117" spans="11:56" x14ac:dyDescent="0.25">
      <c r="K117" s="48" t="s">
        <v>107</v>
      </c>
      <c r="L117" s="48">
        <v>0.1817</v>
      </c>
      <c r="M117" s="48"/>
      <c r="N117" s="48"/>
      <c r="O117" s="48"/>
      <c r="P117" s="48"/>
      <c r="Q117" s="48"/>
      <c r="R117" s="48"/>
      <c r="S117" s="48"/>
      <c r="T117" s="48"/>
      <c r="U117" s="48"/>
      <c r="V117" s="48"/>
      <c r="W117" s="48" t="s">
        <v>107</v>
      </c>
      <c r="X117" s="48">
        <v>0.1171</v>
      </c>
      <c r="Y117" s="48"/>
      <c r="Z117" s="48"/>
      <c r="AA117" s="48"/>
      <c r="AB117" s="48"/>
      <c r="AC117" s="48"/>
      <c r="AD117" s="48"/>
      <c r="AE117" s="48"/>
      <c r="AF117" s="48"/>
      <c r="AG117" s="48"/>
      <c r="AH117" s="48"/>
      <c r="AI117" s="48" t="s">
        <v>108</v>
      </c>
      <c r="AJ117" s="48">
        <v>0.66710000000000003</v>
      </c>
      <c r="AK117" s="48"/>
      <c r="AL117" s="48"/>
      <c r="AM117" s="48"/>
      <c r="AN117" s="48"/>
      <c r="AO117" s="48"/>
      <c r="AP117" s="48"/>
      <c r="AQ117" s="48"/>
      <c r="AR117" s="48"/>
      <c r="AS117" s="48"/>
      <c r="AT117" s="48"/>
      <c r="AU117" s="48" t="s">
        <v>108</v>
      </c>
      <c r="AV117" s="48">
        <v>0.91949999999999998</v>
      </c>
      <c r="AW117" s="48"/>
      <c r="AX117" s="48"/>
      <c r="AY117" s="48"/>
      <c r="AZ117" s="48"/>
      <c r="BA117" s="48"/>
      <c r="BB117" s="48"/>
      <c r="BC117" s="48"/>
      <c r="BD117" s="48"/>
    </row>
    <row r="118" spans="11:56" x14ac:dyDescent="0.25">
      <c r="K118" s="48" t="s">
        <v>108</v>
      </c>
      <c r="L118" s="48">
        <v>0.58530000000000004</v>
      </c>
      <c r="M118" s="48"/>
      <c r="N118" s="48"/>
      <c r="O118" s="48"/>
      <c r="P118" s="48"/>
      <c r="Q118" s="48"/>
      <c r="R118" s="48"/>
      <c r="S118" s="48"/>
      <c r="T118" s="48"/>
      <c r="U118" s="48"/>
      <c r="V118" s="48"/>
      <c r="W118" s="48" t="s">
        <v>108</v>
      </c>
      <c r="X118" s="48">
        <v>0.75349999999999995</v>
      </c>
      <c r="Y118" s="48"/>
      <c r="Z118" s="48"/>
      <c r="AA118" s="48"/>
      <c r="AB118" s="48"/>
      <c r="AC118" s="48"/>
      <c r="AD118" s="48"/>
      <c r="AE118" s="48"/>
      <c r="AF118" s="48"/>
      <c r="AG118" s="48"/>
      <c r="AH118" s="48"/>
      <c r="AI118" s="48"/>
      <c r="AJ118" s="48"/>
      <c r="AK118" s="48"/>
      <c r="AL118" s="48"/>
      <c r="AM118" s="48"/>
      <c r="AN118" s="48"/>
      <c r="AO118" s="48"/>
      <c r="AP118" s="48"/>
      <c r="AQ118" s="48"/>
      <c r="AR118" s="48"/>
      <c r="AS118" s="48"/>
      <c r="AT118" s="48"/>
      <c r="AU118" s="48"/>
      <c r="AV118" s="48"/>
      <c r="AW118" s="48"/>
      <c r="AX118" s="48"/>
      <c r="AY118" s="48"/>
      <c r="AZ118" s="48"/>
      <c r="BA118" s="48"/>
      <c r="BB118" s="48"/>
      <c r="BC118" s="48"/>
      <c r="BD118" s="48"/>
    </row>
    <row r="119" spans="11:56" x14ac:dyDescent="0.25">
      <c r="K119" s="48"/>
      <c r="L119" s="48"/>
      <c r="M119" s="48"/>
      <c r="N119" s="48"/>
      <c r="O119" s="48"/>
      <c r="P119" s="48"/>
      <c r="Q119" s="48"/>
      <c r="R119" s="48"/>
      <c r="S119" s="48"/>
      <c r="T119" s="48"/>
      <c r="U119" s="48"/>
      <c r="V119" s="48"/>
      <c r="W119" s="48"/>
      <c r="X119" s="48"/>
      <c r="Y119" s="48"/>
      <c r="Z119" s="48"/>
      <c r="AA119" s="48"/>
      <c r="AB119" s="48"/>
      <c r="AC119" s="48"/>
      <c r="AD119" s="48"/>
      <c r="AE119" s="48"/>
      <c r="AF119" s="48"/>
      <c r="AG119" s="48"/>
      <c r="AH119" s="48"/>
      <c r="AI119" s="48" t="s">
        <v>109</v>
      </c>
      <c r="AJ119" s="49">
        <v>0</v>
      </c>
      <c r="AK119" s="48"/>
      <c r="AL119" s="48"/>
      <c r="AM119" s="48"/>
      <c r="AN119" s="48"/>
      <c r="AO119" s="48"/>
      <c r="AP119" s="48"/>
      <c r="AQ119" s="48"/>
      <c r="AR119" s="48"/>
      <c r="AS119" s="48"/>
      <c r="AT119" s="48"/>
      <c r="AU119" s="48" t="s">
        <v>109</v>
      </c>
      <c r="AV119" s="49">
        <v>0</v>
      </c>
      <c r="AW119" s="48"/>
      <c r="AX119" s="48"/>
      <c r="AY119" s="48"/>
      <c r="AZ119" s="48"/>
      <c r="BA119" s="48"/>
      <c r="BB119" s="48"/>
      <c r="BC119" s="48"/>
      <c r="BD119" s="48"/>
    </row>
    <row r="120" spans="11:56" x14ac:dyDescent="0.25">
      <c r="K120" s="48" t="s">
        <v>109</v>
      </c>
      <c r="L120" s="49">
        <v>0</v>
      </c>
      <c r="M120" s="48"/>
      <c r="N120" s="48"/>
      <c r="O120" s="48"/>
      <c r="P120" s="48"/>
      <c r="Q120" s="48"/>
      <c r="R120" s="48"/>
      <c r="S120" s="48"/>
      <c r="T120" s="48"/>
      <c r="U120" s="48"/>
      <c r="V120" s="48"/>
      <c r="W120" s="48" t="s">
        <v>109</v>
      </c>
      <c r="X120" s="49">
        <v>0</v>
      </c>
      <c r="Y120" s="48"/>
      <c r="Z120" s="48"/>
      <c r="AA120" s="48"/>
      <c r="AB120" s="48"/>
      <c r="AC120" s="48"/>
      <c r="AD120" s="48"/>
      <c r="AE120" s="48"/>
      <c r="AF120" s="48"/>
      <c r="AG120" s="48"/>
      <c r="AH120" s="48"/>
      <c r="AI120" s="48" t="s">
        <v>110</v>
      </c>
      <c r="AJ120" s="50">
        <v>0</v>
      </c>
      <c r="AK120" s="48"/>
      <c r="AL120" s="48"/>
      <c r="AM120" s="48"/>
      <c r="AN120" s="48"/>
      <c r="AO120" s="48"/>
      <c r="AP120" s="48"/>
      <c r="AQ120" s="48"/>
      <c r="AR120" s="48"/>
      <c r="AS120" s="48"/>
      <c r="AT120" s="48"/>
      <c r="AU120" s="48" t="s">
        <v>110</v>
      </c>
      <c r="AV120" s="50">
        <v>0</v>
      </c>
      <c r="AW120" s="48"/>
      <c r="AX120" s="48"/>
      <c r="AY120" s="48"/>
      <c r="AZ120" s="48"/>
      <c r="BA120" s="48"/>
      <c r="BB120" s="48"/>
      <c r="BC120" s="48"/>
      <c r="BD120" s="48"/>
    </row>
    <row r="121" spans="11:56" x14ac:dyDescent="0.25">
      <c r="K121" s="48" t="s">
        <v>110</v>
      </c>
      <c r="L121" s="50">
        <v>0</v>
      </c>
      <c r="M121" s="48"/>
      <c r="N121" s="48"/>
      <c r="O121" s="48"/>
      <c r="P121" s="48"/>
      <c r="Q121" s="48"/>
      <c r="R121" s="48"/>
      <c r="S121" s="48"/>
      <c r="T121" s="48"/>
      <c r="U121" s="48"/>
      <c r="V121" s="48"/>
      <c r="W121" s="48" t="s">
        <v>110</v>
      </c>
      <c r="X121" s="50">
        <v>0</v>
      </c>
      <c r="Y121" s="48"/>
      <c r="Z121" s="48"/>
      <c r="AA121" s="48"/>
      <c r="AB121" s="48"/>
      <c r="AC121" s="48"/>
      <c r="AD121" s="48"/>
      <c r="AE121" s="48"/>
      <c r="AF121" s="48"/>
      <c r="AG121" s="48"/>
      <c r="AH121" s="48"/>
      <c r="AI121" s="48" t="s">
        <v>111</v>
      </c>
      <c r="AJ121" s="48">
        <v>0</v>
      </c>
      <c r="AK121" s="48"/>
      <c r="AL121" s="48"/>
      <c r="AM121" s="48"/>
      <c r="AN121" s="48"/>
      <c r="AO121" s="48"/>
      <c r="AP121" s="48"/>
      <c r="AQ121" s="48"/>
      <c r="AR121" s="48"/>
      <c r="AS121" s="48"/>
      <c r="AT121" s="48"/>
      <c r="AU121" s="48" t="s">
        <v>111</v>
      </c>
      <c r="AV121" s="48">
        <v>0</v>
      </c>
      <c r="AW121" s="48"/>
      <c r="AX121" s="48"/>
      <c r="AY121" s="48"/>
      <c r="AZ121" s="48"/>
      <c r="BA121" s="48"/>
      <c r="BB121" s="48"/>
      <c r="BC121" s="48"/>
      <c r="BD121" s="48"/>
    </row>
    <row r="122" spans="11:56" x14ac:dyDescent="0.25">
      <c r="K122" s="48" t="s">
        <v>111</v>
      </c>
      <c r="L122" s="49">
        <v>0</v>
      </c>
      <c r="M122" s="48"/>
      <c r="N122" s="48"/>
      <c r="O122" s="48"/>
      <c r="P122" s="48"/>
      <c r="Q122" s="48"/>
      <c r="R122" s="48"/>
      <c r="S122" s="48"/>
      <c r="T122" s="48"/>
      <c r="U122" s="48"/>
      <c r="V122" s="48"/>
      <c r="W122" s="48" t="s">
        <v>111</v>
      </c>
      <c r="X122" s="48">
        <v>0</v>
      </c>
      <c r="Y122" s="48"/>
      <c r="Z122" s="48"/>
      <c r="AA122" s="48"/>
      <c r="AB122" s="48"/>
      <c r="AC122" s="48"/>
      <c r="AD122" s="48"/>
      <c r="AE122" s="48"/>
      <c r="AF122" s="48"/>
      <c r="AG122" s="48"/>
      <c r="AH122" s="48"/>
      <c r="AI122" s="48" t="s">
        <v>112</v>
      </c>
      <c r="AJ122" s="48">
        <v>0</v>
      </c>
      <c r="AK122" s="48"/>
      <c r="AL122" s="48"/>
      <c r="AM122" s="48"/>
      <c r="AN122" s="48"/>
      <c r="AO122" s="48"/>
      <c r="AP122" s="48"/>
      <c r="AQ122" s="48"/>
      <c r="AR122" s="48"/>
      <c r="AS122" s="48"/>
      <c r="AT122" s="48"/>
      <c r="AU122" s="48" t="s">
        <v>112</v>
      </c>
      <c r="AV122" s="48">
        <v>0</v>
      </c>
      <c r="AW122" s="48"/>
      <c r="AX122" s="48"/>
      <c r="AY122" s="48"/>
      <c r="AZ122" s="48"/>
      <c r="BA122" s="48"/>
      <c r="BB122" s="48"/>
      <c r="BC122" s="48"/>
      <c r="BD122" s="48"/>
    </row>
    <row r="123" spans="11:56" x14ac:dyDescent="0.25">
      <c r="K123" s="48" t="s">
        <v>112</v>
      </c>
      <c r="L123" s="50">
        <v>0</v>
      </c>
      <c r="M123" s="48"/>
      <c r="N123" s="48"/>
      <c r="O123" s="48"/>
      <c r="P123" s="48"/>
      <c r="Q123" s="48"/>
      <c r="R123" s="48"/>
      <c r="S123" s="48"/>
      <c r="T123" s="48"/>
      <c r="U123" s="48"/>
      <c r="V123" s="48"/>
      <c r="W123" s="48" t="s">
        <v>112</v>
      </c>
      <c r="X123" s="48">
        <v>0</v>
      </c>
      <c r="Y123" s="48"/>
      <c r="Z123" s="48"/>
      <c r="AA123" s="48"/>
      <c r="AB123" s="48"/>
      <c r="AC123" s="48"/>
      <c r="AD123" s="48"/>
      <c r="AE123" s="48"/>
      <c r="AF123" s="48"/>
      <c r="AG123" s="48"/>
      <c r="AH123" s="48"/>
      <c r="AI123" s="48" t="s">
        <v>113</v>
      </c>
      <c r="AJ123" s="49">
        <v>242717.39</v>
      </c>
      <c r="AK123" s="48"/>
      <c r="AL123" s="48"/>
      <c r="AM123" s="48"/>
      <c r="AN123" s="48"/>
      <c r="AO123" s="48"/>
      <c r="AP123" s="48"/>
      <c r="AQ123" s="48"/>
      <c r="AR123" s="48"/>
      <c r="AS123" s="48"/>
      <c r="AT123" s="48"/>
      <c r="AU123" s="48" t="s">
        <v>113</v>
      </c>
      <c r="AV123" s="49">
        <v>405822.34</v>
      </c>
      <c r="AW123" s="48"/>
      <c r="AX123" s="48"/>
      <c r="AY123" s="48"/>
      <c r="AZ123" s="48"/>
      <c r="BA123" s="48"/>
      <c r="BB123" s="48"/>
      <c r="BC123" s="48"/>
      <c r="BD123" s="48"/>
    </row>
    <row r="124" spans="11:56" x14ac:dyDescent="0.25">
      <c r="K124" s="48" t="s">
        <v>113</v>
      </c>
      <c r="L124" s="49">
        <v>50513.51</v>
      </c>
      <c r="M124" s="48"/>
      <c r="N124" s="48"/>
      <c r="O124" s="48"/>
      <c r="P124" s="48"/>
      <c r="Q124" s="48"/>
      <c r="R124" s="48"/>
      <c r="S124" s="48"/>
      <c r="T124" s="48"/>
      <c r="U124" s="48"/>
      <c r="V124" s="48"/>
      <c r="W124" s="48" t="s">
        <v>113</v>
      </c>
      <c r="X124" s="49">
        <v>166950</v>
      </c>
      <c r="Y124" s="48"/>
      <c r="Z124" s="48"/>
      <c r="AA124" s="48"/>
      <c r="AB124" s="48"/>
      <c r="AC124" s="48"/>
      <c r="AD124" s="48"/>
      <c r="AE124" s="48"/>
      <c r="AF124" s="48"/>
      <c r="AG124" s="48"/>
      <c r="AH124" s="48"/>
      <c r="AI124" s="48" t="s">
        <v>114</v>
      </c>
      <c r="AJ124" s="50">
        <v>0.44919999999999999</v>
      </c>
      <c r="AK124" s="48"/>
      <c r="AL124" s="48"/>
      <c r="AM124" s="48"/>
      <c r="AN124" s="48"/>
      <c r="AO124" s="48"/>
      <c r="AP124" s="48"/>
      <c r="AQ124" s="48"/>
      <c r="AR124" s="48"/>
      <c r="AS124" s="48"/>
      <c r="AT124" s="48"/>
      <c r="AU124" s="48" t="s">
        <v>114</v>
      </c>
      <c r="AV124" s="50">
        <v>0.33839999999999998</v>
      </c>
      <c r="AW124" s="48"/>
      <c r="AX124" s="48"/>
      <c r="AY124" s="48"/>
      <c r="AZ124" s="48"/>
      <c r="BA124" s="48"/>
      <c r="BB124" s="48"/>
      <c r="BC124" s="48"/>
      <c r="BD124" s="48"/>
    </row>
    <row r="125" spans="11:56" x14ac:dyDescent="0.25">
      <c r="K125" s="48" t="s">
        <v>114</v>
      </c>
      <c r="L125" s="50">
        <v>0.37530000000000002</v>
      </c>
      <c r="M125" s="48"/>
      <c r="N125" s="48"/>
      <c r="O125" s="48"/>
      <c r="P125" s="48"/>
      <c r="Q125" s="48"/>
      <c r="R125" s="48"/>
      <c r="S125" s="48"/>
      <c r="T125" s="48"/>
      <c r="U125" s="48"/>
      <c r="V125" s="48"/>
      <c r="W125" s="48" t="s">
        <v>114</v>
      </c>
      <c r="X125" s="50">
        <v>0.51939999999999997</v>
      </c>
      <c r="Y125" s="48"/>
      <c r="Z125" s="48"/>
      <c r="AA125" s="48"/>
      <c r="AB125" s="48"/>
      <c r="AC125" s="48"/>
      <c r="AD125" s="48"/>
      <c r="AE125" s="48"/>
      <c r="AF125" s="48"/>
      <c r="AG125" s="48"/>
      <c r="AH125" s="48"/>
      <c r="AI125" s="48" t="s">
        <v>115</v>
      </c>
      <c r="AJ125" s="50">
        <v>0.54649999999999999</v>
      </c>
      <c r="AK125" s="48"/>
      <c r="AL125" s="48"/>
      <c r="AM125" s="48"/>
      <c r="AN125" s="48"/>
      <c r="AO125" s="48"/>
      <c r="AP125" s="48"/>
      <c r="AQ125" s="48"/>
      <c r="AR125" s="48"/>
      <c r="AS125" s="48"/>
      <c r="AT125" s="48"/>
      <c r="AU125" s="48" t="s">
        <v>115</v>
      </c>
      <c r="AV125" s="50">
        <v>0.49149999999999999</v>
      </c>
      <c r="AW125" s="48"/>
      <c r="AX125" s="48"/>
      <c r="AY125" s="48"/>
      <c r="AZ125" s="48"/>
      <c r="BA125" s="48"/>
      <c r="BB125" s="48"/>
      <c r="BC125" s="48"/>
      <c r="BD125" s="48"/>
    </row>
    <row r="126" spans="11:56" x14ac:dyDescent="0.25">
      <c r="K126" s="48" t="s">
        <v>115</v>
      </c>
      <c r="L126" s="50">
        <v>0.64439999999999997</v>
      </c>
      <c r="M126" s="48"/>
      <c r="N126" s="48"/>
      <c r="O126" s="48"/>
      <c r="P126" s="48"/>
      <c r="Q126" s="48"/>
      <c r="R126" s="48"/>
      <c r="S126" s="48"/>
      <c r="T126" s="48"/>
      <c r="U126" s="48"/>
      <c r="V126" s="48"/>
      <c r="W126" s="48" t="s">
        <v>115</v>
      </c>
      <c r="X126" s="50">
        <v>0.6028</v>
      </c>
      <c r="Y126" s="48"/>
      <c r="Z126" s="48"/>
      <c r="AA126" s="48"/>
      <c r="AB126" s="48"/>
      <c r="AC126" s="48"/>
      <c r="AD126" s="48"/>
      <c r="AE126" s="48"/>
      <c r="AF126" s="48"/>
      <c r="AG126" s="48"/>
      <c r="AH126" s="48"/>
      <c r="AI126" s="48" t="s">
        <v>116</v>
      </c>
      <c r="AJ126" s="49">
        <v>220500</v>
      </c>
      <c r="AK126" s="48"/>
      <c r="AL126" s="48"/>
      <c r="AM126" s="48"/>
      <c r="AN126" s="48"/>
      <c r="AO126" s="48"/>
      <c r="AP126" s="48"/>
      <c r="AQ126" s="48"/>
      <c r="AR126" s="48"/>
      <c r="AS126" s="48"/>
      <c r="AT126" s="48"/>
      <c r="AU126" s="48" t="s">
        <v>116</v>
      </c>
      <c r="AV126" s="49">
        <v>315000</v>
      </c>
      <c r="AW126" s="48"/>
      <c r="AX126" s="48"/>
      <c r="AY126" s="48"/>
      <c r="AZ126" s="48"/>
      <c r="BA126" s="48"/>
      <c r="BB126" s="48"/>
      <c r="BC126" s="48"/>
      <c r="BD126" s="48"/>
    </row>
    <row r="127" spans="11:56" x14ac:dyDescent="0.25">
      <c r="K127" s="48" t="s">
        <v>116</v>
      </c>
      <c r="L127" s="49">
        <v>126000</v>
      </c>
      <c r="M127" s="48"/>
      <c r="N127" s="48"/>
      <c r="O127" s="48"/>
      <c r="P127" s="48"/>
      <c r="Q127" s="48"/>
      <c r="R127" s="48"/>
      <c r="S127" s="48"/>
      <c r="T127" s="48"/>
      <c r="U127" s="48"/>
      <c r="V127" s="48"/>
      <c r="W127" s="48" t="s">
        <v>116</v>
      </c>
      <c r="X127" s="49">
        <v>157500</v>
      </c>
      <c r="Y127" s="48"/>
      <c r="Z127" s="48"/>
      <c r="AA127" s="48"/>
      <c r="AB127" s="48"/>
      <c r="AC127" s="48"/>
      <c r="AD127" s="48"/>
      <c r="AE127" s="48"/>
      <c r="AF127" s="48"/>
      <c r="AG127" s="48"/>
      <c r="AH127" s="48"/>
      <c r="AI127" s="48" t="s">
        <v>117</v>
      </c>
      <c r="AJ127" s="51">
        <v>40550</v>
      </c>
      <c r="AK127" s="48"/>
      <c r="AL127" s="48"/>
      <c r="AM127" s="48"/>
      <c r="AN127" s="48"/>
      <c r="AO127" s="48"/>
      <c r="AP127" s="48"/>
      <c r="AQ127" s="48"/>
      <c r="AR127" s="48"/>
      <c r="AS127" s="48"/>
      <c r="AT127" s="48"/>
      <c r="AU127" s="48" t="s">
        <v>117</v>
      </c>
      <c r="AV127" s="51">
        <v>40732</v>
      </c>
      <c r="AW127" s="48"/>
      <c r="AX127" s="48"/>
      <c r="AY127" s="48"/>
      <c r="AZ127" s="48"/>
      <c r="BA127" s="48"/>
      <c r="BB127" s="48"/>
      <c r="BC127" s="48"/>
      <c r="BD127" s="48"/>
    </row>
    <row r="128" spans="11:56" x14ac:dyDescent="0.25">
      <c r="K128" s="48" t="s">
        <v>117</v>
      </c>
      <c r="L128" s="51">
        <v>40357</v>
      </c>
      <c r="M128" s="48"/>
      <c r="N128" s="48"/>
      <c r="O128" s="48"/>
      <c r="P128" s="48"/>
      <c r="Q128" s="48"/>
      <c r="R128" s="48"/>
      <c r="S128" s="48"/>
      <c r="T128" s="48"/>
      <c r="U128" s="48"/>
      <c r="V128" s="48"/>
      <c r="W128" s="48" t="s">
        <v>117</v>
      </c>
      <c r="X128" s="51">
        <v>40379</v>
      </c>
      <c r="Y128" s="48"/>
      <c r="Z128" s="48"/>
      <c r="AA128" s="48"/>
      <c r="AB128" s="48"/>
      <c r="AC128" s="48"/>
      <c r="AD128" s="48"/>
      <c r="AE128" s="48"/>
      <c r="AF128" s="48"/>
      <c r="AG128" s="48"/>
      <c r="AH128" s="48"/>
      <c r="AI128" s="48" t="s">
        <v>118</v>
      </c>
      <c r="AJ128" s="48">
        <v>0</v>
      </c>
      <c r="AK128" s="48"/>
      <c r="AL128" s="48"/>
      <c r="AM128" s="48"/>
      <c r="AN128" s="48"/>
      <c r="AO128" s="48"/>
      <c r="AP128" s="48"/>
      <c r="AQ128" s="48"/>
      <c r="AR128" s="48"/>
      <c r="AS128" s="48"/>
      <c r="AT128" s="48"/>
      <c r="AU128" s="48" t="s">
        <v>118</v>
      </c>
      <c r="AV128" s="48">
        <v>0</v>
      </c>
      <c r="AW128" s="48"/>
      <c r="AX128" s="48"/>
      <c r="AY128" s="48"/>
      <c r="AZ128" s="48"/>
      <c r="BA128" s="48"/>
      <c r="BB128" s="48"/>
      <c r="BC128" s="48"/>
      <c r="BD128" s="48"/>
    </row>
    <row r="129" spans="11:56" x14ac:dyDescent="0.25">
      <c r="K129" s="48" t="s">
        <v>118</v>
      </c>
      <c r="L129" s="49">
        <v>0</v>
      </c>
      <c r="M129" s="48"/>
      <c r="N129" s="48"/>
      <c r="O129" s="48"/>
      <c r="P129" s="48"/>
      <c r="Q129" s="48"/>
      <c r="R129" s="48"/>
      <c r="S129" s="48"/>
      <c r="T129" s="48"/>
      <c r="U129" s="48"/>
      <c r="V129" s="48"/>
      <c r="W129" s="48" t="s">
        <v>118</v>
      </c>
      <c r="X129" s="48">
        <v>0</v>
      </c>
      <c r="Y129" s="48"/>
      <c r="Z129" s="48"/>
      <c r="AA129" s="48"/>
      <c r="AB129" s="48"/>
      <c r="AC129" s="48"/>
      <c r="AD129" s="48"/>
      <c r="AE129" s="48"/>
      <c r="AF129" s="48"/>
      <c r="AG129" s="48"/>
      <c r="AH129" s="48"/>
      <c r="AI129" s="48" t="s">
        <v>119</v>
      </c>
      <c r="AJ129" s="50">
        <v>0</v>
      </c>
      <c r="AK129" s="48"/>
      <c r="AL129" s="48"/>
      <c r="AM129" s="48"/>
      <c r="AN129" s="48"/>
      <c r="AO129" s="48"/>
      <c r="AP129" s="48"/>
      <c r="AQ129" s="48"/>
      <c r="AR129" s="48"/>
      <c r="AS129" s="48"/>
      <c r="AT129" s="48"/>
      <c r="AU129" s="48" t="s">
        <v>119</v>
      </c>
      <c r="AV129" s="50">
        <v>0</v>
      </c>
      <c r="AW129" s="48"/>
      <c r="AX129" s="48"/>
      <c r="AY129" s="48"/>
      <c r="AZ129" s="48"/>
      <c r="BA129" s="48"/>
      <c r="BB129" s="48"/>
      <c r="BC129" s="48"/>
      <c r="BD129" s="48"/>
    </row>
    <row r="130" spans="11:56" x14ac:dyDescent="0.25">
      <c r="K130" s="48" t="s">
        <v>119</v>
      </c>
      <c r="L130" s="50">
        <v>0</v>
      </c>
      <c r="M130" s="48"/>
      <c r="N130" s="48"/>
      <c r="O130" s="48"/>
      <c r="P130" s="48"/>
      <c r="Q130" s="48"/>
      <c r="R130" s="48"/>
      <c r="S130" s="48"/>
      <c r="T130" s="48"/>
      <c r="U130" s="48"/>
      <c r="V130" s="48"/>
      <c r="W130" s="48" t="s">
        <v>119</v>
      </c>
      <c r="X130" s="50">
        <v>0</v>
      </c>
      <c r="Y130" s="48"/>
      <c r="Z130" s="48"/>
      <c r="AA130" s="48"/>
      <c r="AB130" s="48"/>
      <c r="AC130" s="48"/>
      <c r="AD130" s="48"/>
      <c r="AE130" s="48"/>
      <c r="AF130" s="48"/>
      <c r="AG130" s="48"/>
      <c r="AH130" s="48"/>
      <c r="AI130" s="48"/>
      <c r="AJ130" s="48"/>
      <c r="AK130" s="48"/>
      <c r="AL130" s="48"/>
      <c r="AM130" s="48"/>
      <c r="AN130" s="48"/>
      <c r="AO130" s="48"/>
      <c r="AP130" s="48"/>
      <c r="AQ130" s="48"/>
      <c r="AR130" s="48"/>
      <c r="AS130" s="48"/>
      <c r="AT130" s="48"/>
      <c r="AU130" s="48"/>
      <c r="AV130" s="48"/>
      <c r="AW130" s="48"/>
      <c r="AX130" s="48"/>
      <c r="AY130" s="48"/>
      <c r="AZ130" s="48"/>
      <c r="BA130" s="48"/>
      <c r="BB130" s="48"/>
      <c r="BC130" s="48"/>
      <c r="BD130" s="48"/>
    </row>
    <row r="131" spans="11:56" x14ac:dyDescent="0.25">
      <c r="K131" s="48"/>
      <c r="L131" s="48"/>
      <c r="M131" s="48"/>
      <c r="N131" s="48"/>
      <c r="O131" s="48"/>
      <c r="P131" s="48"/>
      <c r="Q131" s="48"/>
      <c r="R131" s="48"/>
      <c r="S131" s="48"/>
      <c r="T131" s="48"/>
      <c r="U131" s="48"/>
      <c r="V131" s="48"/>
      <c r="W131" s="48"/>
      <c r="X131" s="48"/>
      <c r="Y131" s="48"/>
      <c r="Z131" s="48"/>
      <c r="AA131" s="48"/>
      <c r="AB131" s="48"/>
      <c r="AC131" s="48"/>
      <c r="AD131" s="48"/>
      <c r="AE131" s="48"/>
      <c r="AF131" s="48"/>
      <c r="AG131" s="48"/>
      <c r="AH131" s="48"/>
      <c r="AI131" s="48" t="s">
        <v>120</v>
      </c>
      <c r="AJ131" s="49">
        <v>480579.69</v>
      </c>
      <c r="AK131" s="48"/>
      <c r="AL131" s="48"/>
      <c r="AM131" s="48"/>
      <c r="AN131" s="48"/>
      <c r="AO131" s="48"/>
      <c r="AP131" s="48"/>
      <c r="AQ131" s="48"/>
      <c r="AR131" s="48"/>
      <c r="AS131" s="48"/>
      <c r="AT131" s="48"/>
      <c r="AU131" s="48" t="s">
        <v>120</v>
      </c>
      <c r="AV131" s="49">
        <v>2282859.66</v>
      </c>
      <c r="AW131" s="48"/>
      <c r="AX131" s="48"/>
      <c r="AY131" s="48"/>
      <c r="AZ131" s="48"/>
      <c r="BA131" s="48"/>
      <c r="BB131" s="48"/>
      <c r="BC131" s="48"/>
      <c r="BD131" s="48"/>
    </row>
    <row r="132" spans="11:56" x14ac:dyDescent="0.25">
      <c r="K132" s="48" t="s">
        <v>120</v>
      </c>
      <c r="L132" s="49">
        <v>288524.55</v>
      </c>
      <c r="M132" s="48"/>
      <c r="N132" s="48"/>
      <c r="O132" s="48"/>
      <c r="P132" s="48"/>
      <c r="Q132" s="48"/>
      <c r="R132" s="48"/>
      <c r="S132" s="48"/>
      <c r="T132" s="48"/>
      <c r="U132" s="48"/>
      <c r="V132" s="48"/>
      <c r="W132" s="48" t="s">
        <v>120</v>
      </c>
      <c r="X132" s="49">
        <v>279433.21999999997</v>
      </c>
      <c r="Y132" s="48"/>
      <c r="Z132" s="48"/>
      <c r="AA132" s="48"/>
      <c r="AB132" s="48"/>
      <c r="AC132" s="48"/>
      <c r="AD132" s="48"/>
      <c r="AE132" s="48"/>
      <c r="AF132" s="48"/>
      <c r="AG132" s="48"/>
      <c r="AH132" s="48"/>
      <c r="AI132" s="48" t="s">
        <v>121</v>
      </c>
      <c r="AJ132" s="50">
        <v>1.6419999999999999</v>
      </c>
      <c r="AK132" s="48"/>
      <c r="AL132" s="48"/>
      <c r="AM132" s="48"/>
      <c r="AN132" s="48"/>
      <c r="AO132" s="48"/>
      <c r="AP132" s="48"/>
      <c r="AQ132" s="48"/>
      <c r="AR132" s="48"/>
      <c r="AS132" s="48"/>
      <c r="AT132" s="48"/>
      <c r="AU132" s="48" t="s">
        <v>121</v>
      </c>
      <c r="AV132" s="50">
        <v>7.0259999999999998</v>
      </c>
      <c r="AW132" s="48"/>
      <c r="AX132" s="48"/>
      <c r="AY132" s="48"/>
      <c r="AZ132" s="48"/>
      <c r="BA132" s="48"/>
      <c r="BB132" s="48"/>
      <c r="BC132" s="48"/>
      <c r="BD132" s="48"/>
    </row>
    <row r="133" spans="11:56" x14ac:dyDescent="0.25">
      <c r="K133" s="48" t="s">
        <v>121</v>
      </c>
      <c r="L133" s="50">
        <v>4.9589999999999996</v>
      </c>
      <c r="M133" s="48"/>
      <c r="N133" s="48"/>
      <c r="O133" s="48"/>
      <c r="P133" s="48"/>
      <c r="Q133" s="48"/>
      <c r="R133" s="48"/>
      <c r="S133" s="48"/>
      <c r="T133" s="48"/>
      <c r="U133" s="48"/>
      <c r="V133" s="48"/>
      <c r="W133" s="48" t="s">
        <v>121</v>
      </c>
      <c r="X133" s="50">
        <v>1.468</v>
      </c>
      <c r="Y133" s="48"/>
      <c r="Z133" s="48"/>
      <c r="AA133" s="48"/>
      <c r="AB133" s="48"/>
      <c r="AC133" s="48"/>
      <c r="AD133" s="48"/>
      <c r="AE133" s="48"/>
      <c r="AF133" s="48"/>
      <c r="AG133" s="48"/>
      <c r="AH133" s="48"/>
      <c r="AI133" s="48" t="s">
        <v>122</v>
      </c>
      <c r="AJ133" s="49">
        <v>40048.31</v>
      </c>
      <c r="AK133" s="48"/>
      <c r="AL133" s="48"/>
      <c r="AM133" s="48"/>
      <c r="AN133" s="48"/>
      <c r="AO133" s="48"/>
      <c r="AP133" s="48"/>
      <c r="AQ133" s="48"/>
      <c r="AR133" s="48"/>
      <c r="AS133" s="48"/>
      <c r="AT133" s="48"/>
      <c r="AU133" s="48" t="s">
        <v>122</v>
      </c>
      <c r="AV133" s="49">
        <v>190238.31</v>
      </c>
      <c r="AW133" s="48"/>
      <c r="AX133" s="48"/>
      <c r="AY133" s="48"/>
      <c r="AZ133" s="48"/>
      <c r="BA133" s="48"/>
      <c r="BB133" s="48"/>
      <c r="BC133" s="48"/>
      <c r="BD133" s="48"/>
    </row>
    <row r="134" spans="11:56" x14ac:dyDescent="0.25">
      <c r="K134" s="48" t="s">
        <v>122</v>
      </c>
      <c r="L134" s="49">
        <v>24043.71</v>
      </c>
      <c r="M134" s="48"/>
      <c r="N134" s="48"/>
      <c r="O134" s="48"/>
      <c r="P134" s="48"/>
      <c r="Q134" s="48"/>
      <c r="R134" s="48"/>
      <c r="S134" s="48"/>
      <c r="T134" s="48"/>
      <c r="U134" s="48"/>
      <c r="V134" s="48"/>
      <c r="W134" s="48" t="s">
        <v>122</v>
      </c>
      <c r="X134" s="49">
        <v>23286.1</v>
      </c>
      <c r="Y134" s="48"/>
      <c r="Z134" s="48"/>
      <c r="AA134" s="48"/>
      <c r="AB134" s="48"/>
      <c r="AC134" s="48"/>
      <c r="AD134" s="48"/>
      <c r="AE134" s="48"/>
      <c r="AF134" s="48"/>
      <c r="AG134" s="48"/>
      <c r="AH134" s="48"/>
      <c r="AI134" s="48" t="s">
        <v>123</v>
      </c>
      <c r="AJ134" s="50">
        <v>8.4330000000000002E-2</v>
      </c>
      <c r="AK134" s="48"/>
      <c r="AL134" s="48"/>
      <c r="AM134" s="48"/>
      <c r="AN134" s="48"/>
      <c r="AO134" s="48"/>
      <c r="AP134" s="48"/>
      <c r="AQ134" s="48"/>
      <c r="AR134" s="48"/>
      <c r="AS134" s="48"/>
      <c r="AT134" s="48"/>
      <c r="AU134" s="48" t="s">
        <v>123</v>
      </c>
      <c r="AV134" s="50">
        <v>0.1895</v>
      </c>
      <c r="AW134" s="48"/>
      <c r="AX134" s="48"/>
      <c r="AY134" s="48"/>
      <c r="AZ134" s="48"/>
      <c r="BA134" s="48"/>
      <c r="BB134" s="48"/>
      <c r="BC134" s="48"/>
      <c r="BD134" s="48"/>
    </row>
    <row r="135" spans="11:56" x14ac:dyDescent="0.25">
      <c r="K135" s="48" t="s">
        <v>123</v>
      </c>
      <c r="L135" s="50">
        <v>0.16039999999999999</v>
      </c>
      <c r="M135" s="48"/>
      <c r="N135" s="48"/>
      <c r="O135" s="48"/>
      <c r="P135" s="48"/>
      <c r="Q135" s="48"/>
      <c r="R135" s="48"/>
      <c r="S135" s="48"/>
      <c r="T135" s="48"/>
      <c r="U135" s="48"/>
      <c r="V135" s="48"/>
      <c r="W135" s="48" t="s">
        <v>123</v>
      </c>
      <c r="X135" s="50">
        <v>7.8189999999999996E-2</v>
      </c>
      <c r="Y135" s="48"/>
      <c r="Z135" s="48"/>
      <c r="AA135" s="48"/>
      <c r="AB135" s="48"/>
      <c r="AC135" s="48"/>
      <c r="AD135" s="48"/>
      <c r="AE135" s="48"/>
      <c r="AF135" s="48"/>
      <c r="AG135" s="48"/>
      <c r="AH135" s="48"/>
      <c r="AI135" s="48" t="s">
        <v>124</v>
      </c>
      <c r="AJ135" s="49">
        <v>8869.17</v>
      </c>
      <c r="AK135" s="48"/>
      <c r="AL135" s="48"/>
      <c r="AM135" s="48"/>
      <c r="AN135" s="48"/>
      <c r="AO135" s="48"/>
      <c r="AP135" s="48"/>
      <c r="AQ135" s="48"/>
      <c r="AR135" s="48"/>
      <c r="AS135" s="48"/>
      <c r="AT135" s="48"/>
      <c r="AU135" s="48" t="s">
        <v>124</v>
      </c>
      <c r="AV135" s="49">
        <v>42130.5</v>
      </c>
      <c r="AW135" s="48"/>
      <c r="AX135" s="48"/>
      <c r="AY135" s="48"/>
      <c r="AZ135" s="48"/>
      <c r="BA135" s="48"/>
      <c r="BB135" s="48"/>
      <c r="BC135" s="48"/>
      <c r="BD135" s="48"/>
    </row>
    <row r="136" spans="11:56" x14ac:dyDescent="0.25">
      <c r="K136" s="48" t="s">
        <v>124</v>
      </c>
      <c r="L136" s="49">
        <v>5325.84</v>
      </c>
      <c r="M136" s="48"/>
      <c r="N136" s="48"/>
      <c r="O136" s="48"/>
      <c r="P136" s="48"/>
      <c r="Q136" s="48"/>
      <c r="R136" s="48"/>
      <c r="S136" s="48"/>
      <c r="T136" s="48"/>
      <c r="U136" s="48"/>
      <c r="V136" s="48"/>
      <c r="W136" s="48" t="s">
        <v>124</v>
      </c>
      <c r="X136" s="49">
        <v>5158.0200000000004</v>
      </c>
      <c r="Y136" s="48"/>
      <c r="Z136" s="48"/>
      <c r="AA136" s="48"/>
      <c r="AB136" s="48"/>
      <c r="AC136" s="48"/>
      <c r="AD136" s="48"/>
      <c r="AE136" s="48"/>
      <c r="AF136" s="48"/>
      <c r="AG136" s="48"/>
      <c r="AH136" s="48"/>
      <c r="AI136" s="48" t="s">
        <v>125</v>
      </c>
      <c r="AJ136" s="50">
        <v>1.8089999999999998E-2</v>
      </c>
      <c r="AK136" s="48"/>
      <c r="AL136" s="48"/>
      <c r="AM136" s="48"/>
      <c r="AN136" s="48"/>
      <c r="AO136" s="48"/>
      <c r="AP136" s="48"/>
      <c r="AQ136" s="48"/>
      <c r="AR136" s="48"/>
      <c r="AS136" s="48"/>
      <c r="AT136" s="48"/>
      <c r="AU136" s="48" t="s">
        <v>125</v>
      </c>
      <c r="AV136" s="50">
        <v>3.918E-2</v>
      </c>
      <c r="AW136" s="48"/>
      <c r="AX136" s="48"/>
      <c r="AY136" s="48"/>
      <c r="AZ136" s="48"/>
      <c r="BA136" s="48"/>
      <c r="BB136" s="48"/>
      <c r="BC136" s="48"/>
      <c r="BD136" s="48"/>
    </row>
    <row r="137" spans="11:56" x14ac:dyDescent="0.25">
      <c r="K137" s="48" t="s">
        <v>125</v>
      </c>
      <c r="L137" s="50">
        <v>3.3500000000000002E-2</v>
      </c>
      <c r="M137" s="48"/>
      <c r="N137" s="48"/>
      <c r="O137" s="48"/>
      <c r="P137" s="48"/>
      <c r="Q137" s="48"/>
      <c r="R137" s="48"/>
      <c r="S137" s="48"/>
      <c r="T137" s="48"/>
      <c r="U137" s="48"/>
      <c r="V137" s="48"/>
      <c r="W137" s="48" t="s">
        <v>125</v>
      </c>
      <c r="X137" s="50">
        <v>1.6820000000000002E-2</v>
      </c>
      <c r="Y137" s="48"/>
      <c r="Z137" s="48"/>
      <c r="AA137" s="48"/>
      <c r="AB137" s="48"/>
      <c r="AC137" s="48"/>
      <c r="AD137" s="48"/>
      <c r="AE137" s="48"/>
      <c r="AF137" s="48"/>
      <c r="AG137" s="48"/>
      <c r="AH137" s="48"/>
      <c r="AI137" s="48" t="s">
        <v>126</v>
      </c>
      <c r="AJ137" s="49">
        <v>1315.76</v>
      </c>
      <c r="AK137" s="48"/>
      <c r="AL137" s="48"/>
      <c r="AM137" s="48"/>
      <c r="AN137" s="48"/>
      <c r="AO137" s="48"/>
      <c r="AP137" s="48"/>
      <c r="AQ137" s="48"/>
      <c r="AR137" s="48"/>
      <c r="AS137" s="48"/>
      <c r="AT137" s="48"/>
      <c r="AU137" s="48" t="s">
        <v>126</v>
      </c>
      <c r="AV137" s="49">
        <v>6250.13</v>
      </c>
      <c r="AW137" s="48"/>
      <c r="AX137" s="48"/>
      <c r="AY137" s="48"/>
      <c r="AZ137" s="48"/>
      <c r="BA137" s="48"/>
      <c r="BB137" s="48"/>
      <c r="BC137" s="48"/>
      <c r="BD137" s="48"/>
    </row>
    <row r="138" spans="11:56" x14ac:dyDescent="0.25">
      <c r="K138" s="48" t="s">
        <v>126</v>
      </c>
      <c r="L138" s="49">
        <v>789.94</v>
      </c>
      <c r="M138" s="48"/>
      <c r="N138" s="48"/>
      <c r="O138" s="48"/>
      <c r="P138" s="48"/>
      <c r="Q138" s="48"/>
      <c r="R138" s="48"/>
      <c r="S138" s="48"/>
      <c r="T138" s="48"/>
      <c r="U138" s="48"/>
      <c r="V138" s="48"/>
      <c r="W138" s="48" t="s">
        <v>126</v>
      </c>
      <c r="X138" s="49">
        <v>765.05</v>
      </c>
      <c r="Y138" s="48"/>
      <c r="Z138" s="48"/>
      <c r="AA138" s="48"/>
      <c r="AB138" s="48"/>
      <c r="AC138" s="48"/>
      <c r="AD138" s="48"/>
      <c r="AE138" s="48"/>
      <c r="AF138" s="48"/>
      <c r="AG138" s="48"/>
      <c r="AH138" s="48"/>
      <c r="AI138" s="48" t="s">
        <v>127</v>
      </c>
      <c r="AJ138" s="50">
        <v>2.663E-3</v>
      </c>
      <c r="AK138" s="48"/>
      <c r="AL138" s="48"/>
      <c r="AM138" s="48"/>
      <c r="AN138" s="48"/>
      <c r="AO138" s="48"/>
      <c r="AP138" s="48"/>
      <c r="AQ138" s="48"/>
      <c r="AR138" s="48"/>
      <c r="AS138" s="48"/>
      <c r="AT138" s="48"/>
      <c r="AU138" s="48" t="s">
        <v>127</v>
      </c>
      <c r="AV138" s="50">
        <v>5.718E-3</v>
      </c>
      <c r="AW138" s="48"/>
      <c r="AX138" s="48"/>
      <c r="AY138" s="48"/>
      <c r="AZ138" s="48"/>
      <c r="BA138" s="48"/>
      <c r="BB138" s="48"/>
      <c r="BC138" s="48"/>
      <c r="BD138" s="48"/>
    </row>
    <row r="139" spans="11:56" x14ac:dyDescent="0.25">
      <c r="K139" s="48" t="s">
        <v>127</v>
      </c>
      <c r="L139" s="50">
        <v>4.8989999999999997E-3</v>
      </c>
      <c r="M139" s="48"/>
      <c r="N139" s="48"/>
      <c r="O139" s="48"/>
      <c r="P139" s="48"/>
      <c r="Q139" s="48"/>
      <c r="R139" s="48"/>
      <c r="S139" s="48"/>
      <c r="T139" s="48"/>
      <c r="U139" s="48"/>
      <c r="V139" s="48"/>
      <c r="W139" s="48" t="s">
        <v>127</v>
      </c>
      <c r="X139" s="50">
        <v>2.477E-3</v>
      </c>
      <c r="Y139" s="48"/>
      <c r="Z139" s="48"/>
      <c r="AA139" s="48"/>
      <c r="AB139" s="48"/>
      <c r="AC139" s="48"/>
      <c r="AD139" s="48"/>
      <c r="AE139" s="48"/>
      <c r="AF139" s="48"/>
      <c r="AG139" s="48"/>
      <c r="AH139" s="48"/>
      <c r="AI139" s="48"/>
      <c r="AJ139" s="48"/>
      <c r="AK139" s="48"/>
      <c r="AL139" s="48"/>
      <c r="AM139" s="48"/>
      <c r="AN139" s="48"/>
      <c r="AO139" s="48"/>
      <c r="AP139" s="48"/>
      <c r="AQ139" s="48"/>
      <c r="AR139" s="48"/>
      <c r="AS139" s="48"/>
      <c r="AT139" s="48"/>
      <c r="AU139" s="48"/>
      <c r="AV139" s="48"/>
      <c r="AW139" s="48"/>
      <c r="AX139" s="48"/>
      <c r="AY139" s="48"/>
      <c r="AZ139" s="48"/>
      <c r="BA139" s="48"/>
      <c r="BB139" s="48"/>
      <c r="BC139" s="48"/>
      <c r="BD139" s="48"/>
    </row>
    <row r="140" spans="11:56" x14ac:dyDescent="0.25">
      <c r="K140" s="48"/>
      <c r="L140" s="49"/>
      <c r="M140" s="48"/>
      <c r="N140" s="48"/>
      <c r="O140" s="48"/>
      <c r="P140" s="48"/>
      <c r="Q140" s="48"/>
      <c r="R140" s="48"/>
      <c r="S140" s="48"/>
      <c r="T140" s="48"/>
      <c r="U140" s="48"/>
      <c r="V140" s="48"/>
      <c r="W140" s="48"/>
      <c r="X140" s="48"/>
      <c r="Y140" s="48"/>
      <c r="Z140" s="48"/>
      <c r="AA140" s="48"/>
      <c r="AB140" s="48"/>
      <c r="AC140" s="48"/>
      <c r="AD140" s="48"/>
      <c r="AE140" s="48"/>
      <c r="AF140" s="48"/>
      <c r="AG140" s="48"/>
      <c r="AH140" s="48"/>
      <c r="AI140" s="48" t="s">
        <v>128</v>
      </c>
      <c r="AJ140" s="48" t="s">
        <v>61</v>
      </c>
      <c r="AK140" s="48"/>
      <c r="AL140" s="48"/>
      <c r="AM140" s="48"/>
      <c r="AN140" s="48"/>
      <c r="AO140" s="48"/>
      <c r="AP140" s="48"/>
      <c r="AQ140" s="48"/>
      <c r="AR140" s="48"/>
      <c r="AS140" s="48"/>
      <c r="AT140" s="48"/>
      <c r="AU140" s="48" t="s">
        <v>128</v>
      </c>
      <c r="AV140" s="48" t="s">
        <v>61</v>
      </c>
      <c r="AW140" s="48"/>
      <c r="AX140" s="48"/>
      <c r="AY140" s="48"/>
      <c r="AZ140" s="48"/>
      <c r="BA140" s="48"/>
      <c r="BB140" s="48"/>
      <c r="BC140" s="48"/>
      <c r="BD140" s="48"/>
    </row>
    <row r="141" spans="11:56" x14ac:dyDescent="0.25">
      <c r="K141" s="48" t="s">
        <v>128</v>
      </c>
      <c r="L141" s="50" t="s">
        <v>61</v>
      </c>
      <c r="M141" s="48"/>
      <c r="N141" s="48"/>
      <c r="O141" s="48"/>
      <c r="P141" s="48"/>
      <c r="Q141" s="48"/>
      <c r="R141" s="48"/>
      <c r="S141" s="48"/>
      <c r="T141" s="48"/>
      <c r="U141" s="48"/>
      <c r="V141" s="48"/>
      <c r="W141" s="48" t="s">
        <v>128</v>
      </c>
      <c r="X141" s="48" t="s">
        <v>61</v>
      </c>
      <c r="Y141" s="48"/>
      <c r="Z141" s="48"/>
      <c r="AA141" s="48"/>
      <c r="AB141" s="48"/>
      <c r="AC141" s="48"/>
      <c r="AD141" s="48"/>
      <c r="AE141" s="48"/>
      <c r="AF141" s="48"/>
      <c r="AG141" s="48"/>
      <c r="AH141" s="48"/>
      <c r="AI141" s="48" t="s">
        <v>129</v>
      </c>
      <c r="AJ141" s="48">
        <v>21</v>
      </c>
      <c r="AK141" s="48"/>
      <c r="AL141" s="48"/>
      <c r="AM141" s="48"/>
      <c r="AN141" s="48"/>
      <c r="AO141" s="48"/>
      <c r="AP141" s="48"/>
      <c r="AQ141" s="48"/>
      <c r="AR141" s="48"/>
      <c r="AS141" s="48"/>
      <c r="AT141" s="48"/>
      <c r="AU141" s="48" t="s">
        <v>129</v>
      </c>
      <c r="AV141" s="48">
        <v>24</v>
      </c>
      <c r="AW141" s="48"/>
      <c r="AX141" s="48"/>
      <c r="AY141" s="48"/>
      <c r="AZ141" s="48"/>
      <c r="BA141" s="48"/>
      <c r="BB141" s="48"/>
      <c r="BC141" s="48"/>
      <c r="BD141" s="48"/>
    </row>
    <row r="142" spans="11:56" x14ac:dyDescent="0.25">
      <c r="K142" s="48" t="s">
        <v>129</v>
      </c>
      <c r="L142" s="48">
        <v>21</v>
      </c>
      <c r="M142" s="48"/>
      <c r="N142" s="48"/>
      <c r="O142" s="48"/>
      <c r="P142" s="48"/>
      <c r="Q142" s="48"/>
      <c r="R142" s="48"/>
      <c r="S142" s="48"/>
      <c r="T142" s="48"/>
      <c r="U142" s="48"/>
      <c r="V142" s="48"/>
      <c r="W142" s="48" t="s">
        <v>129</v>
      </c>
      <c r="X142" s="48">
        <v>19</v>
      </c>
      <c r="Y142" s="48"/>
      <c r="Z142" s="48"/>
      <c r="AA142" s="48"/>
      <c r="AB142" s="48"/>
      <c r="AC142" s="48"/>
      <c r="AD142" s="48"/>
      <c r="AE142" s="48"/>
      <c r="AF142" s="48"/>
      <c r="AG142" s="48"/>
      <c r="AH142" s="48"/>
      <c r="AI142" s="48" t="s">
        <v>130</v>
      </c>
      <c r="AJ142" s="49">
        <v>-18763.14</v>
      </c>
      <c r="AK142" s="48"/>
      <c r="AL142" s="48"/>
      <c r="AM142" s="48"/>
      <c r="AN142" s="48"/>
      <c r="AO142" s="48"/>
      <c r="AP142" s="48"/>
      <c r="AQ142" s="48"/>
      <c r="AR142" s="48"/>
      <c r="AS142" s="48"/>
      <c r="AT142" s="48"/>
      <c r="AU142" s="48" t="s">
        <v>130</v>
      </c>
      <c r="AV142" s="49">
        <v>-30984.35</v>
      </c>
      <c r="AW142" s="48"/>
      <c r="AX142" s="48"/>
      <c r="AY142" s="48"/>
      <c r="AZ142" s="48"/>
      <c r="BA142" s="48"/>
      <c r="BB142" s="48"/>
      <c r="BC142" s="48"/>
      <c r="BD142" s="48"/>
    </row>
    <row r="143" spans="11:56" x14ac:dyDescent="0.25">
      <c r="K143" s="48" t="s">
        <v>130</v>
      </c>
      <c r="L143" s="49">
        <v>-3384.14</v>
      </c>
      <c r="M143" s="48"/>
      <c r="N143" s="48"/>
      <c r="O143" s="48"/>
      <c r="P143" s="48"/>
      <c r="Q143" s="48"/>
      <c r="R143" s="48"/>
      <c r="S143" s="48"/>
      <c r="T143" s="48"/>
      <c r="U143" s="48"/>
      <c r="V143" s="48"/>
      <c r="W143" s="48" t="s">
        <v>130</v>
      </c>
      <c r="X143" s="49">
        <v>-16562.53</v>
      </c>
      <c r="Y143" s="48"/>
      <c r="Z143" s="48"/>
      <c r="AA143" s="48"/>
      <c r="AB143" s="48"/>
      <c r="AC143" s="48"/>
      <c r="AD143" s="48"/>
      <c r="AE143" s="48"/>
      <c r="AF143" s="48"/>
      <c r="AG143" s="48"/>
      <c r="AH143" s="48"/>
      <c r="AI143" s="48" t="s">
        <v>131</v>
      </c>
      <c r="AJ143" s="50">
        <v>3.3480000000000003E-2</v>
      </c>
      <c r="AK143" s="48"/>
      <c r="AL143" s="48"/>
      <c r="AM143" s="48"/>
      <c r="AN143" s="48"/>
      <c r="AO143" s="48"/>
      <c r="AP143" s="48"/>
      <c r="AQ143" s="48"/>
      <c r="AR143" s="48"/>
      <c r="AS143" s="48"/>
      <c r="AT143" s="48"/>
      <c r="AU143" s="48" t="s">
        <v>131</v>
      </c>
      <c r="AV143" s="50">
        <v>2.5020000000000001E-2</v>
      </c>
      <c r="AW143" s="48"/>
      <c r="AX143" s="48"/>
      <c r="AY143" s="48"/>
      <c r="AZ143" s="48"/>
      <c r="BA143" s="48"/>
      <c r="BB143" s="48"/>
      <c r="BC143" s="48"/>
      <c r="BD143" s="48"/>
    </row>
    <row r="144" spans="11:56" x14ac:dyDescent="0.25">
      <c r="K144" s="48" t="s">
        <v>131</v>
      </c>
      <c r="L144" s="50">
        <v>2.3009999999999999E-2</v>
      </c>
      <c r="M144" s="48"/>
      <c r="N144" s="48"/>
      <c r="O144" s="48"/>
      <c r="P144" s="48"/>
      <c r="Q144" s="48"/>
      <c r="R144" s="48"/>
      <c r="S144" s="48"/>
      <c r="T144" s="48"/>
      <c r="U144" s="48"/>
      <c r="V144" s="48"/>
      <c r="W144" s="48" t="s">
        <v>131</v>
      </c>
      <c r="X144" s="50">
        <v>4.65E-2</v>
      </c>
      <c r="Y144" s="48"/>
      <c r="Z144" s="48"/>
      <c r="AA144" s="48"/>
      <c r="AB144" s="48"/>
      <c r="AC144" s="48"/>
      <c r="AD144" s="48"/>
      <c r="AE144" s="48"/>
      <c r="AF144" s="48"/>
      <c r="AG144" s="48"/>
      <c r="AH144" s="48"/>
      <c r="AI144" s="48" t="s">
        <v>132</v>
      </c>
      <c r="AJ144" s="48" t="s">
        <v>918</v>
      </c>
      <c r="AK144" s="48"/>
      <c r="AL144" s="48"/>
      <c r="AM144" s="48"/>
      <c r="AN144" s="48"/>
      <c r="AO144" s="48"/>
      <c r="AP144" s="48"/>
      <c r="AQ144" s="48"/>
      <c r="AR144" s="48"/>
      <c r="AS144" s="48"/>
      <c r="AT144" s="48"/>
      <c r="AU144" s="48" t="s">
        <v>132</v>
      </c>
      <c r="AV144" s="48" t="s">
        <v>1187</v>
      </c>
      <c r="AW144" s="48"/>
      <c r="AX144" s="48"/>
      <c r="AY144" s="48"/>
      <c r="AZ144" s="48"/>
      <c r="BA144" s="48"/>
      <c r="BB144" s="48"/>
      <c r="BC144" s="48"/>
      <c r="BD144" s="48"/>
    </row>
    <row r="145" spans="11:56" x14ac:dyDescent="0.25">
      <c r="K145" s="48" t="s">
        <v>132</v>
      </c>
      <c r="L145" s="49" t="s">
        <v>490</v>
      </c>
      <c r="M145" s="48"/>
      <c r="N145" s="48"/>
      <c r="O145" s="48"/>
      <c r="P145" s="48"/>
      <c r="Q145" s="48"/>
      <c r="R145" s="48"/>
      <c r="S145" s="48"/>
      <c r="T145" s="48"/>
      <c r="U145" s="48"/>
      <c r="V145" s="48"/>
      <c r="W145" s="48" t="s">
        <v>132</v>
      </c>
      <c r="X145" s="48" t="s">
        <v>721</v>
      </c>
      <c r="Y145" s="48"/>
      <c r="Z145" s="48"/>
      <c r="AA145" s="48"/>
      <c r="AB145" s="48"/>
      <c r="AC145" s="48"/>
      <c r="AD145" s="48"/>
      <c r="AE145" s="48"/>
      <c r="AF145" s="48"/>
      <c r="AG145" s="48"/>
      <c r="AH145" s="48"/>
      <c r="AI145" s="48" t="s">
        <v>133</v>
      </c>
      <c r="AJ145" s="48">
        <v>8</v>
      </c>
      <c r="AK145" s="48"/>
      <c r="AL145" s="48"/>
      <c r="AM145" s="48"/>
      <c r="AN145" s="48"/>
      <c r="AO145" s="48"/>
      <c r="AP145" s="48"/>
      <c r="AQ145" s="48"/>
      <c r="AR145" s="48"/>
      <c r="AS145" s="48"/>
      <c r="AT145" s="48"/>
      <c r="AU145" s="48" t="s">
        <v>133</v>
      </c>
      <c r="AV145" s="48">
        <v>6</v>
      </c>
      <c r="AW145" s="48"/>
      <c r="AX145" s="48"/>
      <c r="AY145" s="48"/>
      <c r="AZ145" s="48"/>
      <c r="BA145" s="48"/>
      <c r="BB145" s="48"/>
      <c r="BC145" s="48"/>
      <c r="BD145" s="48"/>
    </row>
    <row r="146" spans="11:56" x14ac:dyDescent="0.25">
      <c r="K146" s="48" t="s">
        <v>133</v>
      </c>
      <c r="L146" s="50">
        <v>8</v>
      </c>
      <c r="M146" s="48"/>
      <c r="N146" s="48"/>
      <c r="O146" s="48"/>
      <c r="P146" s="48"/>
      <c r="Q146" s="48"/>
      <c r="R146" s="48"/>
      <c r="S146" s="48"/>
      <c r="T146" s="48"/>
      <c r="U146" s="48"/>
      <c r="V146" s="48"/>
      <c r="W146" s="48" t="s">
        <v>133</v>
      </c>
      <c r="X146" s="48">
        <v>8</v>
      </c>
      <c r="Y146" s="48"/>
      <c r="Z146" s="48"/>
      <c r="AA146" s="48"/>
      <c r="AB146" s="48"/>
      <c r="AC146" s="48"/>
      <c r="AD146" s="48"/>
      <c r="AE146" s="48"/>
      <c r="AF146" s="48"/>
      <c r="AG146" s="48"/>
      <c r="AH146" s="48"/>
      <c r="AI146" s="48"/>
      <c r="AJ146" s="48"/>
      <c r="AK146" s="48"/>
      <c r="AL146" s="48"/>
      <c r="AM146" s="48"/>
      <c r="AN146" s="48"/>
      <c r="AO146" s="48"/>
      <c r="AP146" s="48"/>
      <c r="AQ146" s="48"/>
      <c r="AR146" s="48"/>
      <c r="AS146" s="48"/>
      <c r="AT146" s="48"/>
      <c r="AU146" s="48"/>
      <c r="AV146" s="48"/>
      <c r="AW146" s="48"/>
      <c r="AX146" s="48"/>
      <c r="AY146" s="48"/>
      <c r="AZ146" s="48"/>
      <c r="BA146" s="48"/>
      <c r="BB146" s="48"/>
      <c r="BC146" s="48"/>
      <c r="BD146" s="48"/>
    </row>
    <row r="147" spans="11:56" x14ac:dyDescent="0.25">
      <c r="K147" s="48"/>
      <c r="L147" s="48"/>
      <c r="M147" s="48"/>
      <c r="N147" s="48"/>
      <c r="O147" s="48"/>
      <c r="P147" s="48"/>
      <c r="Q147" s="48"/>
      <c r="R147" s="48"/>
      <c r="S147" s="48"/>
      <c r="T147" s="48"/>
      <c r="U147" s="48"/>
      <c r="V147" s="48"/>
      <c r="W147" s="48"/>
      <c r="X147" s="48"/>
      <c r="Y147" s="48"/>
      <c r="Z147" s="48"/>
      <c r="AA147" s="48"/>
      <c r="AB147" s="48"/>
      <c r="AC147" s="48"/>
      <c r="AD147" s="48"/>
      <c r="AE147" s="48"/>
      <c r="AF147" s="48"/>
      <c r="AG147" s="48"/>
      <c r="AH147" s="48"/>
      <c r="AI147" s="48" t="s">
        <v>134</v>
      </c>
      <c r="AJ147" s="49">
        <v>-87922.5</v>
      </c>
      <c r="AK147" s="48"/>
      <c r="AL147" s="48"/>
      <c r="AM147" s="48"/>
      <c r="AN147" s="48"/>
      <c r="AO147" s="48"/>
      <c r="AP147" s="48"/>
      <c r="AQ147" s="48"/>
      <c r="AR147" s="48"/>
      <c r="AS147" s="48"/>
      <c r="AT147" s="48"/>
      <c r="AU147" s="48" t="s">
        <v>134</v>
      </c>
      <c r="AV147" s="49">
        <v>-125003.5</v>
      </c>
      <c r="AW147" s="48"/>
      <c r="AX147" s="48"/>
      <c r="AY147" s="48"/>
      <c r="AZ147" s="48"/>
      <c r="BA147" s="48"/>
      <c r="BB147" s="48"/>
      <c r="BC147" s="48"/>
      <c r="BD147" s="48"/>
    </row>
    <row r="148" spans="11:56" x14ac:dyDescent="0.25">
      <c r="K148" s="48" t="s">
        <v>134</v>
      </c>
      <c r="L148" s="49">
        <v>-18765</v>
      </c>
      <c r="M148" s="48"/>
      <c r="N148" s="48"/>
      <c r="O148" s="48"/>
      <c r="P148" s="48"/>
      <c r="Q148" s="48"/>
      <c r="R148" s="48"/>
      <c r="S148" s="48"/>
      <c r="T148" s="48"/>
      <c r="U148" s="48"/>
      <c r="V148" s="48"/>
      <c r="W148" s="48" t="s">
        <v>134</v>
      </c>
      <c r="X148" s="49">
        <v>-90156</v>
      </c>
      <c r="Y148" s="48"/>
      <c r="Z148" s="48"/>
      <c r="AA148" s="48"/>
      <c r="AB148" s="48"/>
      <c r="AC148" s="48"/>
      <c r="AD148" s="48"/>
      <c r="AE148" s="48"/>
      <c r="AF148" s="48"/>
      <c r="AG148" s="48"/>
      <c r="AH148" s="48"/>
      <c r="AI148" s="48" t="s">
        <v>84</v>
      </c>
      <c r="AJ148" s="50">
        <v>0.16830000000000001</v>
      </c>
      <c r="AK148" s="48"/>
      <c r="AL148" s="48"/>
      <c r="AM148" s="48"/>
      <c r="AN148" s="48"/>
      <c r="AO148" s="48"/>
      <c r="AP148" s="48"/>
      <c r="AQ148" s="48"/>
      <c r="AR148" s="48"/>
      <c r="AS148" s="48"/>
      <c r="AT148" s="48"/>
      <c r="AU148" s="48" t="s">
        <v>84</v>
      </c>
      <c r="AV148" s="50">
        <v>0.1002</v>
      </c>
      <c r="AW148" s="48"/>
      <c r="AX148" s="48"/>
      <c r="AY148" s="48"/>
      <c r="AZ148" s="48"/>
      <c r="BA148" s="48"/>
      <c r="BB148" s="48"/>
      <c r="BC148" s="48"/>
      <c r="BD148" s="48"/>
    </row>
    <row r="149" spans="11:56" x14ac:dyDescent="0.25">
      <c r="K149" s="48" t="s">
        <v>84</v>
      </c>
      <c r="L149" s="50">
        <v>0.1108</v>
      </c>
      <c r="M149" s="48"/>
      <c r="N149" s="48"/>
      <c r="O149" s="48"/>
      <c r="P149" s="48"/>
      <c r="Q149" s="48"/>
      <c r="R149" s="48"/>
      <c r="S149" s="48"/>
      <c r="T149" s="48"/>
      <c r="U149" s="48"/>
      <c r="V149" s="48"/>
      <c r="W149" s="48" t="s">
        <v>84</v>
      </c>
      <c r="X149" s="50">
        <v>0.20810000000000001</v>
      </c>
      <c r="Y149" s="48"/>
      <c r="Z149" s="48"/>
      <c r="AA149" s="48"/>
      <c r="AB149" s="48"/>
      <c r="AC149" s="48"/>
      <c r="AD149" s="48"/>
      <c r="AE149" s="48"/>
      <c r="AF149" s="48"/>
      <c r="AG149" s="48"/>
      <c r="AH149" s="48"/>
      <c r="AI149" s="48" t="s">
        <v>135</v>
      </c>
      <c r="AJ149" s="51">
        <v>40616</v>
      </c>
      <c r="AK149" s="48"/>
      <c r="AL149" s="48"/>
      <c r="AM149" s="48"/>
      <c r="AN149" s="48"/>
      <c r="AO149" s="48"/>
      <c r="AP149" s="48"/>
      <c r="AQ149" s="48"/>
      <c r="AR149" s="48"/>
      <c r="AS149" s="48"/>
      <c r="AT149" s="48"/>
      <c r="AU149" s="48" t="s">
        <v>135</v>
      </c>
      <c r="AV149" s="51">
        <v>40794</v>
      </c>
      <c r="AW149" s="48"/>
      <c r="AX149" s="48"/>
      <c r="AY149" s="48"/>
      <c r="AZ149" s="48"/>
      <c r="BA149" s="48"/>
      <c r="BB149" s="48"/>
      <c r="BC149" s="48"/>
      <c r="BD149" s="48"/>
    </row>
    <row r="150" spans="11:56" x14ac:dyDescent="0.25">
      <c r="K150" s="48" t="s">
        <v>135</v>
      </c>
      <c r="L150" s="51">
        <v>40332</v>
      </c>
      <c r="M150" s="48"/>
      <c r="N150" s="48"/>
      <c r="O150" s="48"/>
      <c r="P150" s="48"/>
      <c r="Q150" s="48"/>
      <c r="R150" s="48"/>
      <c r="S150" s="48"/>
      <c r="T150" s="48"/>
      <c r="U150" s="48"/>
      <c r="V150" s="48"/>
      <c r="W150" s="48" t="s">
        <v>135</v>
      </c>
      <c r="X150" s="51">
        <v>40532</v>
      </c>
      <c r="Y150" s="48"/>
      <c r="Z150" s="48"/>
      <c r="AA150" s="48"/>
      <c r="AB150" s="48"/>
      <c r="AC150" s="48"/>
      <c r="AD150" s="48"/>
      <c r="AE150" s="48"/>
      <c r="AF150" s="48"/>
      <c r="AG150" s="48"/>
      <c r="AH150" s="48"/>
      <c r="AI150" s="48" t="s">
        <v>136</v>
      </c>
      <c r="AJ150" s="48">
        <v>76</v>
      </c>
      <c r="AK150" s="48"/>
      <c r="AL150" s="48"/>
      <c r="AM150" s="48"/>
      <c r="AN150" s="48"/>
      <c r="AO150" s="48"/>
      <c r="AP150" s="48"/>
      <c r="AQ150" s="48"/>
      <c r="AR150" s="48"/>
      <c r="AS150" s="48"/>
      <c r="AT150" s="48"/>
      <c r="AU150" s="48" t="s">
        <v>136</v>
      </c>
      <c r="AV150" s="48">
        <v>80</v>
      </c>
      <c r="AW150" s="48"/>
      <c r="AX150" s="48"/>
      <c r="AY150" s="48"/>
      <c r="AZ150" s="48"/>
      <c r="BA150" s="48"/>
      <c r="BB150" s="48"/>
      <c r="BC150" s="48"/>
      <c r="BD150" s="48"/>
    </row>
    <row r="151" spans="11:56" x14ac:dyDescent="0.25">
      <c r="K151" s="48" t="s">
        <v>136</v>
      </c>
      <c r="L151" s="50">
        <v>196</v>
      </c>
      <c r="M151" s="48"/>
      <c r="N151" s="48"/>
      <c r="O151" s="48"/>
      <c r="P151" s="48"/>
      <c r="Q151" s="48"/>
      <c r="R151" s="48"/>
      <c r="S151" s="48"/>
      <c r="T151" s="48"/>
      <c r="U151" s="48"/>
      <c r="V151" s="48"/>
      <c r="W151" s="48" t="s">
        <v>136</v>
      </c>
      <c r="X151" s="48">
        <v>203</v>
      </c>
      <c r="Y151" s="48"/>
      <c r="Z151" s="48"/>
      <c r="AA151" s="48"/>
      <c r="AB151" s="48"/>
      <c r="AC151" s="48"/>
      <c r="AD151" s="48"/>
      <c r="AE151" s="48"/>
      <c r="AF151" s="48"/>
      <c r="AG151" s="48"/>
      <c r="AH151" s="48"/>
      <c r="AI151" s="48" t="s">
        <v>137</v>
      </c>
      <c r="AJ151" s="48" t="s">
        <v>919</v>
      </c>
      <c r="AK151" s="48"/>
      <c r="AL151" s="48"/>
      <c r="AM151" s="48"/>
      <c r="AN151" s="48"/>
      <c r="AO151" s="48"/>
      <c r="AP151" s="48"/>
      <c r="AQ151" s="48"/>
      <c r="AR151" s="48"/>
      <c r="AS151" s="48"/>
      <c r="AT151" s="48"/>
      <c r="AU151" s="48" t="s">
        <v>137</v>
      </c>
      <c r="AV151" s="48" t="s">
        <v>1188</v>
      </c>
      <c r="AW151" s="48"/>
      <c r="AX151" s="48"/>
      <c r="AY151" s="48"/>
      <c r="AZ151" s="48"/>
      <c r="BA151" s="48"/>
      <c r="BB151" s="48"/>
      <c r="BC151" s="48"/>
      <c r="BD151" s="48"/>
    </row>
    <row r="152" spans="11:56" x14ac:dyDescent="0.25">
      <c r="K152" s="48" t="s">
        <v>137</v>
      </c>
      <c r="L152" s="51" t="s">
        <v>491</v>
      </c>
      <c r="M152" s="48"/>
      <c r="N152" s="48"/>
      <c r="O152" s="48"/>
      <c r="P152" s="48"/>
      <c r="Q152" s="48"/>
      <c r="R152" s="48"/>
      <c r="S152" s="48"/>
      <c r="T152" s="48"/>
      <c r="U152" s="48"/>
      <c r="V152" s="48"/>
      <c r="W152" s="48" t="s">
        <v>137</v>
      </c>
      <c r="X152" s="48" t="s">
        <v>722</v>
      </c>
      <c r="Y152" s="48"/>
      <c r="Z152" s="48"/>
      <c r="AA152" s="48"/>
      <c r="AB152" s="48"/>
      <c r="AC152" s="48"/>
      <c r="AD152" s="48"/>
      <c r="AE152" s="48"/>
      <c r="AF152" s="48"/>
      <c r="AG152" s="48"/>
      <c r="AH152" s="48"/>
      <c r="AI152" s="48" t="s">
        <v>138</v>
      </c>
      <c r="AJ152" s="48">
        <v>44</v>
      </c>
      <c r="AK152" s="48"/>
      <c r="AL152" s="48"/>
      <c r="AM152" s="48"/>
      <c r="AN152" s="48"/>
      <c r="AO152" s="48"/>
      <c r="AP152" s="48"/>
      <c r="AQ152" s="48"/>
      <c r="AR152" s="48"/>
      <c r="AS152" s="48"/>
      <c r="AT152" s="48"/>
      <c r="AU152" s="48" t="s">
        <v>138</v>
      </c>
      <c r="AV152" s="48">
        <v>29</v>
      </c>
      <c r="AW152" s="48"/>
      <c r="AX152" s="48"/>
      <c r="AY152" s="48"/>
      <c r="AZ152" s="48"/>
      <c r="BA152" s="48"/>
      <c r="BB152" s="48"/>
      <c r="BC152" s="48"/>
      <c r="BD152" s="48"/>
    </row>
    <row r="153" spans="11:56" x14ac:dyDescent="0.25">
      <c r="K153" s="48" t="s">
        <v>138</v>
      </c>
      <c r="L153" s="48">
        <v>25</v>
      </c>
      <c r="M153" s="48"/>
      <c r="N153" s="48"/>
      <c r="O153" s="48"/>
      <c r="P153" s="48"/>
      <c r="Q153" s="48"/>
      <c r="R153" s="48"/>
      <c r="S153" s="48"/>
      <c r="T153" s="48"/>
      <c r="U153" s="48"/>
      <c r="V153" s="48"/>
      <c r="W153" s="48" t="s">
        <v>138</v>
      </c>
      <c r="X153" s="48">
        <v>22</v>
      </c>
      <c r="Y153" s="48"/>
      <c r="Z153" s="48"/>
      <c r="AA153" s="48"/>
      <c r="AB153" s="48"/>
      <c r="AC153" s="48"/>
      <c r="AD153" s="48"/>
      <c r="AE153" s="48"/>
      <c r="AF153" s="48"/>
      <c r="AG153" s="48"/>
      <c r="AH153" s="48"/>
      <c r="AI153" s="48"/>
      <c r="AJ153" s="48"/>
      <c r="AK153" s="48"/>
      <c r="AL153" s="48"/>
      <c r="AM153" s="48"/>
      <c r="AN153" s="48"/>
      <c r="AO153" s="48"/>
      <c r="AP153" s="48"/>
      <c r="AQ153" s="48"/>
      <c r="AR153" s="48"/>
      <c r="AS153" s="48"/>
      <c r="AT153" s="48"/>
      <c r="AU153" s="48"/>
      <c r="AV153" s="48"/>
      <c r="AW153" s="48"/>
      <c r="AX153" s="48"/>
      <c r="AY153" s="48"/>
      <c r="AZ153" s="48"/>
      <c r="BA153" s="48"/>
      <c r="BB153" s="48"/>
      <c r="BC153" s="48"/>
      <c r="BD153" s="48"/>
    </row>
    <row r="154" spans="11:56" x14ac:dyDescent="0.25">
      <c r="K154" s="48"/>
      <c r="L154" s="48"/>
      <c r="M154" s="48"/>
      <c r="N154" s="48"/>
      <c r="O154" s="48"/>
      <c r="P154" s="48"/>
      <c r="Q154" s="48"/>
      <c r="R154" s="48"/>
      <c r="S154" s="48"/>
      <c r="T154" s="48"/>
      <c r="U154" s="48"/>
      <c r="V154" s="48"/>
      <c r="W154" s="48"/>
      <c r="X154" s="48"/>
      <c r="Y154" s="48"/>
      <c r="Z154" s="48"/>
      <c r="AA154" s="48"/>
      <c r="AB154" s="48"/>
      <c r="AC154" s="48"/>
      <c r="AD154" s="48"/>
      <c r="AE154" s="48"/>
      <c r="AF154" s="48"/>
      <c r="AG154" s="48"/>
      <c r="AH154" s="48"/>
      <c r="AI154" s="48" t="s">
        <v>139</v>
      </c>
      <c r="AJ154" s="50">
        <v>0.16830000000000001</v>
      </c>
      <c r="AK154" s="48"/>
      <c r="AL154" s="48"/>
      <c r="AM154" s="48"/>
      <c r="AN154" s="48"/>
      <c r="AO154" s="48"/>
      <c r="AP154" s="48"/>
      <c r="AQ154" s="48"/>
      <c r="AR154" s="48"/>
      <c r="AS154" s="48"/>
      <c r="AT154" s="48"/>
      <c r="AU154" s="48" t="s">
        <v>139</v>
      </c>
      <c r="AV154" s="50">
        <v>0.1002</v>
      </c>
      <c r="AW154" s="48"/>
      <c r="AX154" s="48"/>
      <c r="AY154" s="48"/>
      <c r="AZ154" s="48"/>
      <c r="BA154" s="48"/>
      <c r="BB154" s="48"/>
      <c r="BC154" s="48"/>
      <c r="BD154" s="48"/>
    </row>
    <row r="155" spans="11:56" x14ac:dyDescent="0.25">
      <c r="K155" s="48" t="s">
        <v>139</v>
      </c>
      <c r="L155" s="50">
        <v>0.1232</v>
      </c>
      <c r="M155" s="48"/>
      <c r="N155" s="48"/>
      <c r="O155" s="48"/>
      <c r="P155" s="48"/>
      <c r="Q155" s="48"/>
      <c r="R155" s="48"/>
      <c r="S155" s="48"/>
      <c r="T155" s="48"/>
      <c r="U155" s="48"/>
      <c r="V155" s="48"/>
      <c r="W155" s="48" t="s">
        <v>139</v>
      </c>
      <c r="X155" s="50">
        <v>0.20810000000000001</v>
      </c>
      <c r="Y155" s="48"/>
      <c r="Z155" s="48"/>
      <c r="AA155" s="48"/>
      <c r="AB155" s="48"/>
      <c r="AC155" s="48"/>
      <c r="AD155" s="48"/>
      <c r="AE155" s="48"/>
      <c r="AF155" s="48"/>
      <c r="AG155" s="48"/>
      <c r="AH155" s="48"/>
      <c r="AI155" s="48" t="s">
        <v>140</v>
      </c>
      <c r="AJ155" s="49">
        <v>-87922.5</v>
      </c>
      <c r="AK155" s="48"/>
      <c r="AL155" s="48"/>
      <c r="AM155" s="48"/>
      <c r="AN155" s="48"/>
      <c r="AO155" s="48"/>
      <c r="AP155" s="48"/>
      <c r="AQ155" s="48"/>
      <c r="AR155" s="48"/>
      <c r="AS155" s="48"/>
      <c r="AT155" s="48"/>
      <c r="AU155" s="48" t="s">
        <v>140</v>
      </c>
      <c r="AV155" s="49">
        <v>-125003.5</v>
      </c>
      <c r="AW155" s="48"/>
      <c r="AX155" s="48"/>
      <c r="AY155" s="48"/>
      <c r="AZ155" s="48"/>
      <c r="BA155" s="48"/>
      <c r="BB155" s="48"/>
      <c r="BC155" s="48"/>
      <c r="BD155" s="48"/>
    </row>
    <row r="156" spans="11:56" x14ac:dyDescent="0.25">
      <c r="K156" s="48" t="s">
        <v>140</v>
      </c>
      <c r="L156" s="49">
        <v>-14270.5</v>
      </c>
      <c r="M156" s="48"/>
      <c r="N156" s="48"/>
      <c r="O156" s="48"/>
      <c r="P156" s="48"/>
      <c r="Q156" s="48"/>
      <c r="R156" s="48"/>
      <c r="S156" s="48"/>
      <c r="T156" s="48"/>
      <c r="U156" s="48"/>
      <c r="V156" s="48"/>
      <c r="W156" s="48" t="s">
        <v>140</v>
      </c>
      <c r="X156" s="49">
        <v>-90156</v>
      </c>
      <c r="Y156" s="48"/>
      <c r="Z156" s="48"/>
      <c r="AA156" s="48"/>
      <c r="AB156" s="48"/>
      <c r="AC156" s="48"/>
      <c r="AD156" s="48"/>
      <c r="AE156" s="48"/>
      <c r="AF156" s="48"/>
      <c r="AG156" s="48"/>
      <c r="AH156" s="48"/>
      <c r="AI156" s="48" t="s">
        <v>135</v>
      </c>
      <c r="AJ156" s="51">
        <v>40616</v>
      </c>
      <c r="AK156" s="48"/>
      <c r="AL156" s="48"/>
      <c r="AM156" s="48"/>
      <c r="AN156" s="48"/>
      <c r="AO156" s="48"/>
      <c r="AP156" s="48"/>
      <c r="AQ156" s="48"/>
      <c r="AR156" s="48"/>
      <c r="AS156" s="48"/>
      <c r="AT156" s="48"/>
      <c r="AU156" s="48" t="s">
        <v>135</v>
      </c>
      <c r="AV156" s="51">
        <v>40794</v>
      </c>
      <c r="AW156" s="48"/>
      <c r="AX156" s="48"/>
      <c r="AY156" s="48"/>
      <c r="AZ156" s="48"/>
      <c r="BA156" s="48"/>
      <c r="BB156" s="48"/>
      <c r="BC156" s="48"/>
      <c r="BD156" s="48"/>
    </row>
    <row r="157" spans="11:56" x14ac:dyDescent="0.25">
      <c r="K157" s="48" t="s">
        <v>135</v>
      </c>
      <c r="L157" s="51">
        <v>40295</v>
      </c>
      <c r="M157" s="48"/>
      <c r="N157" s="48"/>
      <c r="O157" s="48"/>
      <c r="P157" s="48"/>
      <c r="Q157" s="48"/>
      <c r="R157" s="48"/>
      <c r="S157" s="48"/>
      <c r="T157" s="48"/>
      <c r="U157" s="48"/>
      <c r="V157" s="48"/>
      <c r="W157" s="48" t="s">
        <v>135</v>
      </c>
      <c r="X157" s="51">
        <v>40532</v>
      </c>
      <c r="Y157" s="48"/>
      <c r="Z157" s="48"/>
      <c r="AA157" s="48"/>
      <c r="AB157" s="48"/>
      <c r="AC157" s="48"/>
      <c r="AD157" s="48"/>
      <c r="AE157" s="48"/>
      <c r="AF157" s="48"/>
      <c r="AG157" s="48"/>
      <c r="AH157" s="48"/>
      <c r="AI157" s="48" t="s">
        <v>136</v>
      </c>
      <c r="AJ157" s="48">
        <v>76</v>
      </c>
      <c r="AK157" s="48"/>
      <c r="AL157" s="48"/>
      <c r="AM157" s="48"/>
      <c r="AN157" s="48"/>
      <c r="AO157" s="48"/>
      <c r="AP157" s="48"/>
      <c r="AQ157" s="48"/>
      <c r="AR157" s="48"/>
      <c r="AS157" s="48"/>
      <c r="AT157" s="48"/>
      <c r="AU157" s="48" t="s">
        <v>136</v>
      </c>
      <c r="AV157" s="48">
        <v>80</v>
      </c>
      <c r="AW157" s="48"/>
      <c r="AX157" s="48"/>
      <c r="AY157" s="48"/>
      <c r="AZ157" s="48"/>
      <c r="BA157" s="48"/>
      <c r="BB157" s="48"/>
      <c r="BC157" s="48"/>
      <c r="BD157" s="48"/>
    </row>
    <row r="158" spans="11:56" x14ac:dyDescent="0.25">
      <c r="K158" s="48" t="s">
        <v>136</v>
      </c>
      <c r="L158" s="49">
        <v>145</v>
      </c>
      <c r="M158" s="48"/>
      <c r="N158" s="48"/>
      <c r="O158" s="48"/>
      <c r="P158" s="48"/>
      <c r="Q158" s="48"/>
      <c r="R158" s="48"/>
      <c r="S158" s="48"/>
      <c r="T158" s="48"/>
      <c r="U158" s="48"/>
      <c r="V158" s="48"/>
      <c r="W158" s="48" t="s">
        <v>136</v>
      </c>
      <c r="X158" s="48">
        <v>203</v>
      </c>
      <c r="Y158" s="48"/>
      <c r="Z158" s="48"/>
      <c r="AA158" s="48"/>
      <c r="AB158" s="48"/>
      <c r="AC158" s="48"/>
      <c r="AD158" s="48"/>
      <c r="AE158" s="48"/>
      <c r="AF158" s="48"/>
      <c r="AG158" s="48"/>
      <c r="AH158" s="48"/>
      <c r="AI158" s="48" t="s">
        <v>137</v>
      </c>
      <c r="AJ158" s="48" t="s">
        <v>919</v>
      </c>
      <c r="AK158" s="48"/>
      <c r="AL158" s="48"/>
      <c r="AM158" s="48"/>
      <c r="AN158" s="48"/>
      <c r="AO158" s="48"/>
      <c r="AP158" s="48"/>
      <c r="AQ158" s="48"/>
      <c r="AR158" s="48"/>
      <c r="AS158" s="48"/>
      <c r="AT158" s="48"/>
      <c r="AU158" s="48" t="s">
        <v>137</v>
      </c>
      <c r="AV158" s="48" t="s">
        <v>1188</v>
      </c>
      <c r="AW158" s="48"/>
      <c r="AX158" s="48"/>
      <c r="AY158" s="48"/>
      <c r="AZ158" s="48"/>
      <c r="BA158" s="48"/>
      <c r="BB158" s="48"/>
      <c r="BC158" s="48"/>
      <c r="BD158" s="48"/>
    </row>
    <row r="159" spans="11:56" x14ac:dyDescent="0.25">
      <c r="K159" s="48" t="s">
        <v>137</v>
      </c>
      <c r="L159" s="51" t="s">
        <v>492</v>
      </c>
      <c r="M159" s="48"/>
      <c r="N159" s="48"/>
      <c r="O159" s="48"/>
      <c r="P159" s="48"/>
      <c r="Q159" s="48"/>
      <c r="R159" s="48"/>
      <c r="S159" s="48"/>
      <c r="T159" s="48"/>
      <c r="U159" s="48"/>
      <c r="V159" s="48"/>
      <c r="W159" s="48" t="s">
        <v>137</v>
      </c>
      <c r="X159" s="48" t="s">
        <v>722</v>
      </c>
      <c r="Y159" s="48"/>
      <c r="Z159" s="48"/>
      <c r="AA159" s="48"/>
      <c r="AB159" s="48"/>
      <c r="AC159" s="48"/>
      <c r="AD159" s="48"/>
      <c r="AE159" s="48"/>
      <c r="AF159" s="48"/>
      <c r="AG159" s="48"/>
      <c r="AH159" s="48"/>
      <c r="AI159" s="48" t="s">
        <v>138</v>
      </c>
      <c r="AJ159" s="48">
        <v>44</v>
      </c>
      <c r="AK159" s="48"/>
      <c r="AL159" s="48"/>
      <c r="AM159" s="48"/>
      <c r="AN159" s="48"/>
      <c r="AO159" s="48"/>
      <c r="AP159" s="48"/>
      <c r="AQ159" s="48"/>
      <c r="AR159" s="48"/>
      <c r="AS159" s="48"/>
      <c r="AT159" s="48"/>
      <c r="AU159" s="48" t="s">
        <v>138</v>
      </c>
      <c r="AV159" s="48">
        <v>29</v>
      </c>
      <c r="AW159" s="48"/>
      <c r="AX159" s="48"/>
      <c r="AY159" s="48"/>
      <c r="AZ159" s="48"/>
      <c r="BA159" s="48"/>
      <c r="BB159" s="48"/>
      <c r="BC159" s="48"/>
      <c r="BD159" s="48"/>
    </row>
    <row r="160" spans="11:56" x14ac:dyDescent="0.25">
      <c r="K160" s="48" t="s">
        <v>138</v>
      </c>
      <c r="L160" s="48">
        <v>105</v>
      </c>
      <c r="M160" s="48"/>
      <c r="N160" s="48"/>
      <c r="O160" s="48"/>
      <c r="P160" s="48"/>
      <c r="Q160" s="48"/>
      <c r="R160" s="48"/>
      <c r="S160" s="48"/>
      <c r="T160" s="48"/>
      <c r="U160" s="48"/>
      <c r="V160" s="48"/>
      <c r="W160" s="48" t="s">
        <v>138</v>
      </c>
      <c r="X160" s="48">
        <v>22</v>
      </c>
      <c r="Y160" s="48"/>
      <c r="Z160" s="48"/>
      <c r="AA160" s="48"/>
      <c r="AB160" s="48"/>
      <c r="AC160" s="48"/>
      <c r="AD160" s="48"/>
      <c r="AE160" s="48"/>
      <c r="AF160" s="48"/>
      <c r="AG160" s="48"/>
      <c r="AH160" s="48"/>
      <c r="AI160" s="48"/>
      <c r="AJ160" s="48"/>
      <c r="AK160" s="48"/>
      <c r="AL160" s="48"/>
      <c r="AM160" s="48"/>
      <c r="AN160" s="48"/>
      <c r="AO160" s="48"/>
      <c r="AP160" s="48"/>
      <c r="AQ160" s="48"/>
      <c r="AR160" s="48"/>
      <c r="AS160" s="48"/>
      <c r="AT160" s="48"/>
      <c r="AU160" s="48"/>
      <c r="AV160" s="48"/>
      <c r="AW160" s="48"/>
      <c r="AX160" s="48"/>
      <c r="AY160" s="48"/>
      <c r="AZ160" s="48"/>
      <c r="BA160" s="48"/>
      <c r="BB160" s="48"/>
      <c r="BC160" s="48"/>
      <c r="BD160" s="48"/>
    </row>
    <row r="161" spans="11:56" x14ac:dyDescent="0.25">
      <c r="K161" s="48"/>
      <c r="L161" s="48"/>
      <c r="M161" s="48"/>
      <c r="N161" s="48"/>
      <c r="O161" s="48"/>
      <c r="P161" s="48"/>
      <c r="Q161" s="48"/>
      <c r="R161" s="48"/>
      <c r="S161" s="48"/>
      <c r="T161" s="48"/>
      <c r="U161" s="48"/>
      <c r="V161" s="48"/>
      <c r="W161" s="48"/>
      <c r="X161" s="48"/>
      <c r="Y161" s="48"/>
      <c r="Z161" s="48"/>
      <c r="AA161" s="48"/>
      <c r="AB161" s="48"/>
      <c r="AC161" s="48"/>
      <c r="AD161" s="48"/>
      <c r="AE161" s="48"/>
      <c r="AF161" s="48"/>
      <c r="AG161" s="48"/>
      <c r="AH161" s="48"/>
      <c r="AI161" s="48" t="s">
        <v>141</v>
      </c>
      <c r="AJ161" s="48" t="s">
        <v>919</v>
      </c>
      <c r="AK161" s="48"/>
      <c r="AL161" s="48"/>
      <c r="AM161" s="48"/>
      <c r="AN161" s="48"/>
      <c r="AO161" s="48"/>
      <c r="AP161" s="48"/>
      <c r="AQ161" s="48"/>
      <c r="AR161" s="48"/>
      <c r="AS161" s="48"/>
      <c r="AT161" s="48"/>
      <c r="AU161" s="48" t="s">
        <v>141</v>
      </c>
      <c r="AV161" s="48" t="s">
        <v>1188</v>
      </c>
      <c r="AW161" s="48"/>
      <c r="AX161" s="48"/>
      <c r="AY161" s="48"/>
      <c r="AZ161" s="48"/>
      <c r="BA161" s="48"/>
      <c r="BB161" s="48"/>
      <c r="BC161" s="48"/>
      <c r="BD161" s="48"/>
    </row>
    <row r="162" spans="11:56" x14ac:dyDescent="0.25">
      <c r="K162" s="48" t="s">
        <v>141</v>
      </c>
      <c r="L162" s="48" t="s">
        <v>492</v>
      </c>
      <c r="M162" s="48"/>
      <c r="N162" s="48"/>
      <c r="O162" s="48"/>
      <c r="P162" s="48"/>
      <c r="Q162" s="48"/>
      <c r="R162" s="48"/>
      <c r="S162" s="48"/>
      <c r="T162" s="48"/>
      <c r="U162" s="48"/>
      <c r="V162" s="48"/>
      <c r="W162" s="48" t="s">
        <v>141</v>
      </c>
      <c r="X162" s="48" t="s">
        <v>722</v>
      </c>
      <c r="Y162" s="48"/>
      <c r="Z162" s="48"/>
      <c r="AA162" s="48"/>
      <c r="AB162" s="48"/>
      <c r="AC162" s="48"/>
      <c r="AD162" s="48"/>
      <c r="AE162" s="48"/>
      <c r="AF162" s="48"/>
      <c r="AG162" s="48"/>
      <c r="AH162" s="48"/>
      <c r="AI162" s="48" t="s">
        <v>142</v>
      </c>
      <c r="AJ162" s="51">
        <v>40578</v>
      </c>
      <c r="AK162" s="48"/>
      <c r="AL162" s="48"/>
      <c r="AM162" s="48"/>
      <c r="AN162" s="48"/>
      <c r="AO162" s="48"/>
      <c r="AP162" s="48"/>
      <c r="AQ162" s="48"/>
      <c r="AR162" s="48"/>
      <c r="AS162" s="48"/>
      <c r="AT162" s="48"/>
      <c r="AU162" s="48" t="s">
        <v>142</v>
      </c>
      <c r="AV162" s="51">
        <v>40777</v>
      </c>
      <c r="AW162" s="48"/>
      <c r="AX162" s="48"/>
      <c r="AY162" s="48"/>
      <c r="AZ162" s="48"/>
      <c r="BA162" s="48"/>
      <c r="BB162" s="48"/>
      <c r="BC162" s="48"/>
      <c r="BD162" s="48"/>
    </row>
    <row r="163" spans="11:56" x14ac:dyDescent="0.25">
      <c r="K163" s="48" t="s">
        <v>142</v>
      </c>
      <c r="L163" s="51">
        <v>40217</v>
      </c>
      <c r="M163" s="48"/>
      <c r="N163" s="48"/>
      <c r="O163" s="48"/>
      <c r="P163" s="48"/>
      <c r="Q163" s="48"/>
      <c r="R163" s="48"/>
      <c r="S163" s="48"/>
      <c r="T163" s="48"/>
      <c r="U163" s="48"/>
      <c r="V163" s="48"/>
      <c r="W163" s="48" t="s">
        <v>142</v>
      </c>
      <c r="X163" s="51">
        <v>40514</v>
      </c>
      <c r="Y163" s="48"/>
      <c r="Z163" s="48"/>
      <c r="AA163" s="48"/>
      <c r="AB163" s="48"/>
      <c r="AC163" s="48"/>
      <c r="AD163" s="48"/>
      <c r="AE163" s="48"/>
      <c r="AF163" s="48"/>
      <c r="AG163" s="48"/>
      <c r="AH163" s="48"/>
      <c r="AI163" s="48" t="s">
        <v>143</v>
      </c>
      <c r="AJ163" s="51">
        <v>40619</v>
      </c>
      <c r="AK163" s="48"/>
      <c r="AL163" s="48"/>
      <c r="AM163" s="48"/>
      <c r="AN163" s="48"/>
      <c r="AO163" s="48"/>
      <c r="AP163" s="48"/>
      <c r="AQ163" s="48"/>
      <c r="AR163" s="48"/>
      <c r="AS163" s="48"/>
      <c r="AT163" s="48"/>
      <c r="AU163" s="48" t="s">
        <v>143</v>
      </c>
      <c r="AV163" s="51">
        <v>40801</v>
      </c>
      <c r="AW163" s="48"/>
      <c r="AX163" s="48"/>
      <c r="AY163" s="48"/>
      <c r="AZ163" s="48"/>
      <c r="BA163" s="48"/>
      <c r="BB163" s="48"/>
      <c r="BC163" s="48"/>
      <c r="BD163" s="48"/>
    </row>
    <row r="164" spans="11:56" x14ac:dyDescent="0.25">
      <c r="K164" s="48" t="s">
        <v>143</v>
      </c>
      <c r="L164" s="51">
        <v>40302</v>
      </c>
      <c r="M164" s="48"/>
      <c r="N164" s="48"/>
      <c r="O164" s="48"/>
      <c r="P164" s="48"/>
      <c r="Q164" s="48"/>
      <c r="R164" s="48"/>
      <c r="S164" s="48"/>
      <c r="T164" s="48"/>
      <c r="U164" s="48"/>
      <c r="V164" s="48"/>
      <c r="W164" s="48" t="s">
        <v>143</v>
      </c>
      <c r="X164" s="51">
        <v>40543</v>
      </c>
      <c r="Y164" s="48"/>
      <c r="Z164" s="48"/>
      <c r="AA164" s="48"/>
      <c r="AB164" s="48"/>
      <c r="AC164" s="48"/>
      <c r="AD164" s="48"/>
      <c r="AE164" s="48"/>
      <c r="AF164" s="48"/>
      <c r="AG164" s="48"/>
      <c r="AH164" s="48"/>
      <c r="AI164" s="48" t="s">
        <v>144</v>
      </c>
      <c r="AJ164" s="50">
        <v>0.16830000000000001</v>
      </c>
      <c r="AK164" s="48"/>
      <c r="AL164" s="48"/>
      <c r="AM164" s="48"/>
      <c r="AN164" s="48"/>
      <c r="AO164" s="48"/>
      <c r="AP164" s="48"/>
      <c r="AQ164" s="48"/>
      <c r="AR164" s="48"/>
      <c r="AS164" s="48"/>
      <c r="AT164" s="48"/>
      <c r="AU164" s="48" t="s">
        <v>144</v>
      </c>
      <c r="AV164" s="50">
        <v>0.1002</v>
      </c>
      <c r="AW164" s="48"/>
      <c r="AX164" s="48"/>
      <c r="AY164" s="48"/>
      <c r="AZ164" s="48"/>
      <c r="BA164" s="48"/>
      <c r="BB164" s="48"/>
      <c r="BC164" s="48"/>
      <c r="BD164" s="48"/>
    </row>
    <row r="165" spans="11:56" x14ac:dyDescent="0.25">
      <c r="K165" s="48" t="s">
        <v>144</v>
      </c>
      <c r="L165" s="50">
        <v>0.1232</v>
      </c>
      <c r="M165" s="48"/>
      <c r="N165" s="48"/>
      <c r="O165" s="48"/>
      <c r="P165" s="48"/>
      <c r="Q165" s="48"/>
      <c r="R165" s="48"/>
      <c r="S165" s="48"/>
      <c r="T165" s="48"/>
      <c r="U165" s="48"/>
      <c r="V165" s="48"/>
      <c r="W165" s="48" t="s">
        <v>144</v>
      </c>
      <c r="X165" s="50">
        <v>0.20810000000000001</v>
      </c>
      <c r="Y165" s="48"/>
      <c r="Z165" s="48"/>
      <c r="AA165" s="48"/>
      <c r="AB165" s="48"/>
      <c r="AC165" s="48"/>
      <c r="AD165" s="48"/>
      <c r="AE165" s="48"/>
      <c r="AF165" s="48"/>
      <c r="AG165" s="48"/>
      <c r="AH165" s="48"/>
      <c r="AI165" s="48"/>
      <c r="AJ165" s="48"/>
      <c r="AK165" s="48"/>
      <c r="AL165" s="48"/>
      <c r="AM165" s="48"/>
      <c r="AN165" s="48"/>
      <c r="AO165" s="48"/>
      <c r="AP165" s="48"/>
      <c r="AQ165" s="48"/>
      <c r="AR165" s="48"/>
      <c r="AS165" s="48"/>
      <c r="AT165" s="48"/>
      <c r="AU165" s="48"/>
      <c r="AV165" s="48"/>
      <c r="AW165" s="48"/>
      <c r="AX165" s="48"/>
      <c r="AY165" s="48"/>
      <c r="AZ165" s="48"/>
      <c r="BA165" s="48"/>
      <c r="BB165" s="48"/>
      <c r="BC165" s="48"/>
      <c r="BD165" s="48"/>
    </row>
    <row r="166" spans="11:56" x14ac:dyDescent="0.25">
      <c r="K166" s="48"/>
      <c r="L166" s="51"/>
      <c r="M166" s="48"/>
      <c r="N166" s="48"/>
      <c r="O166" s="48"/>
      <c r="P166" s="48"/>
      <c r="Q166" s="48"/>
      <c r="R166" s="48"/>
      <c r="S166" s="48"/>
      <c r="T166" s="48"/>
      <c r="U166" s="48"/>
      <c r="V166" s="48"/>
      <c r="W166" s="48"/>
      <c r="X166" s="48"/>
      <c r="Y166" s="48"/>
      <c r="Z166" s="48"/>
      <c r="AA166" s="48"/>
      <c r="AB166" s="48"/>
      <c r="AC166" s="48"/>
      <c r="AD166" s="48"/>
      <c r="AE166" s="48"/>
      <c r="AF166" s="48"/>
      <c r="AG166" s="48"/>
      <c r="AH166" s="48"/>
      <c r="AI166" s="48"/>
      <c r="AJ166" s="48"/>
      <c r="AK166" s="48"/>
      <c r="AL166" s="48"/>
      <c r="AM166" s="48"/>
      <c r="AN166" s="48"/>
      <c r="AO166" s="48"/>
      <c r="AP166" s="48"/>
      <c r="AQ166" s="48"/>
      <c r="AR166" s="48"/>
      <c r="AS166" s="48"/>
      <c r="AT166" s="48"/>
      <c r="AU166" s="48"/>
      <c r="AV166" s="48"/>
      <c r="AW166" s="48"/>
      <c r="AX166" s="48"/>
      <c r="AY166" s="48"/>
      <c r="AZ166" s="48"/>
      <c r="BA166" s="48"/>
      <c r="BB166" s="48"/>
      <c r="BC166" s="48"/>
      <c r="BD166" s="48"/>
    </row>
    <row r="167" spans="11:56" x14ac:dyDescent="0.25">
      <c r="K167" s="48"/>
      <c r="L167" s="50"/>
      <c r="M167" s="48"/>
      <c r="N167" s="48"/>
      <c r="O167" s="48"/>
      <c r="P167" s="48"/>
      <c r="Q167" s="48"/>
      <c r="R167" s="48"/>
      <c r="S167" s="48"/>
      <c r="T167" s="48"/>
      <c r="U167" s="48"/>
      <c r="V167" s="48"/>
      <c r="W167" s="48"/>
      <c r="X167" s="48"/>
      <c r="Y167" s="48"/>
      <c r="Z167" s="48"/>
      <c r="AA167" s="48"/>
      <c r="AB167" s="48"/>
      <c r="AC167" s="48"/>
      <c r="AD167" s="48"/>
      <c r="AE167" s="48"/>
      <c r="AF167" s="48"/>
      <c r="AG167" s="48"/>
      <c r="AH167" s="48"/>
      <c r="AI167" s="48" t="s">
        <v>148</v>
      </c>
      <c r="AJ167" s="48"/>
      <c r="AK167" s="48"/>
      <c r="AL167" s="48"/>
      <c r="AM167" s="48"/>
      <c r="AN167" s="48"/>
      <c r="AO167" s="48"/>
      <c r="AP167" s="48"/>
      <c r="AQ167" s="48"/>
      <c r="AR167" s="48"/>
      <c r="AS167" s="48"/>
      <c r="AT167" s="48"/>
      <c r="AU167" s="48" t="s">
        <v>148</v>
      </c>
      <c r="AV167" s="48"/>
      <c r="AW167" s="48"/>
      <c r="AX167" s="48"/>
      <c r="AY167" s="48"/>
      <c r="AZ167" s="48"/>
      <c r="BA167" s="48"/>
      <c r="BB167" s="48"/>
      <c r="BC167" s="48"/>
      <c r="BD167" s="48"/>
    </row>
    <row r="168" spans="11:56" x14ac:dyDescent="0.25">
      <c r="K168" s="48" t="s">
        <v>148</v>
      </c>
      <c r="L168" s="48"/>
      <c r="M168" s="48"/>
      <c r="N168" s="48"/>
      <c r="O168" s="48"/>
      <c r="P168" s="48"/>
      <c r="Q168" s="48"/>
      <c r="R168" s="48"/>
      <c r="S168" s="48"/>
      <c r="T168" s="48"/>
      <c r="U168" s="48"/>
      <c r="V168" s="48"/>
      <c r="W168" s="48" t="s">
        <v>148</v>
      </c>
      <c r="X168" s="48"/>
      <c r="Y168" s="48"/>
      <c r="Z168" s="48"/>
      <c r="AA168" s="48"/>
      <c r="AB168" s="48"/>
      <c r="AC168" s="48"/>
      <c r="AD168" s="48"/>
      <c r="AE168" s="48"/>
      <c r="AF168" s="48"/>
      <c r="AG168" s="48"/>
      <c r="AH168" s="48"/>
      <c r="AI168" s="48" t="s">
        <v>149</v>
      </c>
      <c r="AJ168" s="48" t="s">
        <v>150</v>
      </c>
      <c r="AK168" s="48" t="s">
        <v>151</v>
      </c>
      <c r="AL168" s="48" t="s">
        <v>152</v>
      </c>
      <c r="AM168" s="48" t="s">
        <v>153</v>
      </c>
      <c r="AN168" s="48" t="s">
        <v>154</v>
      </c>
      <c r="AO168" s="48" t="s">
        <v>155</v>
      </c>
      <c r="AP168" s="48" t="s">
        <v>156</v>
      </c>
      <c r="AQ168" s="48" t="s">
        <v>157</v>
      </c>
      <c r="AR168" s="48" t="s">
        <v>158</v>
      </c>
      <c r="AS168" s="48"/>
      <c r="AT168" s="48"/>
      <c r="AU168" s="48" t="s">
        <v>149</v>
      </c>
      <c r="AV168" s="48" t="s">
        <v>263</v>
      </c>
      <c r="AW168" s="48" t="s">
        <v>151</v>
      </c>
      <c r="AX168" s="48" t="s">
        <v>195</v>
      </c>
      <c r="AY168" s="48" t="s">
        <v>153</v>
      </c>
      <c r="AZ168" s="48" t="s">
        <v>154</v>
      </c>
      <c r="BA168" s="48" t="s">
        <v>155</v>
      </c>
      <c r="BB168" s="48" t="s">
        <v>156</v>
      </c>
      <c r="BC168" s="48" t="s">
        <v>157</v>
      </c>
      <c r="BD168" s="48" t="s">
        <v>158</v>
      </c>
    </row>
    <row r="169" spans="11:56" x14ac:dyDescent="0.25">
      <c r="K169" s="48" t="s">
        <v>149</v>
      </c>
      <c r="L169" s="48" t="s">
        <v>150</v>
      </c>
      <c r="M169" s="49" t="s">
        <v>151</v>
      </c>
      <c r="N169" s="49" t="s">
        <v>152</v>
      </c>
      <c r="O169" s="48" t="s">
        <v>153</v>
      </c>
      <c r="P169" s="48" t="s">
        <v>154</v>
      </c>
      <c r="Q169" s="48" t="s">
        <v>155</v>
      </c>
      <c r="R169" s="48" t="s">
        <v>156</v>
      </c>
      <c r="S169" s="48" t="s">
        <v>157</v>
      </c>
      <c r="T169" s="48" t="s">
        <v>158</v>
      </c>
      <c r="U169" s="48"/>
      <c r="V169" s="48"/>
      <c r="W169" s="48" t="s">
        <v>149</v>
      </c>
      <c r="X169" s="49" t="s">
        <v>150</v>
      </c>
      <c r="Y169" s="49" t="s">
        <v>151</v>
      </c>
      <c r="Z169" s="49" t="s">
        <v>152</v>
      </c>
      <c r="AA169" s="48" t="s">
        <v>153</v>
      </c>
      <c r="AB169" s="48" t="s">
        <v>154</v>
      </c>
      <c r="AC169" s="48" t="s">
        <v>155</v>
      </c>
      <c r="AD169" s="48" t="s">
        <v>156</v>
      </c>
      <c r="AE169" s="48" t="s">
        <v>157</v>
      </c>
      <c r="AF169" s="48" t="s">
        <v>158</v>
      </c>
      <c r="AG169" s="48"/>
      <c r="AH169" s="48"/>
      <c r="AI169" s="48">
        <v>2011</v>
      </c>
      <c r="AJ169" s="49">
        <v>228439.5</v>
      </c>
      <c r="AK169" s="49">
        <v>0</v>
      </c>
      <c r="AL169" s="49">
        <v>624028.5</v>
      </c>
      <c r="AM169" s="48">
        <v>57.75</v>
      </c>
      <c r="AN169" s="48">
        <v>16.829999999999998</v>
      </c>
      <c r="AO169" s="48">
        <v>206</v>
      </c>
      <c r="AP169" s="48">
        <v>49.03</v>
      </c>
      <c r="AQ169" s="48">
        <v>1.3620000000000001</v>
      </c>
      <c r="AR169" s="48">
        <v>0.4768</v>
      </c>
      <c r="AS169" s="48"/>
      <c r="AT169" s="48"/>
      <c r="AU169" s="48">
        <v>2011</v>
      </c>
      <c r="AV169" s="49">
        <v>1137523.5</v>
      </c>
      <c r="AW169" s="49">
        <v>0</v>
      </c>
      <c r="AX169" s="49">
        <v>1761551.5</v>
      </c>
      <c r="AY169" s="48">
        <v>182.3</v>
      </c>
      <c r="AZ169" s="48">
        <v>10.02</v>
      </c>
      <c r="BA169" s="48">
        <v>197</v>
      </c>
      <c r="BB169" s="48">
        <v>58.88</v>
      </c>
      <c r="BC169" s="48">
        <v>2.0510000000000002</v>
      </c>
      <c r="BD169" s="48">
        <v>0.52200000000000002</v>
      </c>
    </row>
    <row r="170" spans="11:56" x14ac:dyDescent="0.25">
      <c r="K170" s="48">
        <v>2010</v>
      </c>
      <c r="L170" s="49">
        <v>144918.5</v>
      </c>
      <c r="M170" s="49">
        <v>0</v>
      </c>
      <c r="N170" s="49">
        <v>244558.5</v>
      </c>
      <c r="O170" s="48">
        <v>145.4</v>
      </c>
      <c r="P170" s="48">
        <v>12.32</v>
      </c>
      <c r="Q170" s="48">
        <v>220</v>
      </c>
      <c r="R170" s="48">
        <v>47.73</v>
      </c>
      <c r="S170" s="48">
        <v>2.0089999999999999</v>
      </c>
      <c r="T170" s="48">
        <v>0.35920000000000002</v>
      </c>
      <c r="U170" s="48"/>
      <c r="V170" s="48"/>
      <c r="W170" s="48">
        <v>2010</v>
      </c>
      <c r="X170" s="49">
        <v>140003.5</v>
      </c>
      <c r="Y170" s="49">
        <v>0</v>
      </c>
      <c r="Z170" s="49">
        <v>384561.5</v>
      </c>
      <c r="AA170" s="48">
        <v>57.25</v>
      </c>
      <c r="AB170" s="48">
        <v>20.81</v>
      </c>
      <c r="AC170" s="48">
        <v>210</v>
      </c>
      <c r="AD170" s="48">
        <v>47.14</v>
      </c>
      <c r="AE170" s="48">
        <v>1.327</v>
      </c>
      <c r="AF170" s="48">
        <v>0.35310000000000002</v>
      </c>
      <c r="AG170" s="48"/>
      <c r="AH170" s="48"/>
      <c r="AI170" s="48">
        <v>2010</v>
      </c>
      <c r="AJ170" s="49">
        <v>11028</v>
      </c>
      <c r="AK170" s="49">
        <v>0</v>
      </c>
      <c r="AL170" s="49">
        <v>395589</v>
      </c>
      <c r="AM170" s="48">
        <v>2.8679999999999999</v>
      </c>
      <c r="AN170" s="48">
        <v>0</v>
      </c>
      <c r="AO170" s="48">
        <v>1</v>
      </c>
      <c r="AP170" s="48">
        <v>100</v>
      </c>
      <c r="AQ170" s="48">
        <v>100</v>
      </c>
      <c r="AR170" s="48">
        <v>0.28870000000000001</v>
      </c>
      <c r="AS170" s="48"/>
      <c r="AT170" s="48"/>
      <c r="AU170" s="48"/>
      <c r="AV170" s="48"/>
      <c r="AW170" s="48"/>
      <c r="AX170" s="48"/>
      <c r="AY170" s="48"/>
      <c r="AZ170" s="48"/>
      <c r="BA170" s="48"/>
      <c r="BB170" s="48"/>
      <c r="BC170" s="48"/>
      <c r="BD170" s="48"/>
    </row>
    <row r="171" spans="11:56" x14ac:dyDescent="0.25">
      <c r="K171" s="48">
        <v>2009</v>
      </c>
      <c r="L171" s="49">
        <v>-360</v>
      </c>
      <c r="M171" s="49">
        <v>0</v>
      </c>
      <c r="N171" s="49">
        <v>99640</v>
      </c>
      <c r="O171" s="48">
        <v>-0.36</v>
      </c>
      <c r="P171" s="48">
        <v>0.36</v>
      </c>
      <c r="Q171" s="48">
        <v>2</v>
      </c>
      <c r="R171" s="48">
        <v>0</v>
      </c>
      <c r="S171" s="48">
        <v>0</v>
      </c>
      <c r="T171" s="48">
        <v>-0.28870000000000001</v>
      </c>
      <c r="U171" s="48"/>
      <c r="V171" s="48"/>
      <c r="W171" s="48"/>
      <c r="X171" s="49"/>
      <c r="Y171" s="49"/>
      <c r="Z171" s="49"/>
      <c r="AA171" s="48"/>
      <c r="AB171" s="48"/>
      <c r="AC171" s="48"/>
      <c r="AD171" s="48"/>
      <c r="AE171" s="48"/>
      <c r="AF171" s="48"/>
      <c r="AG171" s="48"/>
      <c r="AH171" s="48"/>
      <c r="AI171" s="48"/>
      <c r="AJ171" s="49"/>
      <c r="AK171" s="49"/>
      <c r="AL171" s="49"/>
      <c r="AM171" s="48"/>
      <c r="AN171" s="48"/>
      <c r="AO171" s="48"/>
      <c r="AP171" s="48"/>
      <c r="AQ171" s="48"/>
      <c r="AR171" s="48"/>
      <c r="AS171" s="48"/>
      <c r="AT171" s="48"/>
      <c r="AU171" s="48" t="s">
        <v>159</v>
      </c>
      <c r="AV171" s="49">
        <v>1137523.5</v>
      </c>
      <c r="AW171" s="49">
        <v>0</v>
      </c>
      <c r="AX171" s="49">
        <v>1761551.5</v>
      </c>
      <c r="AY171" s="48">
        <v>182.3</v>
      </c>
      <c r="AZ171" s="48">
        <v>10.02</v>
      </c>
      <c r="BA171" s="48">
        <v>197</v>
      </c>
      <c r="BB171" s="48">
        <v>58.88</v>
      </c>
      <c r="BC171" s="48">
        <v>2.0510000000000002</v>
      </c>
      <c r="BD171" s="48">
        <v>0.52200000000000002</v>
      </c>
    </row>
    <row r="172" spans="11:56" x14ac:dyDescent="0.25">
      <c r="K172" s="48"/>
      <c r="L172" s="49"/>
      <c r="M172" s="49"/>
      <c r="N172" s="49"/>
      <c r="O172" s="48"/>
      <c r="P172" s="48"/>
      <c r="Q172" s="48"/>
      <c r="R172" s="48"/>
      <c r="S172" s="48"/>
      <c r="T172" s="48"/>
      <c r="U172" s="48"/>
      <c r="V172" s="48"/>
      <c r="W172" s="48" t="s">
        <v>159</v>
      </c>
      <c r="X172" s="49">
        <v>140003.5</v>
      </c>
      <c r="Y172" s="49">
        <v>0</v>
      </c>
      <c r="Z172" s="49">
        <v>384561.5</v>
      </c>
      <c r="AA172" s="48">
        <v>57.25</v>
      </c>
      <c r="AB172" s="48">
        <v>20.81</v>
      </c>
      <c r="AC172" s="48">
        <v>210</v>
      </c>
      <c r="AD172" s="48">
        <v>47.14</v>
      </c>
      <c r="AE172" s="48">
        <v>1.327</v>
      </c>
      <c r="AF172" s="48">
        <v>0.35310000000000002</v>
      </c>
      <c r="AG172" s="48"/>
      <c r="AH172" s="48"/>
      <c r="AI172" s="48" t="s">
        <v>159</v>
      </c>
      <c r="AJ172" s="49">
        <v>119733.75</v>
      </c>
      <c r="AK172" s="49">
        <v>0</v>
      </c>
      <c r="AL172" s="49">
        <v>509808.75</v>
      </c>
      <c r="AM172" s="48">
        <v>30.31</v>
      </c>
      <c r="AN172" s="48">
        <v>8.4169999999999998</v>
      </c>
      <c r="AO172" s="48">
        <v>103.5</v>
      </c>
      <c r="AP172" s="48">
        <v>74.510000000000005</v>
      </c>
      <c r="AQ172" s="48">
        <v>50.68</v>
      </c>
      <c r="AR172" s="48">
        <v>0.38269999999999998</v>
      </c>
      <c r="AS172" s="48"/>
      <c r="AT172" s="48"/>
      <c r="AU172" s="48" t="s">
        <v>160</v>
      </c>
      <c r="AV172" s="49">
        <v>0</v>
      </c>
      <c r="AW172" s="49">
        <v>0</v>
      </c>
      <c r="AX172" s="49">
        <v>0</v>
      </c>
      <c r="AY172" s="48">
        <v>0</v>
      </c>
      <c r="AZ172" s="48">
        <v>0</v>
      </c>
      <c r="BA172" s="48">
        <v>0</v>
      </c>
      <c r="BB172" s="48">
        <v>0</v>
      </c>
      <c r="BC172" s="48">
        <v>0</v>
      </c>
      <c r="BD172" s="48">
        <v>0</v>
      </c>
    </row>
    <row r="173" spans="11:56" x14ac:dyDescent="0.25">
      <c r="K173" s="48" t="s">
        <v>159</v>
      </c>
      <c r="L173" s="49">
        <v>72279.25</v>
      </c>
      <c r="M173" s="49">
        <v>0</v>
      </c>
      <c r="N173" s="49">
        <v>172099.25</v>
      </c>
      <c r="O173" s="48">
        <v>72.540000000000006</v>
      </c>
      <c r="P173" s="48">
        <v>6.3390000000000004</v>
      </c>
      <c r="Q173" s="48">
        <v>111</v>
      </c>
      <c r="R173" s="48">
        <v>23.86</v>
      </c>
      <c r="S173" s="48">
        <v>1.0049999999999999</v>
      </c>
      <c r="T173" s="48">
        <v>3.5299999999999998E-2</v>
      </c>
      <c r="U173" s="48"/>
      <c r="V173" s="48"/>
      <c r="W173" s="48" t="s">
        <v>160</v>
      </c>
      <c r="X173" s="49">
        <v>0</v>
      </c>
      <c r="Y173" s="49">
        <v>0</v>
      </c>
      <c r="Z173" s="49">
        <v>0</v>
      </c>
      <c r="AA173" s="48">
        <v>0</v>
      </c>
      <c r="AB173" s="48">
        <v>0</v>
      </c>
      <c r="AC173" s="48">
        <v>0</v>
      </c>
      <c r="AD173" s="48">
        <v>0</v>
      </c>
      <c r="AE173" s="48">
        <v>0</v>
      </c>
      <c r="AF173" s="48">
        <v>0</v>
      </c>
      <c r="AG173" s="48"/>
      <c r="AH173" s="48"/>
      <c r="AI173" s="48" t="s">
        <v>160</v>
      </c>
      <c r="AJ173" s="49">
        <v>153733.15</v>
      </c>
      <c r="AK173" s="49">
        <v>0</v>
      </c>
      <c r="AL173" s="49">
        <v>161531.12</v>
      </c>
      <c r="AM173" s="48">
        <v>38.81</v>
      </c>
      <c r="AN173" s="48">
        <v>11.9</v>
      </c>
      <c r="AO173" s="48">
        <v>145</v>
      </c>
      <c r="AP173" s="48">
        <v>36.04</v>
      </c>
      <c r="AQ173" s="48">
        <v>69.75</v>
      </c>
      <c r="AR173" s="48">
        <v>0.13300000000000001</v>
      </c>
      <c r="AS173" s="48"/>
      <c r="AT173" s="48"/>
      <c r="AU173" s="48"/>
      <c r="AV173" s="48"/>
      <c r="AW173" s="48"/>
      <c r="AX173" s="48"/>
      <c r="AY173" s="48"/>
      <c r="AZ173" s="48"/>
      <c r="BA173" s="48"/>
      <c r="BB173" s="48"/>
      <c r="BC173" s="48"/>
      <c r="BD173" s="48"/>
    </row>
    <row r="174" spans="11:56" x14ac:dyDescent="0.25">
      <c r="K174" s="48" t="s">
        <v>160</v>
      </c>
      <c r="L174" s="49">
        <v>102727.41</v>
      </c>
      <c r="M174" s="49">
        <v>0</v>
      </c>
      <c r="N174" s="49">
        <v>102472.85</v>
      </c>
      <c r="O174" s="48">
        <v>103.1</v>
      </c>
      <c r="P174" s="48">
        <v>8.4559999999999995</v>
      </c>
      <c r="Q174" s="48">
        <v>154.1</v>
      </c>
      <c r="R174" s="48">
        <v>33.75</v>
      </c>
      <c r="S174" s="48">
        <v>1.421</v>
      </c>
      <c r="T174" s="48">
        <v>0.45810000000000001</v>
      </c>
      <c r="U174" s="48"/>
      <c r="V174" s="48"/>
      <c r="W174" s="48"/>
      <c r="X174" s="48"/>
      <c r="Y174" s="48"/>
      <c r="Z174" s="48"/>
      <c r="AA174" s="48"/>
      <c r="AB174" s="48"/>
      <c r="AC174" s="48"/>
      <c r="AD174" s="48"/>
      <c r="AE174" s="48"/>
      <c r="AF174" s="48"/>
      <c r="AG174" s="48"/>
      <c r="AH174" s="48"/>
      <c r="AI174" s="48"/>
      <c r="AJ174" s="48"/>
      <c r="AK174" s="48"/>
      <c r="AL174" s="48"/>
      <c r="AM174" s="48"/>
      <c r="AN174" s="48"/>
      <c r="AO174" s="48"/>
      <c r="AP174" s="48"/>
      <c r="AQ174" s="48"/>
      <c r="AR174" s="48"/>
      <c r="AS174" s="48"/>
      <c r="AT174" s="48"/>
      <c r="AU174" s="48" t="s">
        <v>161</v>
      </c>
      <c r="AV174" s="48"/>
      <c r="AW174" s="48"/>
      <c r="AX174" s="48"/>
      <c r="AY174" s="48"/>
      <c r="AZ174" s="48"/>
      <c r="BA174" s="48"/>
      <c r="BB174" s="48"/>
      <c r="BC174" s="48"/>
      <c r="BD174" s="48"/>
    </row>
    <row r="175" spans="11:56" x14ac:dyDescent="0.25">
      <c r="K175" s="48"/>
      <c r="L175" s="49"/>
      <c r="M175" s="48"/>
      <c r="N175" s="48"/>
      <c r="O175" s="48"/>
      <c r="P175" s="48"/>
      <c r="Q175" s="48"/>
      <c r="R175" s="48"/>
      <c r="S175" s="48"/>
      <c r="T175" s="48"/>
      <c r="U175" s="48"/>
      <c r="V175" s="48"/>
      <c r="W175" s="48" t="s">
        <v>161</v>
      </c>
      <c r="X175" s="48"/>
      <c r="Y175" s="48"/>
      <c r="Z175" s="48"/>
      <c r="AA175" s="48"/>
      <c r="AB175" s="48"/>
      <c r="AC175" s="48"/>
      <c r="AD175" s="48"/>
      <c r="AE175" s="48"/>
      <c r="AF175" s="48"/>
      <c r="AG175" s="48"/>
      <c r="AH175" s="48"/>
      <c r="AI175" s="48" t="s">
        <v>161</v>
      </c>
      <c r="AJ175" s="48"/>
      <c r="AK175" s="48"/>
      <c r="AL175" s="48"/>
      <c r="AM175" s="48"/>
      <c r="AN175" s="48"/>
      <c r="AO175" s="48"/>
      <c r="AP175" s="48"/>
      <c r="AQ175" s="48"/>
      <c r="AR175" s="48"/>
      <c r="AS175" s="48"/>
      <c r="AT175" s="48"/>
      <c r="AU175" s="48" t="s">
        <v>162</v>
      </c>
      <c r="AV175" s="48" t="s">
        <v>150</v>
      </c>
      <c r="AW175" s="48" t="s">
        <v>151</v>
      </c>
      <c r="AX175" s="48" t="s">
        <v>195</v>
      </c>
      <c r="AY175" s="48" t="s">
        <v>153</v>
      </c>
      <c r="AZ175" s="48" t="s">
        <v>154</v>
      </c>
      <c r="BA175" s="48" t="s">
        <v>155</v>
      </c>
      <c r="BB175" s="48" t="s">
        <v>156</v>
      </c>
      <c r="BC175" s="48" t="s">
        <v>157</v>
      </c>
      <c r="BD175" s="48"/>
    </row>
    <row r="176" spans="11:56" x14ac:dyDescent="0.25">
      <c r="K176" s="48" t="s">
        <v>161</v>
      </c>
      <c r="L176" s="48"/>
      <c r="M176" s="49"/>
      <c r="N176" s="49"/>
      <c r="O176" s="48"/>
      <c r="P176" s="48"/>
      <c r="Q176" s="48"/>
      <c r="R176" s="48"/>
      <c r="S176" s="48"/>
      <c r="T176" s="48"/>
      <c r="U176" s="48"/>
      <c r="V176" s="48"/>
      <c r="W176" s="160" t="s">
        <v>162</v>
      </c>
      <c r="X176" s="49" t="s">
        <v>150</v>
      </c>
      <c r="Y176" s="49" t="s">
        <v>151</v>
      </c>
      <c r="Z176" s="49" t="s">
        <v>152</v>
      </c>
      <c r="AA176" s="48" t="s">
        <v>153</v>
      </c>
      <c r="AB176" s="48" t="s">
        <v>154</v>
      </c>
      <c r="AC176" s="48" t="s">
        <v>155</v>
      </c>
      <c r="AD176" s="48" t="s">
        <v>156</v>
      </c>
      <c r="AE176" s="48" t="s">
        <v>157</v>
      </c>
      <c r="AF176" s="48"/>
      <c r="AG176" s="48"/>
      <c r="AH176" s="48"/>
      <c r="AI176" s="160" t="s">
        <v>162</v>
      </c>
      <c r="AJ176" s="49" t="s">
        <v>150</v>
      </c>
      <c r="AK176" s="49" t="s">
        <v>151</v>
      </c>
      <c r="AL176" s="49" t="s">
        <v>152</v>
      </c>
      <c r="AM176" s="48" t="s">
        <v>153</v>
      </c>
      <c r="AN176" s="48" t="s">
        <v>154</v>
      </c>
      <c r="AO176" s="48" t="s">
        <v>155</v>
      </c>
      <c r="AP176" s="48" t="s">
        <v>156</v>
      </c>
      <c r="AQ176" s="48" t="s">
        <v>157</v>
      </c>
      <c r="AR176" s="48"/>
      <c r="AS176" s="48"/>
      <c r="AT176" s="48"/>
      <c r="AU176" s="160">
        <v>40878</v>
      </c>
      <c r="AV176" s="49">
        <v>177951.5</v>
      </c>
      <c r="AW176" s="49">
        <v>0</v>
      </c>
      <c r="AX176" s="49">
        <v>1761551.5</v>
      </c>
      <c r="AY176" s="48">
        <v>11.24</v>
      </c>
      <c r="AZ176" s="48">
        <v>2.2210000000000001</v>
      </c>
      <c r="BA176" s="48">
        <v>28</v>
      </c>
      <c r="BB176" s="48">
        <v>57.14</v>
      </c>
      <c r="BC176" s="48">
        <v>2.464</v>
      </c>
      <c r="BD176" s="48"/>
    </row>
    <row r="177" spans="11:56" x14ac:dyDescent="0.25">
      <c r="K177" s="160" t="s">
        <v>162</v>
      </c>
      <c r="L177" s="49" t="s">
        <v>150</v>
      </c>
      <c r="M177" s="49" t="s">
        <v>151</v>
      </c>
      <c r="N177" s="49" t="s">
        <v>152</v>
      </c>
      <c r="O177" s="48" t="s">
        <v>153</v>
      </c>
      <c r="P177" s="48" t="s">
        <v>154</v>
      </c>
      <c r="Q177" s="48" t="s">
        <v>155</v>
      </c>
      <c r="R177" s="48" t="s">
        <v>156</v>
      </c>
      <c r="S177" s="48" t="s">
        <v>157</v>
      </c>
      <c r="T177" s="48"/>
      <c r="U177" s="48"/>
      <c r="V177" s="48"/>
      <c r="W177" s="160">
        <v>40513</v>
      </c>
      <c r="X177" s="49">
        <v>-10056</v>
      </c>
      <c r="Y177" s="49">
        <v>0</v>
      </c>
      <c r="Z177" s="49">
        <v>384561.5</v>
      </c>
      <c r="AA177" s="48">
        <v>-2.548</v>
      </c>
      <c r="AB177" s="48">
        <v>20.81</v>
      </c>
      <c r="AC177" s="48">
        <v>27</v>
      </c>
      <c r="AD177" s="48">
        <v>44.44</v>
      </c>
      <c r="AE177" s="48">
        <v>0.90310000000000001</v>
      </c>
      <c r="AF177" s="48"/>
      <c r="AG177" s="48"/>
      <c r="AH177" s="48"/>
      <c r="AI177" s="160">
        <v>40725</v>
      </c>
      <c r="AJ177" s="49">
        <v>-24318</v>
      </c>
      <c r="AK177" s="49">
        <v>0</v>
      </c>
      <c r="AL177" s="49">
        <v>624028.5</v>
      </c>
      <c r="AM177" s="48">
        <v>-3.7509999999999999</v>
      </c>
      <c r="AN177" s="48">
        <v>3.7509999999999999</v>
      </c>
      <c r="AO177" s="48">
        <v>1</v>
      </c>
      <c r="AP177" s="48">
        <v>0</v>
      </c>
      <c r="AQ177" s="48">
        <v>0</v>
      </c>
      <c r="AR177" s="48"/>
      <c r="AS177" s="48"/>
      <c r="AT177" s="48"/>
      <c r="AU177" s="160">
        <v>40848</v>
      </c>
      <c r="AV177" s="49">
        <v>90484</v>
      </c>
      <c r="AW177" s="49">
        <v>0</v>
      </c>
      <c r="AX177" s="49">
        <v>1583600</v>
      </c>
      <c r="AY177" s="48">
        <v>6.06</v>
      </c>
      <c r="AZ177" s="48">
        <v>5.3150000000000004</v>
      </c>
      <c r="BA177" s="48">
        <v>41</v>
      </c>
      <c r="BB177" s="48">
        <v>65.849999999999994</v>
      </c>
      <c r="BC177" s="48">
        <v>1.371</v>
      </c>
      <c r="BD177" s="48"/>
    </row>
    <row r="178" spans="11:56" x14ac:dyDescent="0.25">
      <c r="K178" s="160">
        <v>40360</v>
      </c>
      <c r="L178" s="49">
        <v>-2126</v>
      </c>
      <c r="M178" s="49">
        <v>0</v>
      </c>
      <c r="N178" s="49">
        <v>244558.5</v>
      </c>
      <c r="O178" s="48">
        <v>-0.86180000000000001</v>
      </c>
      <c r="P178" s="48">
        <v>0.86180000000000001</v>
      </c>
      <c r="Q178" s="48">
        <v>2</v>
      </c>
      <c r="R178" s="48">
        <v>0</v>
      </c>
      <c r="S178" s="48">
        <v>0</v>
      </c>
      <c r="T178" s="48"/>
      <c r="U178" s="48"/>
      <c r="V178" s="48"/>
      <c r="W178" s="160">
        <v>40483</v>
      </c>
      <c r="X178" s="49">
        <v>70022</v>
      </c>
      <c r="Y178" s="49">
        <v>0</v>
      </c>
      <c r="Z178" s="49">
        <v>394617.5</v>
      </c>
      <c r="AA178" s="48">
        <v>21.57</v>
      </c>
      <c r="AB178" s="48">
        <v>9.641</v>
      </c>
      <c r="AC178" s="48">
        <v>40</v>
      </c>
      <c r="AD178" s="48">
        <v>42.5</v>
      </c>
      <c r="AE178" s="48">
        <v>1.7749999999999999</v>
      </c>
      <c r="AF178" s="48"/>
      <c r="AG178" s="48"/>
      <c r="AH178" s="48"/>
      <c r="AI178" s="160">
        <v>40695</v>
      </c>
      <c r="AJ178" s="49">
        <v>3230.5</v>
      </c>
      <c r="AK178" s="49">
        <v>0</v>
      </c>
      <c r="AL178" s="49">
        <v>648346.5</v>
      </c>
      <c r="AM178" s="48">
        <v>0.50080000000000002</v>
      </c>
      <c r="AN178" s="48">
        <v>11.18</v>
      </c>
      <c r="AO178" s="48">
        <v>37</v>
      </c>
      <c r="AP178" s="48">
        <v>48.65</v>
      </c>
      <c r="AQ178" s="48">
        <v>1.0229999999999999</v>
      </c>
      <c r="AR178" s="48"/>
      <c r="AS178" s="48"/>
      <c r="AT178" s="48"/>
      <c r="AU178" s="160">
        <v>40817</v>
      </c>
      <c r="AV178" s="49">
        <v>243628</v>
      </c>
      <c r="AW178" s="49">
        <v>0</v>
      </c>
      <c r="AX178" s="49">
        <v>1493116</v>
      </c>
      <c r="AY178" s="48">
        <v>19.5</v>
      </c>
      <c r="AZ178" s="48">
        <v>2.0369999999999999</v>
      </c>
      <c r="BA178" s="48">
        <v>24</v>
      </c>
      <c r="BB178" s="48">
        <v>58.33</v>
      </c>
      <c r="BC178" s="48">
        <v>5.0659999999999998</v>
      </c>
      <c r="BD178" s="48"/>
    </row>
    <row r="179" spans="11:56" x14ac:dyDescent="0.25">
      <c r="K179" s="160">
        <v>40330</v>
      </c>
      <c r="L179" s="49">
        <v>93288</v>
      </c>
      <c r="M179" s="49">
        <v>0</v>
      </c>
      <c r="N179" s="49">
        <v>246684.5</v>
      </c>
      <c r="O179" s="48">
        <v>60.81</v>
      </c>
      <c r="P179" s="48">
        <v>5.7930000000000001</v>
      </c>
      <c r="Q179" s="48">
        <v>32</v>
      </c>
      <c r="R179" s="48">
        <v>59.38</v>
      </c>
      <c r="S179" s="48">
        <v>4.8570000000000002</v>
      </c>
      <c r="T179" s="48"/>
      <c r="U179" s="48"/>
      <c r="V179" s="48"/>
      <c r="W179" s="160">
        <v>40452</v>
      </c>
      <c r="X179" s="49">
        <v>31020</v>
      </c>
      <c r="Y179" s="49">
        <v>0</v>
      </c>
      <c r="Z179" s="49">
        <v>324595.5</v>
      </c>
      <c r="AA179" s="48">
        <v>10.57</v>
      </c>
      <c r="AB179" s="48">
        <v>11.45</v>
      </c>
      <c r="AC179" s="48">
        <v>34</v>
      </c>
      <c r="AD179" s="48">
        <v>58.82</v>
      </c>
      <c r="AE179" s="48">
        <v>1.4530000000000001</v>
      </c>
      <c r="AF179" s="48"/>
      <c r="AG179" s="48"/>
      <c r="AH179" s="48"/>
      <c r="AI179" s="160">
        <v>40664</v>
      </c>
      <c r="AJ179" s="49">
        <v>46121</v>
      </c>
      <c r="AK179" s="49">
        <v>0</v>
      </c>
      <c r="AL179" s="49">
        <v>645116</v>
      </c>
      <c r="AM179" s="48">
        <v>7.7</v>
      </c>
      <c r="AN179" s="48">
        <v>5.117</v>
      </c>
      <c r="AO179" s="48">
        <v>45</v>
      </c>
      <c r="AP179" s="48">
        <v>55.56</v>
      </c>
      <c r="AQ179" s="48">
        <v>1.2809999999999999</v>
      </c>
      <c r="AR179" s="48"/>
      <c r="AS179" s="48"/>
      <c r="AT179" s="48"/>
      <c r="AU179" s="160">
        <v>40787</v>
      </c>
      <c r="AV179" s="49">
        <v>67380</v>
      </c>
      <c r="AW179" s="49">
        <v>0</v>
      </c>
      <c r="AX179" s="49">
        <v>1249488</v>
      </c>
      <c r="AY179" s="48">
        <v>5.7</v>
      </c>
      <c r="AZ179" s="48">
        <v>5.0590000000000002</v>
      </c>
      <c r="BA179" s="48">
        <v>32</v>
      </c>
      <c r="BB179" s="48">
        <v>53.13</v>
      </c>
      <c r="BC179" s="48">
        <v>1.274</v>
      </c>
      <c r="BD179" s="48"/>
    </row>
    <row r="180" spans="11:56" x14ac:dyDescent="0.25">
      <c r="K180" s="160">
        <v>40299</v>
      </c>
      <c r="L180" s="49">
        <v>41892</v>
      </c>
      <c r="M180" s="49">
        <v>0</v>
      </c>
      <c r="N180" s="49">
        <v>153396.5</v>
      </c>
      <c r="O180" s="48">
        <v>37.57</v>
      </c>
      <c r="P180" s="48">
        <v>10.57</v>
      </c>
      <c r="Q180" s="48">
        <v>39</v>
      </c>
      <c r="R180" s="48">
        <v>48.72</v>
      </c>
      <c r="S180" s="48">
        <v>1.7270000000000001</v>
      </c>
      <c r="T180" s="48"/>
      <c r="U180" s="48"/>
      <c r="V180" s="48"/>
      <c r="W180" s="160">
        <v>40422</v>
      </c>
      <c r="X180" s="49">
        <v>-11390</v>
      </c>
      <c r="Y180" s="49">
        <v>0</v>
      </c>
      <c r="Z180" s="49">
        <v>293575.5</v>
      </c>
      <c r="AA180" s="48">
        <v>-3.7349999999999999</v>
      </c>
      <c r="AB180" s="48">
        <v>10.07</v>
      </c>
      <c r="AC180" s="48">
        <v>36</v>
      </c>
      <c r="AD180" s="48">
        <v>41.67</v>
      </c>
      <c r="AE180" s="48">
        <v>0.84330000000000005</v>
      </c>
      <c r="AF180" s="48"/>
      <c r="AG180" s="48"/>
      <c r="AH180" s="48"/>
      <c r="AI180" s="160">
        <v>40634</v>
      </c>
      <c r="AJ180" s="49">
        <v>35496</v>
      </c>
      <c r="AK180" s="49">
        <v>0</v>
      </c>
      <c r="AL180" s="49">
        <v>598995</v>
      </c>
      <c r="AM180" s="48">
        <v>6.2990000000000004</v>
      </c>
      <c r="AN180" s="48">
        <v>2.8980000000000001</v>
      </c>
      <c r="AO180" s="48">
        <v>23</v>
      </c>
      <c r="AP180" s="48">
        <v>52.17</v>
      </c>
      <c r="AQ180" s="48">
        <v>1.8029999999999999</v>
      </c>
      <c r="AR180" s="48"/>
      <c r="AS180" s="48"/>
      <c r="AT180" s="48"/>
      <c r="AU180" s="160">
        <v>40756</v>
      </c>
      <c r="AV180" s="49">
        <v>462040.5</v>
      </c>
      <c r="AW180" s="49">
        <v>0</v>
      </c>
      <c r="AX180" s="49">
        <v>1182108</v>
      </c>
      <c r="AY180" s="48">
        <v>64.17</v>
      </c>
      <c r="AZ180" s="48">
        <v>9.8510000000000009</v>
      </c>
      <c r="BA180" s="48">
        <v>47</v>
      </c>
      <c r="BB180" s="48">
        <v>55.32</v>
      </c>
      <c r="BC180" s="48">
        <v>2.351</v>
      </c>
      <c r="BD180" s="48"/>
    </row>
    <row r="181" spans="11:56" x14ac:dyDescent="0.25">
      <c r="K181" s="160">
        <v>40269</v>
      </c>
      <c r="L181" s="49">
        <v>1868</v>
      </c>
      <c r="M181" s="49">
        <v>0</v>
      </c>
      <c r="N181" s="49">
        <v>111504.5</v>
      </c>
      <c r="O181" s="48">
        <v>1.704</v>
      </c>
      <c r="P181" s="48">
        <v>8.718</v>
      </c>
      <c r="Q181" s="48">
        <v>34</v>
      </c>
      <c r="R181" s="48">
        <v>35.29</v>
      </c>
      <c r="S181" s="48">
        <v>1.089</v>
      </c>
      <c r="T181" s="48"/>
      <c r="U181" s="48"/>
      <c r="V181" s="48"/>
      <c r="W181" s="160">
        <v>40391</v>
      </c>
      <c r="X181" s="49">
        <v>10960</v>
      </c>
      <c r="Y181" s="49">
        <v>0</v>
      </c>
      <c r="Z181" s="49">
        <v>304965.5</v>
      </c>
      <c r="AA181" s="48">
        <v>3.7280000000000002</v>
      </c>
      <c r="AB181" s="48">
        <v>7.673</v>
      </c>
      <c r="AC181" s="48">
        <v>34</v>
      </c>
      <c r="AD181" s="48">
        <v>41.18</v>
      </c>
      <c r="AE181" s="48">
        <v>1.204</v>
      </c>
      <c r="AF181" s="48"/>
      <c r="AG181" s="48"/>
      <c r="AH181" s="48"/>
      <c r="AI181" s="160">
        <v>40603</v>
      </c>
      <c r="AJ181" s="49">
        <v>85479.5</v>
      </c>
      <c r="AK181" s="49">
        <v>0</v>
      </c>
      <c r="AL181" s="49">
        <v>563499</v>
      </c>
      <c r="AM181" s="48">
        <v>17.88</v>
      </c>
      <c r="AN181" s="48">
        <v>10.86</v>
      </c>
      <c r="AO181" s="48">
        <v>43</v>
      </c>
      <c r="AP181" s="48">
        <v>48.84</v>
      </c>
      <c r="AQ181" s="48">
        <v>1.792</v>
      </c>
      <c r="AR181" s="48"/>
      <c r="AS181" s="48"/>
      <c r="AT181" s="48"/>
      <c r="AU181" s="160">
        <v>40725</v>
      </c>
      <c r="AV181" s="49">
        <v>96039.5</v>
      </c>
      <c r="AW181" s="49">
        <v>0</v>
      </c>
      <c r="AX181" s="49">
        <v>720067.5</v>
      </c>
      <c r="AY181" s="48">
        <v>15.39</v>
      </c>
      <c r="AZ181" s="48">
        <v>4.3819999999999997</v>
      </c>
      <c r="BA181" s="48">
        <v>25</v>
      </c>
      <c r="BB181" s="48">
        <v>64</v>
      </c>
      <c r="BC181" s="48">
        <v>2.39</v>
      </c>
      <c r="BD181" s="48"/>
    </row>
    <row r="182" spans="11:56" x14ac:dyDescent="0.25">
      <c r="K182" s="160">
        <v>40238</v>
      </c>
      <c r="L182" s="49">
        <v>4669.5</v>
      </c>
      <c r="M182" s="49">
        <v>0</v>
      </c>
      <c r="N182" s="49">
        <v>109636.5</v>
      </c>
      <c r="O182" s="48">
        <v>4.4489999999999998</v>
      </c>
      <c r="P182" s="48">
        <v>2.4830000000000001</v>
      </c>
      <c r="Q182" s="48">
        <v>38</v>
      </c>
      <c r="R182" s="48">
        <v>52.63</v>
      </c>
      <c r="S182" s="48">
        <v>1.331</v>
      </c>
      <c r="T182" s="48"/>
      <c r="U182" s="48"/>
      <c r="V182" s="48"/>
      <c r="W182" s="160">
        <v>40360</v>
      </c>
      <c r="X182" s="49">
        <v>49447.5</v>
      </c>
      <c r="Y182" s="49">
        <v>0</v>
      </c>
      <c r="Z182" s="49">
        <v>294005.5</v>
      </c>
      <c r="AA182" s="48">
        <v>20.22</v>
      </c>
      <c r="AB182" s="48">
        <v>6.3730000000000002</v>
      </c>
      <c r="AC182" s="48">
        <v>39</v>
      </c>
      <c r="AD182" s="48">
        <v>53.85</v>
      </c>
      <c r="AE182" s="48">
        <v>2.2509999999999999</v>
      </c>
      <c r="AF182" s="48"/>
      <c r="AG182" s="48"/>
      <c r="AH182" s="48"/>
      <c r="AI182" s="160">
        <v>40575</v>
      </c>
      <c r="AJ182" s="49">
        <v>-13915</v>
      </c>
      <c r="AK182" s="49">
        <v>0</v>
      </c>
      <c r="AL182" s="49">
        <v>478019.5</v>
      </c>
      <c r="AM182" s="48">
        <v>-2.8290000000000002</v>
      </c>
      <c r="AN182" s="48">
        <v>11.18</v>
      </c>
      <c r="AO182" s="48">
        <v>22</v>
      </c>
      <c r="AP182" s="48">
        <v>31.82</v>
      </c>
      <c r="AQ182" s="48">
        <v>0.83989999999999998</v>
      </c>
      <c r="AR182" s="48"/>
      <c r="AS182" s="48"/>
      <c r="AT182" s="48"/>
      <c r="AU182" s="160"/>
      <c r="AV182" s="49"/>
      <c r="AW182" s="49"/>
      <c r="AX182" s="49"/>
      <c r="AY182" s="48"/>
      <c r="AZ182" s="48"/>
      <c r="BA182" s="48"/>
      <c r="BB182" s="48"/>
      <c r="BC182" s="48"/>
      <c r="BD182" s="48"/>
    </row>
    <row r="183" spans="11:56" x14ac:dyDescent="0.25">
      <c r="K183" s="160">
        <v>40210</v>
      </c>
      <c r="L183" s="49">
        <v>-6710.5</v>
      </c>
      <c r="M183" s="49">
        <v>0</v>
      </c>
      <c r="N183" s="49">
        <v>104967</v>
      </c>
      <c r="O183" s="48">
        <v>-6.0090000000000003</v>
      </c>
      <c r="P183" s="48">
        <v>9.5410000000000004</v>
      </c>
      <c r="Q183" s="48">
        <v>38</v>
      </c>
      <c r="R183" s="48">
        <v>36.840000000000003</v>
      </c>
      <c r="S183" s="48">
        <v>0.60619999999999996</v>
      </c>
      <c r="T183" s="48"/>
      <c r="U183" s="48"/>
      <c r="V183" s="48"/>
      <c r="W183" s="160"/>
      <c r="X183" s="49"/>
      <c r="Y183" s="49"/>
      <c r="Z183" s="49"/>
      <c r="AA183" s="48"/>
      <c r="AB183" s="48"/>
      <c r="AC183" s="48"/>
      <c r="AD183" s="48"/>
      <c r="AE183" s="48"/>
      <c r="AF183" s="48"/>
      <c r="AG183" s="48"/>
      <c r="AH183" s="48"/>
      <c r="AI183" s="160">
        <v>40544</v>
      </c>
      <c r="AJ183" s="49">
        <v>96345.5</v>
      </c>
      <c r="AK183" s="49">
        <v>0</v>
      </c>
      <c r="AL183" s="49">
        <v>491934.5</v>
      </c>
      <c r="AM183" s="48">
        <v>24.35</v>
      </c>
      <c r="AN183" s="48">
        <v>6.8739999999999997</v>
      </c>
      <c r="AO183" s="48">
        <v>35</v>
      </c>
      <c r="AP183" s="48">
        <v>51.43</v>
      </c>
      <c r="AQ183" s="48">
        <v>2.5819999999999999</v>
      </c>
      <c r="AR183" s="48"/>
      <c r="AS183" s="48"/>
      <c r="AT183" s="48"/>
      <c r="AU183" s="160" t="s">
        <v>163</v>
      </c>
      <c r="AV183" s="49">
        <v>189587.25</v>
      </c>
      <c r="AW183" s="49">
        <v>0</v>
      </c>
      <c r="AX183" s="49">
        <v>1331655.17</v>
      </c>
      <c r="AY183" s="48">
        <v>20.34</v>
      </c>
      <c r="AZ183" s="48">
        <v>4.8109999999999999</v>
      </c>
      <c r="BA183" s="48">
        <v>32.83</v>
      </c>
      <c r="BB183" s="48">
        <v>58.96</v>
      </c>
      <c r="BC183" s="48">
        <v>2.4860000000000002</v>
      </c>
      <c r="BD183" s="48"/>
    </row>
    <row r="184" spans="11:56" x14ac:dyDescent="0.25">
      <c r="K184" s="160">
        <v>40179</v>
      </c>
      <c r="L184" s="49">
        <v>12037.5</v>
      </c>
      <c r="M184" s="49">
        <v>0</v>
      </c>
      <c r="N184" s="49">
        <v>111677.5</v>
      </c>
      <c r="O184" s="48">
        <v>12.08</v>
      </c>
      <c r="P184" s="48">
        <v>3.7250000000000001</v>
      </c>
      <c r="Q184" s="48">
        <v>37</v>
      </c>
      <c r="R184" s="48">
        <v>56.76</v>
      </c>
      <c r="S184" s="48">
        <v>2.5870000000000002</v>
      </c>
      <c r="T184" s="48"/>
      <c r="U184" s="48"/>
      <c r="V184" s="48"/>
      <c r="W184" s="160" t="s">
        <v>163</v>
      </c>
      <c r="X184" s="49">
        <v>23333.919999999998</v>
      </c>
      <c r="Y184" s="49">
        <v>0</v>
      </c>
      <c r="Z184" s="49">
        <v>332720.17</v>
      </c>
      <c r="AA184" s="48">
        <v>8.3000000000000007</v>
      </c>
      <c r="AB184" s="48">
        <v>11</v>
      </c>
      <c r="AC184" s="48">
        <v>35</v>
      </c>
      <c r="AD184" s="48">
        <v>47.08</v>
      </c>
      <c r="AE184" s="48">
        <v>1.405</v>
      </c>
      <c r="AF184" s="48"/>
      <c r="AG184" s="48"/>
      <c r="AH184" s="48"/>
      <c r="AI184" s="160">
        <v>40513</v>
      </c>
      <c r="AJ184" s="49">
        <v>11028</v>
      </c>
      <c r="AK184" s="49">
        <v>0</v>
      </c>
      <c r="AL184" s="49">
        <v>395589</v>
      </c>
      <c r="AM184" s="48">
        <v>2.8679999999999999</v>
      </c>
      <c r="AN184" s="48">
        <v>0</v>
      </c>
      <c r="AO184" s="48">
        <v>1</v>
      </c>
      <c r="AP184" s="48">
        <v>100</v>
      </c>
      <c r="AQ184" s="48">
        <v>100</v>
      </c>
      <c r="AR184" s="48"/>
      <c r="AS184" s="48"/>
      <c r="AT184" s="48"/>
      <c r="AU184" s="160" t="s">
        <v>164</v>
      </c>
      <c r="AV184" s="49">
        <v>148858.20000000001</v>
      </c>
      <c r="AW184" s="49">
        <v>0</v>
      </c>
      <c r="AX184" s="49">
        <v>368106.49</v>
      </c>
      <c r="AY184" s="48">
        <v>22.12</v>
      </c>
      <c r="AZ184" s="48">
        <v>2.839</v>
      </c>
      <c r="BA184" s="48">
        <v>9.2829999999999995</v>
      </c>
      <c r="BB184" s="48">
        <v>4.9779999999999998</v>
      </c>
      <c r="BC184" s="48">
        <v>1.371</v>
      </c>
      <c r="BD184" s="48"/>
    </row>
    <row r="185" spans="11:56" x14ac:dyDescent="0.25">
      <c r="K185" s="160">
        <v>40148</v>
      </c>
      <c r="L185" s="49">
        <v>-360</v>
      </c>
      <c r="M185" s="49">
        <v>0</v>
      </c>
      <c r="N185" s="49">
        <v>99640</v>
      </c>
      <c r="O185" s="48">
        <v>-0.36</v>
      </c>
      <c r="P185" s="48">
        <v>0.36</v>
      </c>
      <c r="Q185" s="48">
        <v>2</v>
      </c>
      <c r="R185" s="48">
        <v>0</v>
      </c>
      <c r="S185" s="48">
        <v>0</v>
      </c>
      <c r="T185" s="48"/>
      <c r="U185" s="48"/>
      <c r="V185" s="48"/>
      <c r="W185" s="160" t="s">
        <v>164</v>
      </c>
      <c r="X185" s="49">
        <v>32846.68</v>
      </c>
      <c r="Y185" s="49">
        <v>0</v>
      </c>
      <c r="Z185" s="49">
        <v>45576.89</v>
      </c>
      <c r="AA185" s="48">
        <v>11.02</v>
      </c>
      <c r="AB185" s="48">
        <v>5.1319999999999997</v>
      </c>
      <c r="AC185" s="48">
        <v>4.6479999999999997</v>
      </c>
      <c r="AD185" s="48">
        <v>7.4269999999999996</v>
      </c>
      <c r="AE185" s="48">
        <v>0.54079999999999995</v>
      </c>
      <c r="AF185" s="48"/>
      <c r="AG185" s="48"/>
      <c r="AH185" s="48"/>
      <c r="AI185" s="160"/>
      <c r="AJ185" s="49"/>
      <c r="AK185" s="49"/>
      <c r="AL185" s="49"/>
      <c r="AM185" s="48"/>
      <c r="AN185" s="48"/>
      <c r="AO185" s="48"/>
      <c r="AP185" s="48"/>
      <c r="AQ185" s="48"/>
      <c r="AR185" s="48"/>
      <c r="AS185" s="48"/>
      <c r="AT185" s="48"/>
      <c r="AU185" s="160"/>
      <c r="AV185" s="49"/>
      <c r="AW185" s="49"/>
      <c r="AX185" s="49"/>
      <c r="AY185" s="48"/>
      <c r="AZ185" s="48"/>
      <c r="BA185" s="48"/>
      <c r="BB185" s="48"/>
      <c r="BC185" s="48"/>
      <c r="BD185" s="48"/>
    </row>
    <row r="186" spans="11:56" x14ac:dyDescent="0.25">
      <c r="K186" s="160"/>
      <c r="L186" s="49"/>
      <c r="M186" s="49"/>
      <c r="N186" s="49"/>
      <c r="O186" s="48"/>
      <c r="P186" s="48"/>
      <c r="Q186" s="48"/>
      <c r="R186" s="48"/>
      <c r="S186" s="48"/>
      <c r="T186" s="48"/>
      <c r="U186" s="48"/>
      <c r="V186" s="48"/>
      <c r="W186" s="160"/>
      <c r="X186" s="49"/>
      <c r="Y186" s="49"/>
      <c r="Z186" s="49"/>
      <c r="AA186" s="48"/>
      <c r="AB186" s="48"/>
      <c r="AC186" s="48"/>
      <c r="AD186" s="48"/>
      <c r="AE186" s="48"/>
      <c r="AF186" s="48"/>
      <c r="AG186" s="48"/>
      <c r="AH186" s="48"/>
      <c r="AI186" s="160" t="s">
        <v>163</v>
      </c>
      <c r="AJ186" s="49">
        <v>29933.439999999999</v>
      </c>
      <c r="AK186" s="49">
        <v>0</v>
      </c>
      <c r="AL186" s="49">
        <v>555691</v>
      </c>
      <c r="AM186" s="48">
        <v>6.6280000000000001</v>
      </c>
      <c r="AN186" s="48">
        <v>6.4820000000000002</v>
      </c>
      <c r="AO186" s="48">
        <v>25.88</v>
      </c>
      <c r="AP186" s="48">
        <v>48.56</v>
      </c>
      <c r="AQ186" s="48">
        <v>13.67</v>
      </c>
      <c r="AR186" s="48"/>
      <c r="AS186" s="48"/>
      <c r="AT186" s="48"/>
      <c r="AU186" s="160" t="s">
        <v>165</v>
      </c>
      <c r="AV186" s="49"/>
      <c r="AW186" s="49"/>
      <c r="AX186" s="49"/>
      <c r="AY186" s="48"/>
      <c r="AZ186" s="48"/>
      <c r="BA186" s="48"/>
      <c r="BB186" s="48"/>
      <c r="BC186" s="48"/>
      <c r="BD186" s="48"/>
    </row>
    <row r="187" spans="11:56" x14ac:dyDescent="0.25">
      <c r="K187" s="160" t="s">
        <v>163</v>
      </c>
      <c r="L187" s="49">
        <v>18069.810000000001</v>
      </c>
      <c r="M187" s="49">
        <v>0</v>
      </c>
      <c r="N187" s="49">
        <v>147758.13</v>
      </c>
      <c r="O187" s="48">
        <v>13.67</v>
      </c>
      <c r="P187" s="48">
        <v>5.2560000000000002</v>
      </c>
      <c r="Q187" s="48">
        <v>27.75</v>
      </c>
      <c r="R187" s="48">
        <v>36.200000000000003</v>
      </c>
      <c r="S187" s="48">
        <v>1.5249999999999999</v>
      </c>
      <c r="T187" s="48"/>
      <c r="U187" s="48"/>
      <c r="V187" s="48"/>
      <c r="W187" s="160" t="s">
        <v>165</v>
      </c>
      <c r="X187" s="49"/>
      <c r="Y187" s="49"/>
      <c r="Z187" s="49"/>
      <c r="AA187" s="48"/>
      <c r="AB187" s="48"/>
      <c r="AC187" s="48"/>
      <c r="AD187" s="48"/>
      <c r="AE187" s="48"/>
      <c r="AF187" s="48"/>
      <c r="AG187" s="48"/>
      <c r="AH187" s="48"/>
      <c r="AI187" s="160" t="s">
        <v>164</v>
      </c>
      <c r="AJ187" s="49">
        <v>44280.39</v>
      </c>
      <c r="AK187" s="49">
        <v>0</v>
      </c>
      <c r="AL187" s="49">
        <v>91743.81</v>
      </c>
      <c r="AM187" s="48">
        <v>9.9350000000000005</v>
      </c>
      <c r="AN187" s="48">
        <v>4.2699999999999996</v>
      </c>
      <c r="AO187" s="48">
        <v>17.43</v>
      </c>
      <c r="AP187" s="48">
        <v>27.66</v>
      </c>
      <c r="AQ187" s="48">
        <v>34.89</v>
      </c>
      <c r="AR187" s="48"/>
      <c r="AS187" s="48"/>
      <c r="AT187" s="48"/>
      <c r="AU187" s="160" t="s">
        <v>166</v>
      </c>
      <c r="AV187" s="49" t="s">
        <v>150</v>
      </c>
      <c r="AW187" s="49" t="s">
        <v>151</v>
      </c>
      <c r="AX187" s="49" t="s">
        <v>195</v>
      </c>
      <c r="AY187" s="48" t="s">
        <v>153</v>
      </c>
      <c r="AZ187" s="48" t="s">
        <v>154</v>
      </c>
      <c r="BA187" s="48" t="s">
        <v>155</v>
      </c>
      <c r="BB187" s="48" t="s">
        <v>156</v>
      </c>
      <c r="BC187" s="48" t="s">
        <v>157</v>
      </c>
      <c r="BD187" s="48"/>
    </row>
    <row r="188" spans="11:56" x14ac:dyDescent="0.25">
      <c r="K188" s="160" t="s">
        <v>164</v>
      </c>
      <c r="L188" s="49">
        <v>33943.910000000003</v>
      </c>
      <c r="M188" s="49">
        <v>0</v>
      </c>
      <c r="N188" s="49">
        <v>62569.23</v>
      </c>
      <c r="O188" s="48">
        <v>23.36</v>
      </c>
      <c r="P188" s="48">
        <v>4.0030000000000001</v>
      </c>
      <c r="Q188" s="48">
        <v>16.059999999999999</v>
      </c>
      <c r="R188" s="48">
        <v>23.93</v>
      </c>
      <c r="S188" s="48">
        <v>1.603</v>
      </c>
      <c r="T188" s="48"/>
      <c r="U188" s="48"/>
      <c r="V188" s="48"/>
      <c r="W188" s="48" t="s">
        <v>166</v>
      </c>
      <c r="X188" s="48" t="s">
        <v>150</v>
      </c>
      <c r="Y188" s="48" t="s">
        <v>151</v>
      </c>
      <c r="Z188" s="48" t="s">
        <v>152</v>
      </c>
      <c r="AA188" s="48" t="s">
        <v>153</v>
      </c>
      <c r="AB188" s="48" t="s">
        <v>154</v>
      </c>
      <c r="AC188" s="48" t="s">
        <v>155</v>
      </c>
      <c r="AD188" s="48" t="s">
        <v>156</v>
      </c>
      <c r="AE188" s="48" t="s">
        <v>157</v>
      </c>
      <c r="AF188" s="48"/>
      <c r="AG188" s="48"/>
      <c r="AH188" s="48"/>
      <c r="AI188" s="48"/>
      <c r="AJ188" s="48"/>
      <c r="AK188" s="48"/>
      <c r="AL188" s="48"/>
      <c r="AM188" s="48"/>
      <c r="AN188" s="48"/>
      <c r="AO188" s="48"/>
      <c r="AP188" s="48"/>
      <c r="AQ188" s="48"/>
      <c r="AR188" s="48"/>
      <c r="AS188" s="48"/>
      <c r="AT188" s="48"/>
      <c r="AU188" s="48" t="s">
        <v>1189</v>
      </c>
      <c r="AV188" s="49">
        <v>262.5</v>
      </c>
      <c r="AW188" s="49">
        <v>0</v>
      </c>
      <c r="AX188" s="49">
        <v>1761551.5</v>
      </c>
      <c r="AY188" s="48">
        <v>1.49E-2</v>
      </c>
      <c r="AZ188" s="48">
        <v>0.44319999999999998</v>
      </c>
      <c r="BA188" s="48">
        <v>4</v>
      </c>
      <c r="BB188" s="48">
        <v>75</v>
      </c>
      <c r="BC188" s="48">
        <v>1.034</v>
      </c>
      <c r="BD188" s="48"/>
    </row>
    <row r="189" spans="11:56" x14ac:dyDescent="0.25">
      <c r="K189" s="160"/>
      <c r="L189" s="49"/>
      <c r="M189" s="49"/>
      <c r="N189" s="49"/>
      <c r="O189" s="48"/>
      <c r="P189" s="48"/>
      <c r="Q189" s="48"/>
      <c r="R189" s="48"/>
      <c r="S189" s="48"/>
      <c r="T189" s="48"/>
      <c r="U189" s="48"/>
      <c r="V189" s="48"/>
      <c r="W189" s="48" t="s">
        <v>264</v>
      </c>
      <c r="X189" s="49">
        <v>24948</v>
      </c>
      <c r="Y189" s="49">
        <v>0</v>
      </c>
      <c r="Z189" s="49">
        <v>384561.5</v>
      </c>
      <c r="AA189" s="48">
        <v>6.9370000000000003</v>
      </c>
      <c r="AB189" s="48">
        <v>1.464</v>
      </c>
      <c r="AC189" s="48">
        <v>5</v>
      </c>
      <c r="AD189" s="48">
        <v>60</v>
      </c>
      <c r="AE189" s="48">
        <v>5.7380000000000004</v>
      </c>
      <c r="AF189" s="48"/>
      <c r="AG189" s="48"/>
      <c r="AH189" s="48"/>
      <c r="AI189" s="48" t="s">
        <v>165</v>
      </c>
      <c r="AJ189" s="49"/>
      <c r="AK189" s="49"/>
      <c r="AL189" s="49"/>
      <c r="AM189" s="48"/>
      <c r="AN189" s="48"/>
      <c r="AO189" s="48"/>
      <c r="AP189" s="48"/>
      <c r="AQ189" s="48"/>
      <c r="AR189" s="48"/>
      <c r="AS189" s="48"/>
      <c r="AT189" s="48"/>
      <c r="AU189" s="48" t="s">
        <v>1190</v>
      </c>
      <c r="AV189" s="49">
        <v>60982.5</v>
      </c>
      <c r="AW189" s="49">
        <v>0</v>
      </c>
      <c r="AX189" s="49">
        <v>1761289</v>
      </c>
      <c r="AY189" s="48">
        <v>3.5870000000000002</v>
      </c>
      <c r="AZ189" s="48">
        <v>1.5760000000000001</v>
      </c>
      <c r="BA189" s="48">
        <v>8</v>
      </c>
      <c r="BB189" s="48">
        <v>62.5</v>
      </c>
      <c r="BC189" s="48">
        <v>2.7290000000000001</v>
      </c>
      <c r="BD189" s="48"/>
    </row>
    <row r="190" spans="11:56" x14ac:dyDescent="0.25">
      <c r="K190" s="160" t="s">
        <v>165</v>
      </c>
      <c r="L190" s="49"/>
      <c r="M190" s="49"/>
      <c r="N190" s="49"/>
      <c r="O190" s="48"/>
      <c r="P190" s="48"/>
      <c r="Q190" s="48"/>
      <c r="R190" s="48"/>
      <c r="S190" s="48"/>
      <c r="T190" s="48"/>
      <c r="U190" s="48"/>
      <c r="V190" s="48"/>
      <c r="W190" s="48" t="s">
        <v>265</v>
      </c>
      <c r="X190" s="49">
        <v>9120</v>
      </c>
      <c r="Y190" s="49">
        <v>0</v>
      </c>
      <c r="Z190" s="49">
        <v>359613.5</v>
      </c>
      <c r="AA190" s="48">
        <v>2.6019999999999999</v>
      </c>
      <c r="AB190" s="48">
        <v>2.13</v>
      </c>
      <c r="AC190" s="48">
        <v>3</v>
      </c>
      <c r="AD190" s="48">
        <v>66.67</v>
      </c>
      <c r="AE190" s="48">
        <v>2.222</v>
      </c>
      <c r="AF190" s="48"/>
      <c r="AG190" s="48"/>
      <c r="AH190" s="48"/>
      <c r="AI190" s="48" t="s">
        <v>166</v>
      </c>
      <c r="AJ190" s="49" t="s">
        <v>150</v>
      </c>
      <c r="AK190" s="49" t="s">
        <v>151</v>
      </c>
      <c r="AL190" s="49" t="s">
        <v>152</v>
      </c>
      <c r="AM190" s="48" t="s">
        <v>153</v>
      </c>
      <c r="AN190" s="48" t="s">
        <v>154</v>
      </c>
      <c r="AO190" s="48" t="s">
        <v>155</v>
      </c>
      <c r="AP190" s="48" t="s">
        <v>156</v>
      </c>
      <c r="AQ190" s="48" t="s">
        <v>157</v>
      </c>
      <c r="AR190" s="48"/>
      <c r="AS190" s="48"/>
      <c r="AT190" s="48"/>
      <c r="AU190" s="51">
        <v>40859</v>
      </c>
      <c r="AV190" s="49">
        <v>94933</v>
      </c>
      <c r="AW190" s="49">
        <v>0</v>
      </c>
      <c r="AX190" s="49">
        <v>1700306.5</v>
      </c>
      <c r="AY190" s="48">
        <v>5.9130000000000003</v>
      </c>
      <c r="AZ190" s="48">
        <v>2.0299999999999998</v>
      </c>
      <c r="BA190" s="48">
        <v>8</v>
      </c>
      <c r="BB190" s="48">
        <v>50</v>
      </c>
      <c r="BC190" s="48">
        <v>3.2410000000000001</v>
      </c>
      <c r="BD190" s="48"/>
    </row>
    <row r="191" spans="11:56" x14ac:dyDescent="0.25">
      <c r="K191" s="48" t="s">
        <v>166</v>
      </c>
      <c r="L191" s="49" t="s">
        <v>150</v>
      </c>
      <c r="M191" s="49" t="s">
        <v>151</v>
      </c>
      <c r="N191" s="49" t="s">
        <v>152</v>
      </c>
      <c r="O191" s="48" t="s">
        <v>153</v>
      </c>
      <c r="P191" s="48" t="s">
        <v>154</v>
      </c>
      <c r="Q191" s="48" t="s">
        <v>155</v>
      </c>
      <c r="R191" s="48" t="s">
        <v>156</v>
      </c>
      <c r="S191" s="48" t="s">
        <v>157</v>
      </c>
      <c r="T191" s="48"/>
      <c r="U191" s="48"/>
      <c r="V191" s="48"/>
      <c r="W191" s="51">
        <v>40524</v>
      </c>
      <c r="X191" s="49">
        <v>-40476</v>
      </c>
      <c r="Y191" s="49">
        <v>0</v>
      </c>
      <c r="Z191" s="49">
        <v>350493.5</v>
      </c>
      <c r="AA191" s="48">
        <v>-10.35</v>
      </c>
      <c r="AB191" s="48">
        <v>10.98</v>
      </c>
      <c r="AC191" s="48">
        <v>11</v>
      </c>
      <c r="AD191" s="48">
        <v>27.27</v>
      </c>
      <c r="AE191" s="48">
        <v>0.14410000000000001</v>
      </c>
      <c r="AF191" s="48"/>
      <c r="AG191" s="48"/>
      <c r="AH191" s="48"/>
      <c r="AI191" s="48" t="s">
        <v>920</v>
      </c>
      <c r="AJ191" s="49">
        <v>-19822.5</v>
      </c>
      <c r="AK191" s="49">
        <v>0</v>
      </c>
      <c r="AL191" s="49">
        <v>624028.5</v>
      </c>
      <c r="AM191" s="48">
        <v>-3.0790000000000002</v>
      </c>
      <c r="AN191" s="48">
        <v>3.831</v>
      </c>
      <c r="AO191" s="48">
        <v>7</v>
      </c>
      <c r="AP191" s="48">
        <v>57.14</v>
      </c>
      <c r="AQ191" s="48">
        <v>0.54530000000000001</v>
      </c>
      <c r="AR191" s="48"/>
      <c r="AS191" s="48"/>
      <c r="AT191" s="48"/>
      <c r="AU191" s="51">
        <v>40645</v>
      </c>
      <c r="AV191" s="49">
        <v>50287.5</v>
      </c>
      <c r="AW191" s="49">
        <v>0</v>
      </c>
      <c r="AX191" s="49">
        <v>1605373.5</v>
      </c>
      <c r="AY191" s="48">
        <v>3.234</v>
      </c>
      <c r="AZ191" s="48">
        <v>0.42849999999999999</v>
      </c>
      <c r="BA191" s="48">
        <v>6</v>
      </c>
      <c r="BB191" s="48">
        <v>66.67</v>
      </c>
      <c r="BC191" s="48">
        <v>7.6520000000000001</v>
      </c>
      <c r="BD191" s="48"/>
    </row>
    <row r="192" spans="11:56" x14ac:dyDescent="0.25">
      <c r="K192" s="48" t="s">
        <v>279</v>
      </c>
      <c r="L192" s="49">
        <v>46697</v>
      </c>
      <c r="M192" s="49">
        <v>0</v>
      </c>
      <c r="N192" s="49">
        <v>244558.5</v>
      </c>
      <c r="O192" s="48">
        <v>23.6</v>
      </c>
      <c r="P192" s="48">
        <v>2.407</v>
      </c>
      <c r="Q192" s="48">
        <v>9</v>
      </c>
      <c r="R192" s="48">
        <v>55.56</v>
      </c>
      <c r="S192" s="48">
        <v>7.7789999999999999</v>
      </c>
      <c r="T192" s="48"/>
      <c r="U192" s="48"/>
      <c r="V192" s="48"/>
      <c r="W192" s="51">
        <v>40310</v>
      </c>
      <c r="X192" s="49">
        <v>-22476</v>
      </c>
      <c r="Y192" s="49">
        <v>0</v>
      </c>
      <c r="Z192" s="49">
        <v>390969.5</v>
      </c>
      <c r="AA192" s="48">
        <v>-5.4359999999999999</v>
      </c>
      <c r="AB192" s="48">
        <v>5.4359999999999999</v>
      </c>
      <c r="AC192" s="48">
        <v>2</v>
      </c>
      <c r="AD192" s="48">
        <v>0</v>
      </c>
      <c r="AE192" s="48">
        <v>0</v>
      </c>
      <c r="AF192" s="48"/>
      <c r="AG192" s="48"/>
      <c r="AH192" s="48"/>
      <c r="AI192" s="48" t="s">
        <v>921</v>
      </c>
      <c r="AJ192" s="49">
        <v>59434</v>
      </c>
      <c r="AK192" s="49">
        <v>0</v>
      </c>
      <c r="AL192" s="49">
        <v>643851</v>
      </c>
      <c r="AM192" s="48">
        <v>10.17</v>
      </c>
      <c r="AN192" s="48">
        <v>2.3370000000000002</v>
      </c>
      <c r="AO192" s="48">
        <v>10</v>
      </c>
      <c r="AP192" s="48">
        <v>60</v>
      </c>
      <c r="AQ192" s="48">
        <v>4.157</v>
      </c>
      <c r="AR192" s="48"/>
      <c r="AS192" s="48"/>
      <c r="AT192" s="48"/>
      <c r="AU192" s="48" t="s">
        <v>1191</v>
      </c>
      <c r="AV192" s="49">
        <v>-25118</v>
      </c>
      <c r="AW192" s="49">
        <v>0</v>
      </c>
      <c r="AX192" s="49">
        <v>1555086</v>
      </c>
      <c r="AY192" s="48">
        <v>-1.59</v>
      </c>
      <c r="AZ192" s="48">
        <v>2.7930000000000001</v>
      </c>
      <c r="BA192" s="48">
        <v>7</v>
      </c>
      <c r="BB192" s="48">
        <v>42.86</v>
      </c>
      <c r="BC192" s="48">
        <v>0.49819999999999998</v>
      </c>
      <c r="BD192" s="48"/>
    </row>
    <row r="193" spans="11:56" x14ac:dyDescent="0.25">
      <c r="K193" s="48" t="s">
        <v>280</v>
      </c>
      <c r="L193" s="49">
        <v>11730.5</v>
      </c>
      <c r="M193" s="49">
        <v>0</v>
      </c>
      <c r="N193" s="49">
        <v>197861.5</v>
      </c>
      <c r="O193" s="48">
        <v>6.3019999999999996</v>
      </c>
      <c r="P193" s="48">
        <v>1.448</v>
      </c>
      <c r="Q193" s="48">
        <v>6</v>
      </c>
      <c r="R193" s="48">
        <v>66.67</v>
      </c>
      <c r="S193" s="48">
        <v>4.5339999999999998</v>
      </c>
      <c r="T193" s="48"/>
      <c r="U193" s="48"/>
      <c r="V193" s="48"/>
      <c r="W193" s="48" t="s">
        <v>266</v>
      </c>
      <c r="X193" s="49">
        <v>31020</v>
      </c>
      <c r="Y193" s="49">
        <v>0</v>
      </c>
      <c r="Z193" s="49">
        <v>413445.5</v>
      </c>
      <c r="AA193" s="48">
        <v>8.1110000000000007</v>
      </c>
      <c r="AB193" s="48">
        <v>4.5570000000000004</v>
      </c>
      <c r="AC193" s="48">
        <v>8</v>
      </c>
      <c r="AD193" s="48">
        <v>62.5</v>
      </c>
      <c r="AE193" s="48">
        <v>2.274</v>
      </c>
      <c r="AF193" s="48"/>
      <c r="AG193" s="48"/>
      <c r="AH193" s="48"/>
      <c r="AI193" s="51">
        <v>40883</v>
      </c>
      <c r="AJ193" s="49">
        <v>-51788</v>
      </c>
      <c r="AK193" s="49">
        <v>0</v>
      </c>
      <c r="AL193" s="49">
        <v>584417</v>
      </c>
      <c r="AM193" s="48">
        <v>-8.14</v>
      </c>
      <c r="AN193" s="48">
        <v>8.9649999999999999</v>
      </c>
      <c r="AO193" s="48">
        <v>11</v>
      </c>
      <c r="AP193" s="48">
        <v>36.36</v>
      </c>
      <c r="AQ193" s="48">
        <v>0.35820000000000002</v>
      </c>
      <c r="AR193" s="48"/>
      <c r="AS193" s="48"/>
      <c r="AT193" s="48"/>
      <c r="AU193" s="48" t="s">
        <v>1192</v>
      </c>
      <c r="AV193" s="49">
        <v>79352</v>
      </c>
      <c r="AW193" s="49">
        <v>0</v>
      </c>
      <c r="AX193" s="49">
        <v>1580204</v>
      </c>
      <c r="AY193" s="48">
        <v>5.2869999999999999</v>
      </c>
      <c r="AZ193" s="48">
        <v>2.879</v>
      </c>
      <c r="BA193" s="48">
        <v>8</v>
      </c>
      <c r="BB193" s="48">
        <v>87.5</v>
      </c>
      <c r="BC193" s="48">
        <v>2.7789999999999999</v>
      </c>
      <c r="BD193" s="48"/>
    </row>
    <row r="194" spans="11:56" x14ac:dyDescent="0.25">
      <c r="K194" s="48" t="s">
        <v>281</v>
      </c>
      <c r="L194" s="49">
        <v>1848</v>
      </c>
      <c r="M194" s="49">
        <v>0</v>
      </c>
      <c r="N194" s="49">
        <v>186131</v>
      </c>
      <c r="O194" s="48">
        <v>1.0029999999999999</v>
      </c>
      <c r="P194" s="48">
        <v>0.34510000000000002</v>
      </c>
      <c r="Q194" s="48">
        <v>2</v>
      </c>
      <c r="R194" s="48">
        <v>50</v>
      </c>
      <c r="S194" s="48">
        <v>3.9060000000000001</v>
      </c>
      <c r="T194" s="48"/>
      <c r="U194" s="48"/>
      <c r="V194" s="48"/>
      <c r="W194" s="48" t="s">
        <v>267</v>
      </c>
      <c r="X194" s="49">
        <v>22482</v>
      </c>
      <c r="Y194" s="49">
        <v>0</v>
      </c>
      <c r="Z194" s="49">
        <v>382425.5</v>
      </c>
      <c r="AA194" s="48">
        <v>6.2460000000000004</v>
      </c>
      <c r="AB194" s="48">
        <v>3.4350000000000001</v>
      </c>
      <c r="AC194" s="48">
        <v>12</v>
      </c>
      <c r="AD194" s="48">
        <v>33.33</v>
      </c>
      <c r="AE194" s="48">
        <v>1.768</v>
      </c>
      <c r="AF194" s="48"/>
      <c r="AG194" s="48"/>
      <c r="AH194" s="48"/>
      <c r="AI194" s="51">
        <v>40669</v>
      </c>
      <c r="AJ194" s="49">
        <v>-4618</v>
      </c>
      <c r="AK194" s="49">
        <v>0</v>
      </c>
      <c r="AL194" s="49">
        <v>636205</v>
      </c>
      <c r="AM194" s="48">
        <v>-0.72060000000000002</v>
      </c>
      <c r="AN194" s="48">
        <v>2.5459999999999998</v>
      </c>
      <c r="AO194" s="48">
        <v>7</v>
      </c>
      <c r="AP194" s="48">
        <v>42.86</v>
      </c>
      <c r="AQ194" s="48">
        <v>0.74880000000000002</v>
      </c>
      <c r="AR194" s="48"/>
      <c r="AS194" s="48"/>
      <c r="AT194" s="48"/>
      <c r="AU194" s="48" t="s">
        <v>1193</v>
      </c>
      <c r="AV194" s="49">
        <v>-67864</v>
      </c>
      <c r="AW194" s="49">
        <v>0</v>
      </c>
      <c r="AX194" s="49">
        <v>1500852</v>
      </c>
      <c r="AY194" s="48">
        <v>-4.3259999999999996</v>
      </c>
      <c r="AZ194" s="48">
        <v>5.3150000000000004</v>
      </c>
      <c r="BA194" s="48">
        <v>12</v>
      </c>
      <c r="BB194" s="48">
        <v>50</v>
      </c>
      <c r="BC194" s="48">
        <v>0.42470000000000002</v>
      </c>
      <c r="BD194" s="48"/>
    </row>
    <row r="195" spans="11:56" x14ac:dyDescent="0.25">
      <c r="K195" s="51">
        <v>40335</v>
      </c>
      <c r="L195" s="49">
        <v>15778.5</v>
      </c>
      <c r="M195" s="49">
        <v>0</v>
      </c>
      <c r="N195" s="49">
        <v>184283</v>
      </c>
      <c r="O195" s="48">
        <v>9.3640000000000008</v>
      </c>
      <c r="P195" s="48">
        <v>1.149</v>
      </c>
      <c r="Q195" s="48">
        <v>7</v>
      </c>
      <c r="R195" s="48">
        <v>71.430000000000007</v>
      </c>
      <c r="S195" s="48">
        <v>4.9080000000000004</v>
      </c>
      <c r="T195" s="48"/>
      <c r="U195" s="48"/>
      <c r="V195" s="48"/>
      <c r="W195" s="48" t="s">
        <v>268</v>
      </c>
      <c r="X195" s="49">
        <v>-30675</v>
      </c>
      <c r="Y195" s="49">
        <v>0</v>
      </c>
      <c r="Z195" s="49">
        <v>359943.5</v>
      </c>
      <c r="AA195" s="48">
        <v>-7.8529999999999998</v>
      </c>
      <c r="AB195" s="48">
        <v>8.7750000000000004</v>
      </c>
      <c r="AC195" s="48">
        <v>12</v>
      </c>
      <c r="AD195" s="48">
        <v>25</v>
      </c>
      <c r="AE195" s="48">
        <v>0.36399999999999999</v>
      </c>
      <c r="AF195" s="48"/>
      <c r="AG195" s="48"/>
      <c r="AH195" s="48"/>
      <c r="AI195" s="48" t="s">
        <v>922</v>
      </c>
      <c r="AJ195" s="49">
        <v>15791</v>
      </c>
      <c r="AK195" s="49">
        <v>0</v>
      </c>
      <c r="AL195" s="49">
        <v>640823</v>
      </c>
      <c r="AM195" s="48">
        <v>2.5259999999999998</v>
      </c>
      <c r="AN195" s="48">
        <v>1.2310000000000001</v>
      </c>
      <c r="AO195" s="48">
        <v>7</v>
      </c>
      <c r="AP195" s="48">
        <v>42.86</v>
      </c>
      <c r="AQ195" s="48">
        <v>2.2080000000000002</v>
      </c>
      <c r="AR195" s="48"/>
      <c r="AS195" s="48"/>
      <c r="AT195" s="48"/>
      <c r="AU195" s="51">
        <v>40705</v>
      </c>
      <c r="AV195" s="49">
        <v>97356</v>
      </c>
      <c r="AW195" s="49">
        <v>0</v>
      </c>
      <c r="AX195" s="49">
        <v>1568716</v>
      </c>
      <c r="AY195" s="48">
        <v>6.617</v>
      </c>
      <c r="AZ195" s="48">
        <v>0.5514</v>
      </c>
      <c r="BA195" s="48">
        <v>9</v>
      </c>
      <c r="BB195" s="48">
        <v>77.78</v>
      </c>
      <c r="BC195" s="48">
        <v>12.96</v>
      </c>
      <c r="BD195" s="48"/>
    </row>
    <row r="196" spans="11:56" x14ac:dyDescent="0.25">
      <c r="K196" s="48" t="s">
        <v>282</v>
      </c>
      <c r="L196" s="49">
        <v>15108</v>
      </c>
      <c r="M196" s="49">
        <v>0</v>
      </c>
      <c r="N196" s="49">
        <v>168504.5</v>
      </c>
      <c r="O196" s="48">
        <v>9.8490000000000002</v>
      </c>
      <c r="P196" s="48">
        <v>5.7930000000000001</v>
      </c>
      <c r="Q196" s="48">
        <v>10</v>
      </c>
      <c r="R196" s="48">
        <v>40</v>
      </c>
      <c r="S196" s="48">
        <v>2.3220000000000001</v>
      </c>
      <c r="T196" s="48"/>
      <c r="U196" s="48"/>
      <c r="V196" s="48"/>
      <c r="W196" s="51">
        <v>40370</v>
      </c>
      <c r="X196" s="49">
        <v>9717</v>
      </c>
      <c r="Y196" s="49">
        <v>0</v>
      </c>
      <c r="Z196" s="49">
        <v>390618.5</v>
      </c>
      <c r="AA196" s="48">
        <v>2.5510000000000002</v>
      </c>
      <c r="AB196" s="48">
        <v>0.99160000000000004</v>
      </c>
      <c r="AC196" s="48">
        <v>7</v>
      </c>
      <c r="AD196" s="48">
        <v>42.86</v>
      </c>
      <c r="AE196" s="48">
        <v>2.2639999999999998</v>
      </c>
      <c r="AF196" s="48"/>
      <c r="AG196" s="48"/>
      <c r="AH196" s="48"/>
      <c r="AI196" s="51" t="s">
        <v>923</v>
      </c>
      <c r="AJ196" s="49">
        <v>-6225</v>
      </c>
      <c r="AK196" s="49">
        <v>0</v>
      </c>
      <c r="AL196" s="49">
        <v>625032</v>
      </c>
      <c r="AM196" s="48">
        <v>-0.98609999999999998</v>
      </c>
      <c r="AN196" s="48">
        <v>3.9</v>
      </c>
      <c r="AO196" s="48">
        <v>11</v>
      </c>
      <c r="AP196" s="48">
        <v>45.45</v>
      </c>
      <c r="AQ196" s="48">
        <v>0.88980000000000004</v>
      </c>
      <c r="AR196" s="48"/>
      <c r="AS196" s="48"/>
      <c r="AT196" s="48"/>
      <c r="AU196" s="51" t="s">
        <v>1194</v>
      </c>
      <c r="AV196" s="49">
        <v>4844</v>
      </c>
      <c r="AW196" s="49">
        <v>0</v>
      </c>
      <c r="AX196" s="49">
        <v>1471360</v>
      </c>
      <c r="AY196" s="48">
        <v>0.33029999999999998</v>
      </c>
      <c r="AZ196" s="48">
        <v>2.8119999999999998</v>
      </c>
      <c r="BA196" s="48">
        <v>9</v>
      </c>
      <c r="BB196" s="48">
        <v>55.56</v>
      </c>
      <c r="BC196" s="48">
        <v>1.089</v>
      </c>
      <c r="BD196" s="48"/>
    </row>
    <row r="197" spans="11:56" x14ac:dyDescent="0.25">
      <c r="K197" s="48" t="s">
        <v>283</v>
      </c>
      <c r="L197" s="49">
        <v>-4407</v>
      </c>
      <c r="M197" s="49">
        <v>0</v>
      </c>
      <c r="N197" s="49">
        <v>153396.5</v>
      </c>
      <c r="O197" s="48">
        <v>-2.7930000000000001</v>
      </c>
      <c r="P197" s="48">
        <v>5.7119999999999997</v>
      </c>
      <c r="Q197" s="48">
        <v>10</v>
      </c>
      <c r="R197" s="48">
        <v>50</v>
      </c>
      <c r="S197" s="48">
        <v>0.76980000000000004</v>
      </c>
      <c r="T197" s="48"/>
      <c r="U197" s="48"/>
      <c r="V197" s="48"/>
      <c r="W197" s="51" t="s">
        <v>269</v>
      </c>
      <c r="X197" s="49">
        <v>56306</v>
      </c>
      <c r="Y197" s="49">
        <v>0</v>
      </c>
      <c r="Z197" s="49">
        <v>380901.5</v>
      </c>
      <c r="AA197" s="48">
        <v>17.350000000000001</v>
      </c>
      <c r="AB197" s="48">
        <v>0.61539999999999995</v>
      </c>
      <c r="AC197" s="48">
        <v>7</v>
      </c>
      <c r="AD197" s="48">
        <v>85.71</v>
      </c>
      <c r="AE197" s="48">
        <v>27.36</v>
      </c>
      <c r="AF197" s="48"/>
      <c r="AG197" s="48"/>
      <c r="AH197" s="48"/>
      <c r="AI197" s="48" t="s">
        <v>924</v>
      </c>
      <c r="AJ197" s="49">
        <v>17122</v>
      </c>
      <c r="AK197" s="49">
        <v>0</v>
      </c>
      <c r="AL197" s="49">
        <v>631257</v>
      </c>
      <c r="AM197" s="48">
        <v>2.7879999999999998</v>
      </c>
      <c r="AN197" s="48">
        <v>2.4369999999999998</v>
      </c>
      <c r="AO197" s="48">
        <v>11</v>
      </c>
      <c r="AP197" s="48">
        <v>54.55</v>
      </c>
      <c r="AQ197" s="48">
        <v>1.786</v>
      </c>
      <c r="AR197" s="48"/>
      <c r="AS197" s="48"/>
      <c r="AT197" s="48"/>
      <c r="AU197" s="51" t="s">
        <v>1195</v>
      </c>
      <c r="AV197" s="49">
        <v>42616</v>
      </c>
      <c r="AW197" s="49">
        <v>0</v>
      </c>
      <c r="AX197" s="49">
        <v>1466516</v>
      </c>
      <c r="AY197" s="48">
        <v>2.9929999999999999</v>
      </c>
      <c r="AZ197" s="48">
        <v>1.62</v>
      </c>
      <c r="BA197" s="48">
        <v>6</v>
      </c>
      <c r="BB197" s="48">
        <v>33.33</v>
      </c>
      <c r="BC197" s="48">
        <v>2.847</v>
      </c>
      <c r="BD197" s="48"/>
    </row>
    <row r="198" spans="11:56" x14ac:dyDescent="0.25">
      <c r="K198" s="51" t="s">
        <v>493</v>
      </c>
      <c r="L198" s="49">
        <v>-3955.5</v>
      </c>
      <c r="M198" s="49">
        <v>0</v>
      </c>
      <c r="N198" s="49">
        <v>157803.5</v>
      </c>
      <c r="O198" s="48">
        <v>-2.4449999999999998</v>
      </c>
      <c r="P198" s="48">
        <v>7.306</v>
      </c>
      <c r="Q198" s="48">
        <v>10</v>
      </c>
      <c r="R198" s="48">
        <v>40</v>
      </c>
      <c r="S198" s="48">
        <v>0.83260000000000001</v>
      </c>
      <c r="T198" s="48"/>
      <c r="U198" s="48"/>
      <c r="V198" s="48"/>
      <c r="W198" s="48" t="s">
        <v>270</v>
      </c>
      <c r="X198" s="49">
        <v>-38517</v>
      </c>
      <c r="Y198" s="49">
        <v>0</v>
      </c>
      <c r="Z198" s="49">
        <v>324595.5</v>
      </c>
      <c r="AA198" s="48">
        <v>-10.61</v>
      </c>
      <c r="AB198" s="48">
        <v>10.63</v>
      </c>
      <c r="AC198" s="48">
        <v>12</v>
      </c>
      <c r="AD198" s="48">
        <v>25</v>
      </c>
      <c r="AE198" s="48">
        <v>8.4599999999999995E-2</v>
      </c>
      <c r="AF198" s="48"/>
      <c r="AG198" s="48"/>
      <c r="AH198" s="48"/>
      <c r="AI198" s="51">
        <v>40760</v>
      </c>
      <c r="AJ198" s="49">
        <v>1332</v>
      </c>
      <c r="AK198" s="49">
        <v>0</v>
      </c>
      <c r="AL198" s="49">
        <v>614135</v>
      </c>
      <c r="AM198" s="48">
        <v>0.21740000000000001</v>
      </c>
      <c r="AN198" s="48">
        <v>4.83</v>
      </c>
      <c r="AO198" s="48">
        <v>12</v>
      </c>
      <c r="AP198" s="48">
        <v>66.67</v>
      </c>
      <c r="AQ198" s="48">
        <v>1.0209999999999999</v>
      </c>
      <c r="AR198" s="48"/>
      <c r="AS198" s="48"/>
      <c r="AT198" s="48"/>
      <c r="AU198" s="48" t="s">
        <v>1196</v>
      </c>
      <c r="AV198" s="49">
        <v>81553</v>
      </c>
      <c r="AW198" s="49">
        <v>0</v>
      </c>
      <c r="AX198" s="49">
        <v>1423900</v>
      </c>
      <c r="AY198" s="48">
        <v>6.0750000000000002</v>
      </c>
      <c r="AZ198" s="48">
        <v>0.22950000000000001</v>
      </c>
      <c r="BA198" s="48">
        <v>8</v>
      </c>
      <c r="BB198" s="48">
        <v>62.5</v>
      </c>
      <c r="BC198" s="48">
        <v>13.95</v>
      </c>
      <c r="BD198" s="48"/>
    </row>
    <row r="199" spans="11:56" x14ac:dyDescent="0.25">
      <c r="K199" s="51">
        <v>40426</v>
      </c>
      <c r="L199" s="49">
        <v>15603</v>
      </c>
      <c r="M199" s="49">
        <v>0</v>
      </c>
      <c r="N199" s="49">
        <v>161759</v>
      </c>
      <c r="O199" s="48">
        <v>10.68</v>
      </c>
      <c r="P199" s="48">
        <v>4.6399999999999997</v>
      </c>
      <c r="Q199" s="48">
        <v>9</v>
      </c>
      <c r="R199" s="48">
        <v>55.56</v>
      </c>
      <c r="S199" s="48">
        <v>2.556</v>
      </c>
      <c r="T199" s="48"/>
      <c r="U199" s="48"/>
      <c r="V199" s="48"/>
      <c r="W199" s="48" t="s">
        <v>271</v>
      </c>
      <c r="X199" s="49">
        <v>55952</v>
      </c>
      <c r="Y199" s="49">
        <v>0</v>
      </c>
      <c r="Z199" s="49">
        <v>363112.5</v>
      </c>
      <c r="AA199" s="48">
        <v>18.22</v>
      </c>
      <c r="AB199" s="48">
        <v>0.91679999999999995</v>
      </c>
      <c r="AC199" s="48">
        <v>10</v>
      </c>
      <c r="AD199" s="48">
        <v>90</v>
      </c>
      <c r="AE199" s="48">
        <v>17.649999999999999</v>
      </c>
      <c r="AF199" s="48"/>
      <c r="AG199" s="48"/>
      <c r="AH199" s="48"/>
      <c r="AI199" s="51">
        <v>40548</v>
      </c>
      <c r="AJ199" s="49">
        <v>13808</v>
      </c>
      <c r="AK199" s="49">
        <v>0</v>
      </c>
      <c r="AL199" s="49">
        <v>612803</v>
      </c>
      <c r="AM199" s="48">
        <v>2.3050000000000002</v>
      </c>
      <c r="AN199" s="48">
        <v>1.357</v>
      </c>
      <c r="AO199" s="48">
        <v>7</v>
      </c>
      <c r="AP199" s="48">
        <v>57.14</v>
      </c>
      <c r="AQ199" s="48">
        <v>1.962</v>
      </c>
      <c r="AR199" s="48"/>
      <c r="AS199" s="48"/>
      <c r="AT199" s="48"/>
      <c r="AU199" s="51">
        <v>40796</v>
      </c>
      <c r="AV199" s="49">
        <v>2496</v>
      </c>
      <c r="AW199" s="49">
        <v>0</v>
      </c>
      <c r="AX199" s="49">
        <v>1342347</v>
      </c>
      <c r="AY199" s="48">
        <v>0.18629999999999999</v>
      </c>
      <c r="AZ199" s="48">
        <v>2.0369999999999999</v>
      </c>
      <c r="BA199" s="48">
        <v>5</v>
      </c>
      <c r="BB199" s="48">
        <v>60</v>
      </c>
      <c r="BC199" s="48">
        <v>1.089</v>
      </c>
      <c r="BD199" s="48"/>
    </row>
    <row r="200" spans="11:56" x14ac:dyDescent="0.25">
      <c r="K200" s="51">
        <v>40214</v>
      </c>
      <c r="L200" s="49">
        <v>34651.5</v>
      </c>
      <c r="M200" s="49">
        <v>0</v>
      </c>
      <c r="N200" s="49">
        <v>146156</v>
      </c>
      <c r="O200" s="48">
        <v>31.08</v>
      </c>
      <c r="P200" s="48">
        <v>2.3759999999999999</v>
      </c>
      <c r="Q200" s="48">
        <v>10</v>
      </c>
      <c r="R200" s="48">
        <v>50</v>
      </c>
      <c r="S200" s="48">
        <v>8.2029999999999994</v>
      </c>
      <c r="T200" s="48"/>
      <c r="U200" s="48"/>
      <c r="V200" s="48"/>
      <c r="W200" s="51">
        <v>40461</v>
      </c>
      <c r="X200" s="49">
        <v>-17815</v>
      </c>
      <c r="Y200" s="49">
        <v>0</v>
      </c>
      <c r="Z200" s="49">
        <v>307160.5</v>
      </c>
      <c r="AA200" s="48">
        <v>-5.4820000000000002</v>
      </c>
      <c r="AB200" s="48">
        <v>5.7789999999999999</v>
      </c>
      <c r="AC200" s="48">
        <v>5</v>
      </c>
      <c r="AD200" s="48">
        <v>40</v>
      </c>
      <c r="AE200" s="48">
        <v>8.3099999999999993E-2</v>
      </c>
      <c r="AF200" s="48"/>
      <c r="AG200" s="48"/>
      <c r="AH200" s="48"/>
      <c r="AI200" s="51" t="s">
        <v>925</v>
      </c>
      <c r="AJ200" s="49">
        <v>3200</v>
      </c>
      <c r="AK200" s="49">
        <v>0</v>
      </c>
      <c r="AL200" s="49">
        <v>598995</v>
      </c>
      <c r="AM200" s="48">
        <v>0.53710000000000002</v>
      </c>
      <c r="AN200" s="48">
        <v>1.1819999999999999</v>
      </c>
      <c r="AO200" s="48">
        <v>2</v>
      </c>
      <c r="AP200" s="48">
        <v>50</v>
      </c>
      <c r="AQ200" s="48">
        <v>1.4550000000000001</v>
      </c>
      <c r="AR200" s="48"/>
      <c r="AS200" s="48"/>
      <c r="AT200" s="48"/>
      <c r="AU200" s="51">
        <v>40584</v>
      </c>
      <c r="AV200" s="49">
        <v>90363</v>
      </c>
      <c r="AW200" s="49">
        <v>0</v>
      </c>
      <c r="AX200" s="49">
        <v>1339851</v>
      </c>
      <c r="AY200" s="48">
        <v>7.2320000000000002</v>
      </c>
      <c r="AZ200" s="48">
        <v>0</v>
      </c>
      <c r="BA200" s="48">
        <v>3</v>
      </c>
      <c r="BB200" s="48">
        <v>100</v>
      </c>
      <c r="BC200" s="48">
        <v>100</v>
      </c>
      <c r="BD200" s="48"/>
    </row>
    <row r="201" spans="11:56" x14ac:dyDescent="0.25">
      <c r="K201" s="48" t="s">
        <v>284</v>
      </c>
      <c r="L201" s="49">
        <v>5105</v>
      </c>
      <c r="M201" s="49">
        <v>0</v>
      </c>
      <c r="N201" s="49">
        <v>111504.5</v>
      </c>
      <c r="O201" s="48">
        <v>4.798</v>
      </c>
      <c r="P201" s="48">
        <v>5.1210000000000004</v>
      </c>
      <c r="Q201" s="48">
        <v>7</v>
      </c>
      <c r="R201" s="48">
        <v>57.14</v>
      </c>
      <c r="S201" s="48">
        <v>1.861</v>
      </c>
      <c r="T201" s="48"/>
      <c r="U201" s="48"/>
      <c r="V201" s="48"/>
      <c r="W201" s="51">
        <v>40247</v>
      </c>
      <c r="X201" s="49">
        <v>31575</v>
      </c>
      <c r="Y201" s="49">
        <v>0</v>
      </c>
      <c r="Z201" s="49">
        <v>324975.5</v>
      </c>
      <c r="AA201" s="48">
        <v>10.76</v>
      </c>
      <c r="AB201" s="48">
        <v>0</v>
      </c>
      <c r="AC201" s="48">
        <v>5</v>
      </c>
      <c r="AD201" s="48">
        <v>100</v>
      </c>
      <c r="AE201" s="48">
        <v>100</v>
      </c>
      <c r="AF201" s="48"/>
      <c r="AG201" s="48"/>
      <c r="AH201" s="48"/>
      <c r="AI201" s="51" t="s">
        <v>926</v>
      </c>
      <c r="AJ201" s="49">
        <v>24412</v>
      </c>
      <c r="AK201" s="49">
        <v>0</v>
      </c>
      <c r="AL201" s="49">
        <v>595795</v>
      </c>
      <c r="AM201" s="48">
        <v>4.2720000000000002</v>
      </c>
      <c r="AN201" s="48">
        <v>0.8397</v>
      </c>
      <c r="AO201" s="48">
        <v>5</v>
      </c>
      <c r="AP201" s="48">
        <v>40</v>
      </c>
      <c r="AQ201" s="48">
        <v>5.97</v>
      </c>
      <c r="AR201" s="48"/>
      <c r="AS201" s="48"/>
      <c r="AT201" s="48"/>
      <c r="AU201" s="51" t="s">
        <v>1197</v>
      </c>
      <c r="AV201" s="49">
        <v>-43953</v>
      </c>
      <c r="AW201" s="49">
        <v>0</v>
      </c>
      <c r="AX201" s="49">
        <v>1249488</v>
      </c>
      <c r="AY201" s="48">
        <v>-3.3980000000000001</v>
      </c>
      <c r="AZ201" s="48">
        <v>5.0549999999999997</v>
      </c>
      <c r="BA201" s="48">
        <v>12</v>
      </c>
      <c r="BB201" s="48">
        <v>41.67</v>
      </c>
      <c r="BC201" s="48">
        <v>0.64659999999999995</v>
      </c>
      <c r="BD201" s="48"/>
    </row>
    <row r="202" spans="11:56" x14ac:dyDescent="0.25">
      <c r="K202" s="51" t="s">
        <v>285</v>
      </c>
      <c r="L202" s="49">
        <v>-2768.5</v>
      </c>
      <c r="M202" s="49">
        <v>0</v>
      </c>
      <c r="N202" s="49">
        <v>106399.5</v>
      </c>
      <c r="O202" s="48">
        <v>-2.536</v>
      </c>
      <c r="P202" s="48">
        <v>4.26</v>
      </c>
      <c r="Q202" s="48">
        <v>10</v>
      </c>
      <c r="R202" s="48">
        <v>20</v>
      </c>
      <c r="S202" s="48">
        <v>0.60540000000000005</v>
      </c>
      <c r="T202" s="48"/>
      <c r="U202" s="48"/>
      <c r="V202" s="48"/>
      <c r="W202" s="48" t="s">
        <v>272</v>
      </c>
      <c r="X202" s="49">
        <v>-33052.5</v>
      </c>
      <c r="Y202" s="49">
        <v>0</v>
      </c>
      <c r="Z202" s="49">
        <v>293400.5</v>
      </c>
      <c r="AA202" s="48">
        <v>-10.119999999999999</v>
      </c>
      <c r="AB202" s="48">
        <v>11.17</v>
      </c>
      <c r="AC202" s="48">
        <v>10</v>
      </c>
      <c r="AD202" s="48">
        <v>10</v>
      </c>
      <c r="AE202" s="48">
        <v>9.3299999999999994E-2</v>
      </c>
      <c r="AF202" s="48"/>
      <c r="AG202" s="48"/>
      <c r="AH202" s="48"/>
      <c r="AI202" s="51">
        <v>40820</v>
      </c>
      <c r="AJ202" s="49">
        <v>9100</v>
      </c>
      <c r="AK202" s="49">
        <v>0</v>
      </c>
      <c r="AL202" s="49">
        <v>571383</v>
      </c>
      <c r="AM202" s="48">
        <v>1.6180000000000001</v>
      </c>
      <c r="AN202" s="48">
        <v>2.677</v>
      </c>
      <c r="AO202" s="48">
        <v>10</v>
      </c>
      <c r="AP202" s="48">
        <v>60</v>
      </c>
      <c r="AQ202" s="48">
        <v>1.393</v>
      </c>
      <c r="AR202" s="48"/>
      <c r="AS202" s="48"/>
      <c r="AT202" s="48"/>
      <c r="AU202" s="48" t="s">
        <v>1198</v>
      </c>
      <c r="AV202" s="49">
        <v>20774</v>
      </c>
      <c r="AW202" s="49">
        <v>0</v>
      </c>
      <c r="AX202" s="49">
        <v>1293441</v>
      </c>
      <c r="AY202" s="48">
        <v>1.6319999999999999</v>
      </c>
      <c r="AZ202" s="48">
        <v>3.2770000000000001</v>
      </c>
      <c r="BA202" s="48">
        <v>6</v>
      </c>
      <c r="BB202" s="48">
        <v>66.67</v>
      </c>
      <c r="BC202" s="48">
        <v>1.4930000000000001</v>
      </c>
      <c r="BD202" s="48"/>
    </row>
    <row r="203" spans="11:56" x14ac:dyDescent="0.25">
      <c r="K203" s="51">
        <v>40486</v>
      </c>
      <c r="L203" s="49">
        <v>325.5</v>
      </c>
      <c r="M203" s="49">
        <v>0</v>
      </c>
      <c r="N203" s="49">
        <v>109168</v>
      </c>
      <c r="O203" s="48">
        <v>0.29909999999999998</v>
      </c>
      <c r="P203" s="48">
        <v>3.738</v>
      </c>
      <c r="Q203" s="48">
        <v>10</v>
      </c>
      <c r="R203" s="48">
        <v>30</v>
      </c>
      <c r="S203" s="48">
        <v>1.073</v>
      </c>
      <c r="T203" s="48"/>
      <c r="U203" s="48"/>
      <c r="V203" s="48"/>
      <c r="W203" s="48" t="s">
        <v>273</v>
      </c>
      <c r="X203" s="49">
        <v>25435</v>
      </c>
      <c r="Y203" s="49">
        <v>0</v>
      </c>
      <c r="Z203" s="49">
        <v>326453</v>
      </c>
      <c r="AA203" s="48">
        <v>8.4499999999999993</v>
      </c>
      <c r="AB203" s="48">
        <v>3.9420000000000002</v>
      </c>
      <c r="AC203" s="48">
        <v>15</v>
      </c>
      <c r="AD203" s="48">
        <v>66.67</v>
      </c>
      <c r="AE203" s="48">
        <v>2.7610000000000001</v>
      </c>
      <c r="AF203" s="48"/>
      <c r="AG203" s="48"/>
      <c r="AH203" s="48"/>
      <c r="AI203" s="51">
        <v>40606</v>
      </c>
      <c r="AJ203" s="49">
        <v>5664</v>
      </c>
      <c r="AK203" s="49">
        <v>0</v>
      </c>
      <c r="AL203" s="49">
        <v>562283</v>
      </c>
      <c r="AM203" s="48">
        <v>1.018</v>
      </c>
      <c r="AN203" s="48">
        <v>0.23280000000000001</v>
      </c>
      <c r="AO203" s="48">
        <v>5</v>
      </c>
      <c r="AP203" s="48">
        <v>60</v>
      </c>
      <c r="AQ203" s="48">
        <v>3.5289999999999999</v>
      </c>
      <c r="AR203" s="48"/>
      <c r="AS203" s="48"/>
      <c r="AT203" s="48"/>
      <c r="AU203" s="51">
        <v>40856</v>
      </c>
      <c r="AV203" s="49">
        <v>76219</v>
      </c>
      <c r="AW203" s="49">
        <v>0</v>
      </c>
      <c r="AX203" s="49">
        <v>1272667</v>
      </c>
      <c r="AY203" s="48">
        <v>6.37</v>
      </c>
      <c r="AZ203" s="48">
        <v>0</v>
      </c>
      <c r="BA203" s="48">
        <v>3</v>
      </c>
      <c r="BB203" s="48">
        <v>100</v>
      </c>
      <c r="BC203" s="48">
        <v>100</v>
      </c>
      <c r="BD203" s="48"/>
    </row>
    <row r="204" spans="11:56" x14ac:dyDescent="0.25">
      <c r="K204" s="51">
        <v>40272</v>
      </c>
      <c r="L204" s="49">
        <v>-2200</v>
      </c>
      <c r="M204" s="49">
        <v>0</v>
      </c>
      <c r="N204" s="49">
        <v>108842.5</v>
      </c>
      <c r="O204" s="48">
        <v>-1.9810000000000001</v>
      </c>
      <c r="P204" s="48">
        <v>2.867</v>
      </c>
      <c r="Q204" s="48">
        <v>5</v>
      </c>
      <c r="R204" s="48">
        <v>40</v>
      </c>
      <c r="S204" s="48">
        <v>0.33250000000000002</v>
      </c>
      <c r="T204" s="48"/>
      <c r="U204" s="48"/>
      <c r="V204" s="48"/>
      <c r="W204" s="51">
        <v>40521</v>
      </c>
      <c r="X204" s="49">
        <v>-4290</v>
      </c>
      <c r="Y204" s="49">
        <v>0</v>
      </c>
      <c r="Z204" s="49">
        <v>301018</v>
      </c>
      <c r="AA204" s="48">
        <v>-1.405</v>
      </c>
      <c r="AB204" s="48">
        <v>1.405</v>
      </c>
      <c r="AC204" s="48">
        <v>2</v>
      </c>
      <c r="AD204" s="48">
        <v>0</v>
      </c>
      <c r="AE204" s="48">
        <v>0</v>
      </c>
      <c r="AF204" s="48"/>
      <c r="AG204" s="48"/>
      <c r="AH204" s="48"/>
      <c r="AI204" s="51" t="s">
        <v>927</v>
      </c>
      <c r="AJ204" s="49">
        <v>10172</v>
      </c>
      <c r="AK204" s="49">
        <v>0</v>
      </c>
      <c r="AL204" s="49">
        <v>556619</v>
      </c>
      <c r="AM204" s="48">
        <v>1.861</v>
      </c>
      <c r="AN204" s="48">
        <v>1.9059999999999999</v>
      </c>
      <c r="AO204" s="48">
        <v>10</v>
      </c>
      <c r="AP204" s="48">
        <v>50</v>
      </c>
      <c r="AQ204" s="48">
        <v>1.522</v>
      </c>
      <c r="AR204" s="48"/>
      <c r="AS204" s="48"/>
      <c r="AT204" s="48"/>
      <c r="AU204" s="51">
        <v>40642</v>
      </c>
      <c r="AV204" s="49">
        <v>43947.5</v>
      </c>
      <c r="AW204" s="49">
        <v>0</v>
      </c>
      <c r="AX204" s="49">
        <v>1196448</v>
      </c>
      <c r="AY204" s="48">
        <v>3.8130000000000002</v>
      </c>
      <c r="AZ204" s="48">
        <v>3.319</v>
      </c>
      <c r="BA204" s="48">
        <v>8</v>
      </c>
      <c r="BB204" s="48">
        <v>62.5</v>
      </c>
      <c r="BC204" s="48">
        <v>1.887</v>
      </c>
      <c r="BD204" s="48"/>
    </row>
    <row r="205" spans="11:56" x14ac:dyDescent="0.25">
      <c r="K205" s="48" t="s">
        <v>286</v>
      </c>
      <c r="L205" s="49">
        <v>3970</v>
      </c>
      <c r="M205" s="49">
        <v>0</v>
      </c>
      <c r="N205" s="49">
        <v>111042.5</v>
      </c>
      <c r="O205" s="48">
        <v>3.7080000000000002</v>
      </c>
      <c r="P205" s="48">
        <v>1.8520000000000001</v>
      </c>
      <c r="Q205" s="48">
        <v>10</v>
      </c>
      <c r="R205" s="48">
        <v>50</v>
      </c>
      <c r="S205" s="48">
        <v>2.702</v>
      </c>
      <c r="T205" s="48"/>
      <c r="U205" s="48"/>
      <c r="V205" s="48"/>
      <c r="W205" s="51">
        <v>40307</v>
      </c>
      <c r="X205" s="49">
        <v>-3530</v>
      </c>
      <c r="Y205" s="49">
        <v>0</v>
      </c>
      <c r="Z205" s="49">
        <v>305308</v>
      </c>
      <c r="AA205" s="48">
        <v>-1.143</v>
      </c>
      <c r="AB205" s="48">
        <v>2.8050000000000002</v>
      </c>
      <c r="AC205" s="48">
        <v>7</v>
      </c>
      <c r="AD205" s="48">
        <v>42.86</v>
      </c>
      <c r="AE205" s="48">
        <v>0.77559999999999996</v>
      </c>
      <c r="AF205" s="48"/>
      <c r="AG205" s="48"/>
      <c r="AH205" s="48"/>
      <c r="AI205" s="51" t="s">
        <v>928</v>
      </c>
      <c r="AJ205" s="49">
        <v>35440</v>
      </c>
      <c r="AK205" s="49">
        <v>0</v>
      </c>
      <c r="AL205" s="49">
        <v>546447</v>
      </c>
      <c r="AM205" s="48">
        <v>6.9349999999999996</v>
      </c>
      <c r="AN205" s="48">
        <v>0.61050000000000004</v>
      </c>
      <c r="AO205" s="48">
        <v>4</v>
      </c>
      <c r="AP205" s="48">
        <v>50</v>
      </c>
      <c r="AQ205" s="48">
        <v>7.7119999999999997</v>
      </c>
      <c r="AR205" s="48"/>
      <c r="AS205" s="48"/>
      <c r="AT205" s="48"/>
      <c r="AU205" s="51" t="s">
        <v>1199</v>
      </c>
      <c r="AV205" s="49">
        <v>-45441.5</v>
      </c>
      <c r="AW205" s="49">
        <v>0</v>
      </c>
      <c r="AX205" s="49">
        <v>1152500.5</v>
      </c>
      <c r="AY205" s="48">
        <v>-3.7930000000000001</v>
      </c>
      <c r="AZ205" s="48">
        <v>3.7930000000000001</v>
      </c>
      <c r="BA205" s="48">
        <v>7</v>
      </c>
      <c r="BB205" s="48">
        <v>14.29</v>
      </c>
      <c r="BC205" s="48">
        <v>0.25750000000000001</v>
      </c>
      <c r="BD205" s="48"/>
    </row>
    <row r="206" spans="11:56" x14ac:dyDescent="0.25">
      <c r="K206" s="48" t="s">
        <v>287</v>
      </c>
      <c r="L206" s="49">
        <v>3504</v>
      </c>
      <c r="M206" s="49">
        <v>0</v>
      </c>
      <c r="N206" s="49">
        <v>107072.5</v>
      </c>
      <c r="O206" s="48">
        <v>3.383</v>
      </c>
      <c r="P206" s="48">
        <v>2.06</v>
      </c>
      <c r="Q206" s="48">
        <v>13</v>
      </c>
      <c r="R206" s="48">
        <v>53.85</v>
      </c>
      <c r="S206" s="48">
        <v>1.891</v>
      </c>
      <c r="T206" s="48"/>
      <c r="U206" s="48"/>
      <c r="V206" s="48"/>
      <c r="W206" s="48" t="s">
        <v>274</v>
      </c>
      <c r="X206" s="49">
        <v>-2637.5</v>
      </c>
      <c r="Y206" s="49">
        <v>0</v>
      </c>
      <c r="Z206" s="49">
        <v>308838</v>
      </c>
      <c r="AA206" s="48">
        <v>-0.8468</v>
      </c>
      <c r="AB206" s="48">
        <v>3.702</v>
      </c>
      <c r="AC206" s="48">
        <v>8</v>
      </c>
      <c r="AD206" s="48">
        <v>50</v>
      </c>
      <c r="AE206" s="48">
        <v>0.82340000000000002</v>
      </c>
      <c r="AF206" s="48"/>
      <c r="AG206" s="48"/>
      <c r="AH206" s="48"/>
      <c r="AI206" s="48" t="s">
        <v>929</v>
      </c>
      <c r="AJ206" s="49">
        <v>59395</v>
      </c>
      <c r="AK206" s="49">
        <v>0</v>
      </c>
      <c r="AL206" s="49">
        <v>511007</v>
      </c>
      <c r="AM206" s="48">
        <v>13.15</v>
      </c>
      <c r="AN206" s="48">
        <v>3.8130000000000002</v>
      </c>
      <c r="AO206" s="48">
        <v>16</v>
      </c>
      <c r="AP206" s="48">
        <v>56.25</v>
      </c>
      <c r="AQ206" s="48">
        <v>2.6040000000000001</v>
      </c>
      <c r="AR206" s="48"/>
      <c r="AS206" s="48"/>
      <c r="AT206" s="48"/>
      <c r="AU206" s="48" t="s">
        <v>1200</v>
      </c>
      <c r="AV206" s="49">
        <v>-49367.5</v>
      </c>
      <c r="AW206" s="49">
        <v>0</v>
      </c>
      <c r="AX206" s="49">
        <v>1197942</v>
      </c>
      <c r="AY206" s="48">
        <v>-3.9580000000000002</v>
      </c>
      <c r="AZ206" s="48">
        <v>5.5650000000000004</v>
      </c>
      <c r="BA206" s="48">
        <v>12</v>
      </c>
      <c r="BB206" s="48">
        <v>41.67</v>
      </c>
      <c r="BC206" s="48">
        <v>0.54859999999999998</v>
      </c>
      <c r="BD206" s="48"/>
    </row>
    <row r="207" spans="11:56" x14ac:dyDescent="0.25">
      <c r="K207" s="51" t="s">
        <v>288</v>
      </c>
      <c r="L207" s="49">
        <v>-646</v>
      </c>
      <c r="M207" s="49">
        <v>0</v>
      </c>
      <c r="N207" s="49">
        <v>103568.5</v>
      </c>
      <c r="O207" s="48">
        <v>-0.61990000000000001</v>
      </c>
      <c r="P207" s="48">
        <v>2.2149999999999999</v>
      </c>
      <c r="Q207" s="48">
        <v>6</v>
      </c>
      <c r="R207" s="48">
        <v>50</v>
      </c>
      <c r="S207" s="48">
        <v>0.72460000000000002</v>
      </c>
      <c r="T207" s="48"/>
      <c r="U207" s="48"/>
      <c r="V207" s="48"/>
      <c r="W207" s="48" t="s">
        <v>275</v>
      </c>
      <c r="X207" s="49">
        <v>29030</v>
      </c>
      <c r="Y207" s="49">
        <v>0</v>
      </c>
      <c r="Z207" s="49">
        <v>311475.5</v>
      </c>
      <c r="AA207" s="48">
        <v>10.28</v>
      </c>
      <c r="AB207" s="48">
        <v>1.5920000000000001</v>
      </c>
      <c r="AC207" s="48">
        <v>10</v>
      </c>
      <c r="AD207" s="48">
        <v>60</v>
      </c>
      <c r="AE207" s="48">
        <v>4.6379999999999999</v>
      </c>
      <c r="AF207" s="48"/>
      <c r="AG207" s="48"/>
      <c r="AH207" s="48"/>
      <c r="AI207" s="51">
        <v>40697</v>
      </c>
      <c r="AJ207" s="49">
        <v>-31948</v>
      </c>
      <c r="AK207" s="49">
        <v>0</v>
      </c>
      <c r="AL207" s="49">
        <v>451612</v>
      </c>
      <c r="AM207" s="48">
        <v>-6.6070000000000002</v>
      </c>
      <c r="AN207" s="48">
        <v>7.3230000000000004</v>
      </c>
      <c r="AO207" s="48">
        <v>8</v>
      </c>
      <c r="AP207" s="48">
        <v>25</v>
      </c>
      <c r="AQ207" s="48">
        <v>0.19159999999999999</v>
      </c>
      <c r="AR207" s="48"/>
      <c r="AS207" s="48"/>
      <c r="AT207" s="48"/>
      <c r="AU207" s="48" t="s">
        <v>1201</v>
      </c>
      <c r="AV207" s="49">
        <v>222888</v>
      </c>
      <c r="AW207" s="49">
        <v>0</v>
      </c>
      <c r="AX207" s="49">
        <v>1247309.5</v>
      </c>
      <c r="AY207" s="48">
        <v>21.76</v>
      </c>
      <c r="AZ207" s="48">
        <v>1.393</v>
      </c>
      <c r="BA207" s="48">
        <v>8</v>
      </c>
      <c r="BB207" s="48">
        <v>75</v>
      </c>
      <c r="BC207" s="48">
        <v>16</v>
      </c>
      <c r="BD207" s="48"/>
    </row>
    <row r="208" spans="11:56" x14ac:dyDescent="0.25">
      <c r="K208" s="51">
        <v>40362</v>
      </c>
      <c r="L208" s="49">
        <v>890</v>
      </c>
      <c r="M208" s="49">
        <v>0</v>
      </c>
      <c r="N208" s="49">
        <v>104214.5</v>
      </c>
      <c r="O208" s="48">
        <v>0.86140000000000005</v>
      </c>
      <c r="P208" s="48">
        <v>1.881</v>
      </c>
      <c r="Q208" s="48">
        <v>5</v>
      </c>
      <c r="R208" s="48">
        <v>80</v>
      </c>
      <c r="S208" s="48">
        <v>1.454</v>
      </c>
      <c r="T208" s="48"/>
      <c r="U208" s="48"/>
      <c r="V208" s="48"/>
      <c r="W208" s="48" t="s">
        <v>276</v>
      </c>
      <c r="X208" s="49">
        <v>-4505</v>
      </c>
      <c r="Y208" s="49">
        <v>0</v>
      </c>
      <c r="Z208" s="49">
        <v>282445.5</v>
      </c>
      <c r="AA208" s="48">
        <v>-1.57</v>
      </c>
      <c r="AB208" s="48">
        <v>5.4029999999999996</v>
      </c>
      <c r="AC208" s="48">
        <v>10</v>
      </c>
      <c r="AD208" s="48">
        <v>40</v>
      </c>
      <c r="AE208" s="48">
        <v>0.78400000000000003</v>
      </c>
      <c r="AF208" s="48"/>
      <c r="AG208" s="48"/>
      <c r="AH208" s="48"/>
      <c r="AI208" s="48" t="s">
        <v>930</v>
      </c>
      <c r="AJ208" s="49">
        <v>-2159.5</v>
      </c>
      <c r="AK208" s="49">
        <v>0</v>
      </c>
      <c r="AL208" s="49">
        <v>483560</v>
      </c>
      <c r="AM208" s="48">
        <v>-0.4446</v>
      </c>
      <c r="AN208" s="48">
        <v>3.8620000000000001</v>
      </c>
      <c r="AO208" s="48">
        <v>8</v>
      </c>
      <c r="AP208" s="48">
        <v>37.5</v>
      </c>
      <c r="AQ208" s="48">
        <v>0.89810000000000001</v>
      </c>
      <c r="AR208" s="48"/>
      <c r="AS208" s="48"/>
      <c r="AT208" s="48"/>
      <c r="AU208" s="51">
        <v>40732</v>
      </c>
      <c r="AV208" s="49">
        <v>106603.5</v>
      </c>
      <c r="AW208" s="49">
        <v>0</v>
      </c>
      <c r="AX208" s="49">
        <v>1024421.5</v>
      </c>
      <c r="AY208" s="48">
        <v>11.61</v>
      </c>
      <c r="AZ208" s="48">
        <v>9.8510000000000009</v>
      </c>
      <c r="BA208" s="48">
        <v>14</v>
      </c>
      <c r="BB208" s="48">
        <v>50</v>
      </c>
      <c r="BC208" s="48">
        <v>1.605</v>
      </c>
      <c r="BD208" s="48"/>
    </row>
    <row r="209" spans="11:56" x14ac:dyDescent="0.25">
      <c r="K209" s="48" t="s">
        <v>289</v>
      </c>
      <c r="L209" s="49">
        <v>-1642.5</v>
      </c>
      <c r="M209" s="49">
        <v>0</v>
      </c>
      <c r="N209" s="49">
        <v>103324.5</v>
      </c>
      <c r="O209" s="48">
        <v>-1.5649999999999999</v>
      </c>
      <c r="P209" s="48">
        <v>2.4409999999999998</v>
      </c>
      <c r="Q209" s="48">
        <v>6</v>
      </c>
      <c r="R209" s="48">
        <v>33.33</v>
      </c>
      <c r="S209" s="48">
        <v>0.56420000000000003</v>
      </c>
      <c r="T209" s="48"/>
      <c r="U209" s="48"/>
      <c r="V209" s="48"/>
      <c r="W209" s="51">
        <v>40398</v>
      </c>
      <c r="X209" s="49">
        <v>-555</v>
      </c>
      <c r="Y209" s="49">
        <v>0</v>
      </c>
      <c r="Z209" s="49">
        <v>286950.5</v>
      </c>
      <c r="AA209" s="48">
        <v>-0.193</v>
      </c>
      <c r="AB209" s="48">
        <v>1.5589999999999999</v>
      </c>
      <c r="AC209" s="48">
        <v>7</v>
      </c>
      <c r="AD209" s="48">
        <v>28.57</v>
      </c>
      <c r="AE209" s="48">
        <v>0.93659999999999999</v>
      </c>
      <c r="AF209" s="48"/>
      <c r="AG209" s="48"/>
      <c r="AH209" s="48"/>
      <c r="AI209" s="51" t="s">
        <v>931</v>
      </c>
      <c r="AJ209" s="49">
        <v>15827</v>
      </c>
      <c r="AK209" s="49">
        <v>0</v>
      </c>
      <c r="AL209" s="49">
        <v>485719.5</v>
      </c>
      <c r="AM209" s="48">
        <v>3.3679999999999999</v>
      </c>
      <c r="AN209" s="48">
        <v>0.82679999999999998</v>
      </c>
      <c r="AO209" s="48">
        <v>6</v>
      </c>
      <c r="AP209" s="48">
        <v>50</v>
      </c>
      <c r="AQ209" s="48">
        <v>3.4119999999999999</v>
      </c>
      <c r="AR209" s="48"/>
      <c r="AS209" s="48"/>
      <c r="AT209" s="48"/>
      <c r="AU209" s="51" t="s">
        <v>1202</v>
      </c>
      <c r="AV209" s="49">
        <v>197750.5</v>
      </c>
      <c r="AW209" s="49">
        <v>0</v>
      </c>
      <c r="AX209" s="49">
        <v>917818</v>
      </c>
      <c r="AY209" s="48">
        <v>27.46</v>
      </c>
      <c r="AZ209" s="48">
        <v>1.0760000000000001</v>
      </c>
      <c r="BA209" s="48">
        <v>9</v>
      </c>
      <c r="BB209" s="48">
        <v>77.78</v>
      </c>
      <c r="BC209" s="48">
        <v>20.81</v>
      </c>
      <c r="BD209" s="48"/>
    </row>
    <row r="210" spans="11:56" x14ac:dyDescent="0.25">
      <c r="K210" s="48" t="s">
        <v>290</v>
      </c>
      <c r="L210" s="49">
        <v>-137</v>
      </c>
      <c r="M210" s="49">
        <v>0</v>
      </c>
      <c r="N210" s="49">
        <v>104967</v>
      </c>
      <c r="O210" s="48">
        <v>-0.1303</v>
      </c>
      <c r="P210" s="48">
        <v>1.5569999999999999</v>
      </c>
      <c r="Q210" s="48">
        <v>7</v>
      </c>
      <c r="R210" s="48">
        <v>42.86</v>
      </c>
      <c r="S210" s="48">
        <v>0.95520000000000005</v>
      </c>
      <c r="T210" s="48"/>
      <c r="U210" s="48"/>
      <c r="V210" s="48"/>
      <c r="W210" s="51">
        <v>40186</v>
      </c>
      <c r="X210" s="49">
        <v>-6500</v>
      </c>
      <c r="Y210" s="49">
        <v>0</v>
      </c>
      <c r="Z210" s="49">
        <v>287505.5</v>
      </c>
      <c r="AA210" s="48">
        <v>-2.2109999999999999</v>
      </c>
      <c r="AB210" s="48">
        <v>2.2109999999999999</v>
      </c>
      <c r="AC210" s="48">
        <v>3</v>
      </c>
      <c r="AD210" s="48">
        <v>0</v>
      </c>
      <c r="AE210" s="48">
        <v>0</v>
      </c>
      <c r="AF210" s="48"/>
      <c r="AG210" s="48"/>
      <c r="AH210" s="48"/>
      <c r="AI210" s="48" t="s">
        <v>932</v>
      </c>
      <c r="AJ210" s="49">
        <v>-31348</v>
      </c>
      <c r="AK210" s="49">
        <v>0</v>
      </c>
      <c r="AL210" s="49">
        <v>469892.5</v>
      </c>
      <c r="AM210" s="48">
        <v>-6.2539999999999996</v>
      </c>
      <c r="AN210" s="48">
        <v>9.7899999999999991</v>
      </c>
      <c r="AO210" s="48">
        <v>6</v>
      </c>
      <c r="AP210" s="48">
        <v>33.33</v>
      </c>
      <c r="AQ210" s="48">
        <v>0.37730000000000002</v>
      </c>
      <c r="AR210" s="48"/>
      <c r="AS210" s="48"/>
      <c r="AT210" s="48"/>
      <c r="AU210" s="48" t="s">
        <v>1203</v>
      </c>
      <c r="AV210" s="49">
        <v>40</v>
      </c>
      <c r="AW210" s="49">
        <v>0</v>
      </c>
      <c r="AX210" s="49">
        <v>720067.5</v>
      </c>
      <c r="AY210" s="48">
        <v>5.5999999999999999E-3</v>
      </c>
      <c r="AZ210" s="48">
        <v>0.27700000000000002</v>
      </c>
      <c r="BA210" s="48">
        <v>2</v>
      </c>
      <c r="BB210" s="48">
        <v>50</v>
      </c>
      <c r="BC210" s="48">
        <v>1.02</v>
      </c>
      <c r="BD210" s="48"/>
    </row>
    <row r="211" spans="11:56" x14ac:dyDescent="0.25">
      <c r="K211" s="51" t="s">
        <v>291</v>
      </c>
      <c r="L211" s="49">
        <v>-4140</v>
      </c>
      <c r="M211" s="49">
        <v>0</v>
      </c>
      <c r="N211" s="49">
        <v>105104</v>
      </c>
      <c r="O211" s="48">
        <v>-3.79</v>
      </c>
      <c r="P211" s="48">
        <v>3.79</v>
      </c>
      <c r="Q211" s="48">
        <v>9</v>
      </c>
      <c r="R211" s="48">
        <v>11.11</v>
      </c>
      <c r="S211" s="48">
        <v>4.3E-3</v>
      </c>
      <c r="T211" s="48"/>
      <c r="U211" s="48"/>
      <c r="V211" s="48"/>
      <c r="W211" s="48" t="s">
        <v>277</v>
      </c>
      <c r="X211" s="49">
        <v>4620</v>
      </c>
      <c r="Y211" s="49">
        <v>0</v>
      </c>
      <c r="Z211" s="49">
        <v>294005.5</v>
      </c>
      <c r="AA211" s="48">
        <v>1.5960000000000001</v>
      </c>
      <c r="AB211" s="48">
        <v>0.65549999999999997</v>
      </c>
      <c r="AC211" s="48">
        <v>7</v>
      </c>
      <c r="AD211" s="48">
        <v>57.14</v>
      </c>
      <c r="AE211" s="48">
        <v>2.4710000000000001</v>
      </c>
      <c r="AF211" s="48"/>
      <c r="AG211" s="48"/>
      <c r="AH211" s="48"/>
      <c r="AI211" s="51">
        <v>40696</v>
      </c>
      <c r="AJ211" s="49">
        <v>-19378</v>
      </c>
      <c r="AK211" s="49">
        <v>0</v>
      </c>
      <c r="AL211" s="49">
        <v>501240.5</v>
      </c>
      <c r="AM211" s="48">
        <v>-3.722</v>
      </c>
      <c r="AN211" s="48">
        <v>3.722</v>
      </c>
      <c r="AO211" s="48">
        <v>4</v>
      </c>
      <c r="AP211" s="48">
        <v>0</v>
      </c>
      <c r="AQ211" s="48">
        <v>0</v>
      </c>
      <c r="AR211" s="48"/>
      <c r="AS211" s="48"/>
      <c r="AT211" s="48"/>
      <c r="AU211" s="48" t="s">
        <v>1204</v>
      </c>
      <c r="AV211" s="49">
        <v>42655</v>
      </c>
      <c r="AW211" s="49">
        <v>0</v>
      </c>
      <c r="AX211" s="49">
        <v>720027.5</v>
      </c>
      <c r="AY211" s="48">
        <v>6.2969999999999997</v>
      </c>
      <c r="AZ211" s="48">
        <v>2.7919999999999998</v>
      </c>
      <c r="BA211" s="48">
        <v>9</v>
      </c>
      <c r="BB211" s="48">
        <v>44.44</v>
      </c>
      <c r="BC211" s="48">
        <v>2.1880000000000002</v>
      </c>
      <c r="BD211" s="48"/>
    </row>
    <row r="212" spans="11:56" x14ac:dyDescent="0.25">
      <c r="K212" s="51">
        <v>40361</v>
      </c>
      <c r="L212" s="49">
        <v>-6602</v>
      </c>
      <c r="M212" s="49">
        <v>0</v>
      </c>
      <c r="N212" s="49">
        <v>109244</v>
      </c>
      <c r="O212" s="48">
        <v>-5.6989999999999998</v>
      </c>
      <c r="P212" s="48">
        <v>6.3049999999999997</v>
      </c>
      <c r="Q212" s="48">
        <v>13</v>
      </c>
      <c r="R212" s="48">
        <v>30.77</v>
      </c>
      <c r="S212" s="48">
        <v>0.20250000000000001</v>
      </c>
      <c r="T212" s="48"/>
      <c r="U212" s="48"/>
      <c r="V212" s="48"/>
      <c r="W212" s="48" t="s">
        <v>278</v>
      </c>
      <c r="X212" s="49">
        <v>14845.5</v>
      </c>
      <c r="Y212" s="49">
        <v>0</v>
      </c>
      <c r="Z212" s="49">
        <v>289385.5</v>
      </c>
      <c r="AA212" s="48">
        <v>5.407</v>
      </c>
      <c r="AB212" s="48">
        <v>6.3730000000000002</v>
      </c>
      <c r="AC212" s="48">
        <v>15</v>
      </c>
      <c r="AD212" s="48">
        <v>46.67</v>
      </c>
      <c r="AE212" s="48">
        <v>1.613</v>
      </c>
      <c r="AF212" s="48"/>
      <c r="AG212" s="48"/>
      <c r="AH212" s="48"/>
      <c r="AI212" s="48" t="s">
        <v>933</v>
      </c>
      <c r="AJ212" s="49">
        <v>19297</v>
      </c>
      <c r="AK212" s="49">
        <v>0</v>
      </c>
      <c r="AL212" s="49">
        <v>520618.5</v>
      </c>
      <c r="AM212" s="48">
        <v>3.8490000000000002</v>
      </c>
      <c r="AN212" s="48">
        <v>1.8720000000000001</v>
      </c>
      <c r="AO212" s="48">
        <v>6</v>
      </c>
      <c r="AP212" s="48">
        <v>33.33</v>
      </c>
      <c r="AQ212" s="48">
        <v>2.569</v>
      </c>
      <c r="AR212" s="48"/>
      <c r="AS212" s="48"/>
      <c r="AT212" s="48"/>
      <c r="AU212" s="51">
        <v>40823</v>
      </c>
      <c r="AV212" s="49">
        <v>36005</v>
      </c>
      <c r="AW212" s="49">
        <v>0</v>
      </c>
      <c r="AX212" s="49">
        <v>677372.5</v>
      </c>
      <c r="AY212" s="48">
        <v>5.6139999999999999</v>
      </c>
      <c r="AZ212" s="48">
        <v>0.57740000000000002</v>
      </c>
      <c r="BA212" s="48">
        <v>6</v>
      </c>
      <c r="BB212" s="48">
        <v>83.33</v>
      </c>
      <c r="BC212" s="48">
        <v>10.38</v>
      </c>
      <c r="BD212" s="48"/>
    </row>
    <row r="213" spans="11:56" x14ac:dyDescent="0.25">
      <c r="K213" s="48" t="s">
        <v>292</v>
      </c>
      <c r="L213" s="49">
        <v>4168.5</v>
      </c>
      <c r="M213" s="49">
        <v>0</v>
      </c>
      <c r="N213" s="49">
        <v>115846</v>
      </c>
      <c r="O213" s="48">
        <v>3.7330000000000001</v>
      </c>
      <c r="P213" s="48">
        <v>0.84450000000000003</v>
      </c>
      <c r="Q213" s="48">
        <v>9</v>
      </c>
      <c r="R213" s="48">
        <v>66.67</v>
      </c>
      <c r="S213" s="48">
        <v>3.6949999999999998</v>
      </c>
      <c r="T213" s="48"/>
      <c r="U213" s="48"/>
      <c r="V213" s="48"/>
      <c r="W213" s="51">
        <v>40489</v>
      </c>
      <c r="X213" s="49">
        <v>9440</v>
      </c>
      <c r="Y213" s="49">
        <v>0</v>
      </c>
      <c r="Z213" s="49">
        <v>274540</v>
      </c>
      <c r="AA213" s="48">
        <v>3.5609999999999999</v>
      </c>
      <c r="AB213" s="48">
        <v>0</v>
      </c>
      <c r="AC213" s="48">
        <v>5</v>
      </c>
      <c r="AD213" s="48">
        <v>100</v>
      </c>
      <c r="AE213" s="48">
        <v>100</v>
      </c>
      <c r="AF213" s="48"/>
      <c r="AG213" s="48"/>
      <c r="AH213" s="48"/>
      <c r="AI213" s="51" t="s">
        <v>934</v>
      </c>
      <c r="AJ213" s="49">
        <v>35567</v>
      </c>
      <c r="AK213" s="49">
        <v>0</v>
      </c>
      <c r="AL213" s="49">
        <v>501321.5</v>
      </c>
      <c r="AM213" s="48">
        <v>7.6360000000000001</v>
      </c>
      <c r="AN213" s="48">
        <v>1.986</v>
      </c>
      <c r="AO213" s="48">
        <v>7</v>
      </c>
      <c r="AP213" s="48">
        <v>57.14</v>
      </c>
      <c r="AQ213" s="48">
        <v>4.4279999999999999</v>
      </c>
      <c r="AR213" s="48"/>
      <c r="AS213" s="48"/>
      <c r="AT213" s="48"/>
      <c r="AU213" s="51">
        <v>40609</v>
      </c>
      <c r="AV213" s="49">
        <v>41657.5</v>
      </c>
      <c r="AW213" s="49">
        <v>0</v>
      </c>
      <c r="AX213" s="49">
        <v>641367.5</v>
      </c>
      <c r="AY213" s="48">
        <v>6.9459999999999997</v>
      </c>
      <c r="AZ213" s="48">
        <v>0.50419999999999998</v>
      </c>
      <c r="BA213" s="48">
        <v>7</v>
      </c>
      <c r="BB213" s="48">
        <v>85.71</v>
      </c>
      <c r="BC213" s="48">
        <v>14.78</v>
      </c>
      <c r="BD213" s="48"/>
    </row>
    <row r="214" spans="11:56" x14ac:dyDescent="0.25">
      <c r="K214" s="48" t="s">
        <v>494</v>
      </c>
      <c r="L214" s="49">
        <v>1486</v>
      </c>
      <c r="M214" s="49">
        <v>0</v>
      </c>
      <c r="N214" s="49">
        <v>111677.5</v>
      </c>
      <c r="O214" s="48">
        <v>1.349</v>
      </c>
      <c r="P214" s="48">
        <v>3.6789999999999998</v>
      </c>
      <c r="Q214" s="48">
        <v>16</v>
      </c>
      <c r="R214" s="48">
        <v>43.75</v>
      </c>
      <c r="S214" s="48">
        <v>1.286</v>
      </c>
      <c r="T214" s="48"/>
      <c r="U214" s="48"/>
      <c r="V214" s="48"/>
      <c r="W214" s="51">
        <v>40275</v>
      </c>
      <c r="X214" s="49">
        <v>18224</v>
      </c>
      <c r="Y214" s="49">
        <v>0</v>
      </c>
      <c r="Z214" s="49">
        <v>265100</v>
      </c>
      <c r="AA214" s="48">
        <v>7.3819999999999997</v>
      </c>
      <c r="AB214" s="48">
        <v>3.7450000000000001</v>
      </c>
      <c r="AC214" s="48">
        <v>8</v>
      </c>
      <c r="AD214" s="48">
        <v>37.5</v>
      </c>
      <c r="AE214" s="48">
        <v>2.8159999999999998</v>
      </c>
      <c r="AF214" s="48"/>
      <c r="AG214" s="48"/>
      <c r="AH214" s="48"/>
      <c r="AI214" s="51" t="s">
        <v>935</v>
      </c>
      <c r="AJ214" s="49">
        <v>2233</v>
      </c>
      <c r="AK214" s="49">
        <v>0</v>
      </c>
      <c r="AL214" s="49">
        <v>465754.5</v>
      </c>
      <c r="AM214" s="48">
        <v>0.48170000000000002</v>
      </c>
      <c r="AN214" s="48">
        <v>1.1399999999999999</v>
      </c>
      <c r="AO214" s="48">
        <v>7</v>
      </c>
      <c r="AP214" s="48">
        <v>57.14</v>
      </c>
      <c r="AQ214" s="48">
        <v>1.302</v>
      </c>
      <c r="AR214" s="48"/>
      <c r="AS214" s="48"/>
      <c r="AT214" s="48"/>
      <c r="AU214" s="51" t="s">
        <v>920</v>
      </c>
      <c r="AV214" s="49">
        <v>-24318</v>
      </c>
      <c r="AW214" s="49">
        <v>0</v>
      </c>
      <c r="AX214" s="49">
        <v>599710</v>
      </c>
      <c r="AY214" s="48">
        <v>-3.8969999999999998</v>
      </c>
      <c r="AZ214" s="48">
        <v>3.8969999999999998</v>
      </c>
      <c r="BA214" s="48">
        <v>1</v>
      </c>
      <c r="BB214" s="48">
        <v>0</v>
      </c>
      <c r="BC214" s="48">
        <v>0</v>
      </c>
      <c r="BD214" s="48"/>
    </row>
    <row r="215" spans="11:56" x14ac:dyDescent="0.25">
      <c r="K215" s="51" t="s">
        <v>293</v>
      </c>
      <c r="L215" s="49">
        <v>7107</v>
      </c>
      <c r="M215" s="49">
        <v>0</v>
      </c>
      <c r="N215" s="49">
        <v>110191.5</v>
      </c>
      <c r="O215" s="48">
        <v>6.8940000000000001</v>
      </c>
      <c r="P215" s="48">
        <v>0.30399999999999999</v>
      </c>
      <c r="Q215" s="48">
        <v>10</v>
      </c>
      <c r="R215" s="48">
        <v>70</v>
      </c>
      <c r="S215" s="48">
        <v>18.100000000000001</v>
      </c>
      <c r="T215" s="48"/>
      <c r="U215" s="48"/>
      <c r="V215" s="48"/>
      <c r="W215" s="48" t="s">
        <v>279</v>
      </c>
      <c r="X215" s="49">
        <v>2318</v>
      </c>
      <c r="Y215" s="49">
        <v>0</v>
      </c>
      <c r="Z215" s="49">
        <v>246876</v>
      </c>
      <c r="AA215" s="48">
        <v>0.94779999999999998</v>
      </c>
      <c r="AB215" s="48">
        <v>0.86929999999999996</v>
      </c>
      <c r="AC215" s="48">
        <v>4</v>
      </c>
      <c r="AD215" s="48">
        <v>50</v>
      </c>
      <c r="AE215" s="48">
        <v>2.09</v>
      </c>
      <c r="AF215" s="48"/>
      <c r="AG215" s="48"/>
      <c r="AH215" s="48"/>
      <c r="AI215" s="51">
        <v>40787</v>
      </c>
      <c r="AJ215" s="49">
        <v>63959.5</v>
      </c>
      <c r="AK215" s="49">
        <v>0</v>
      </c>
      <c r="AL215" s="49">
        <v>463521.5</v>
      </c>
      <c r="AM215" s="48">
        <v>16.010000000000002</v>
      </c>
      <c r="AN215" s="48">
        <v>2.6789999999999998</v>
      </c>
      <c r="AO215" s="48">
        <v>6</v>
      </c>
      <c r="AP215" s="48">
        <v>83.33</v>
      </c>
      <c r="AQ215" s="48">
        <v>6.9749999999999996</v>
      </c>
      <c r="AR215" s="48"/>
      <c r="AS215" s="48"/>
      <c r="AT215" s="48"/>
      <c r="AU215" s="48"/>
      <c r="AV215" s="49"/>
      <c r="AW215" s="49"/>
      <c r="AX215" s="49"/>
      <c r="AY215" s="48"/>
      <c r="AZ215" s="48"/>
      <c r="BA215" s="48"/>
      <c r="BB215" s="48"/>
      <c r="BC215" s="48"/>
      <c r="BD215" s="48"/>
    </row>
    <row r="216" spans="11:56" x14ac:dyDescent="0.25">
      <c r="K216" s="51">
        <v>40452</v>
      </c>
      <c r="L216" s="49">
        <v>4036.5</v>
      </c>
      <c r="M216" s="49">
        <v>0</v>
      </c>
      <c r="N216" s="49">
        <v>103084.5</v>
      </c>
      <c r="O216" s="48">
        <v>4.0750000000000002</v>
      </c>
      <c r="P216" s="48">
        <v>0.96220000000000006</v>
      </c>
      <c r="Q216" s="48">
        <v>6</v>
      </c>
      <c r="R216" s="48">
        <v>83.33</v>
      </c>
      <c r="S216" s="48">
        <v>5.2050000000000001</v>
      </c>
      <c r="T216" s="48"/>
      <c r="U216" s="48"/>
      <c r="V216" s="48"/>
      <c r="W216" s="48"/>
      <c r="X216" s="49"/>
      <c r="Y216" s="49"/>
      <c r="Z216" s="49"/>
      <c r="AA216" s="48"/>
      <c r="AB216" s="48"/>
      <c r="AC216" s="48"/>
      <c r="AD216" s="48"/>
      <c r="AE216" s="48"/>
      <c r="AF216" s="48"/>
      <c r="AG216" s="48"/>
      <c r="AH216" s="48"/>
      <c r="AI216" s="51">
        <v>40575</v>
      </c>
      <c r="AJ216" s="49">
        <v>3973</v>
      </c>
      <c r="AK216" s="49">
        <v>0</v>
      </c>
      <c r="AL216" s="49">
        <v>399562</v>
      </c>
      <c r="AM216" s="48">
        <v>1.004</v>
      </c>
      <c r="AN216" s="48">
        <v>4.3109999999999999</v>
      </c>
      <c r="AO216" s="48">
        <v>13</v>
      </c>
      <c r="AP216" s="48">
        <v>38.46</v>
      </c>
      <c r="AQ216" s="48">
        <v>1.1719999999999999</v>
      </c>
      <c r="AR216" s="48"/>
      <c r="AS216" s="48"/>
      <c r="AT216" s="48"/>
      <c r="AU216" s="48" t="s">
        <v>167</v>
      </c>
      <c r="AV216" s="49">
        <v>42130.5</v>
      </c>
      <c r="AW216" s="49">
        <v>0</v>
      </c>
      <c r="AX216" s="49">
        <v>1258812.33</v>
      </c>
      <c r="AY216" s="48">
        <v>4.149</v>
      </c>
      <c r="AZ216" s="48">
        <v>2.3740000000000001</v>
      </c>
      <c r="BA216" s="48">
        <v>7.2960000000000003</v>
      </c>
      <c r="BB216" s="48">
        <v>59.88</v>
      </c>
      <c r="BC216" s="48">
        <v>11.92</v>
      </c>
      <c r="BD216" s="48"/>
    </row>
    <row r="217" spans="11:56" x14ac:dyDescent="0.25">
      <c r="K217" s="51">
        <v>40238</v>
      </c>
      <c r="L217" s="49">
        <v>-592</v>
      </c>
      <c r="M217" s="49">
        <v>0</v>
      </c>
      <c r="N217" s="49">
        <v>99048</v>
      </c>
      <c r="O217" s="48">
        <v>-0.59409999999999996</v>
      </c>
      <c r="P217" s="48">
        <v>0.81310000000000004</v>
      </c>
      <c r="Q217" s="48">
        <v>5</v>
      </c>
      <c r="R217" s="48">
        <v>40</v>
      </c>
      <c r="S217" s="48">
        <v>0.4173</v>
      </c>
      <c r="T217" s="48"/>
      <c r="U217" s="48"/>
      <c r="V217" s="48"/>
      <c r="W217" s="48" t="s">
        <v>167</v>
      </c>
      <c r="X217" s="49">
        <v>5185.3100000000004</v>
      </c>
      <c r="Y217" s="49">
        <v>0</v>
      </c>
      <c r="Z217" s="49">
        <v>326152.52</v>
      </c>
      <c r="AA217" s="48">
        <v>1.9690000000000001</v>
      </c>
      <c r="AB217" s="48">
        <v>3.746</v>
      </c>
      <c r="AC217" s="48">
        <v>7.7779999999999996</v>
      </c>
      <c r="AD217" s="48">
        <v>46.21</v>
      </c>
      <c r="AE217" s="48">
        <v>10.36</v>
      </c>
      <c r="AF217" s="48"/>
      <c r="AG217" s="48"/>
      <c r="AH217" s="48"/>
      <c r="AI217" s="48" t="s">
        <v>264</v>
      </c>
      <c r="AJ217" s="49">
        <v>11028</v>
      </c>
      <c r="AK217" s="49">
        <v>0</v>
      </c>
      <c r="AL217" s="49">
        <v>395589</v>
      </c>
      <c r="AM217" s="48">
        <v>2.8679999999999999</v>
      </c>
      <c r="AN217" s="48">
        <v>0</v>
      </c>
      <c r="AO217" s="48">
        <v>1</v>
      </c>
      <c r="AP217" s="48">
        <v>100</v>
      </c>
      <c r="AQ217" s="48">
        <v>100</v>
      </c>
      <c r="AR217" s="48"/>
      <c r="AS217" s="48"/>
      <c r="AT217" s="48"/>
      <c r="AU217" s="51" t="s">
        <v>168</v>
      </c>
      <c r="AV217" s="49">
        <v>69394.78</v>
      </c>
      <c r="AW217" s="49">
        <v>0</v>
      </c>
      <c r="AX217" s="49">
        <v>351975.01</v>
      </c>
      <c r="AY217" s="48">
        <v>7.2889999999999997</v>
      </c>
      <c r="AZ217" s="48">
        <v>2.242</v>
      </c>
      <c r="BA217" s="48">
        <v>3.1230000000000002</v>
      </c>
      <c r="BB217" s="48">
        <v>23.52</v>
      </c>
      <c r="BC217" s="48">
        <v>26.06</v>
      </c>
      <c r="BD217" s="48"/>
    </row>
    <row r="218" spans="11:56" x14ac:dyDescent="0.25">
      <c r="K218" s="48" t="s">
        <v>495</v>
      </c>
      <c r="L218" s="49">
        <v>-360</v>
      </c>
      <c r="M218" s="49">
        <v>0</v>
      </c>
      <c r="N218" s="49">
        <v>99640</v>
      </c>
      <c r="O218" s="48">
        <v>-0.36</v>
      </c>
      <c r="P218" s="48">
        <v>0.36</v>
      </c>
      <c r="Q218" s="48">
        <v>2</v>
      </c>
      <c r="R218" s="48">
        <v>0</v>
      </c>
      <c r="S218" s="48">
        <v>0</v>
      </c>
      <c r="T218" s="48"/>
      <c r="U218" s="48"/>
      <c r="V218" s="48"/>
      <c r="W218" s="51" t="s">
        <v>168</v>
      </c>
      <c r="X218" s="49">
        <v>25627.67</v>
      </c>
      <c r="Y218" s="49">
        <v>0</v>
      </c>
      <c r="Z218" s="49">
        <v>45061.31</v>
      </c>
      <c r="AA218" s="48">
        <v>7.7009999999999996</v>
      </c>
      <c r="AB218" s="48">
        <v>3.367</v>
      </c>
      <c r="AC218" s="48">
        <v>3.6619999999999999</v>
      </c>
      <c r="AD218" s="48">
        <v>28.1</v>
      </c>
      <c r="AE218" s="48">
        <v>26.51</v>
      </c>
      <c r="AF218" s="48"/>
      <c r="AG218" s="48"/>
      <c r="AH218" s="48"/>
      <c r="AI218" s="51"/>
      <c r="AJ218" s="49"/>
      <c r="AK218" s="49"/>
      <c r="AL218" s="49"/>
      <c r="AM218" s="48"/>
      <c r="AN218" s="48"/>
      <c r="AO218" s="48"/>
      <c r="AP218" s="48"/>
      <c r="AQ218" s="48"/>
      <c r="AR218" s="48"/>
      <c r="AS218" s="48"/>
      <c r="AT218" s="48"/>
      <c r="AU218" s="51"/>
      <c r="AV218" s="49"/>
      <c r="AW218" s="49"/>
      <c r="AX218" s="49"/>
      <c r="AY218" s="48"/>
      <c r="AZ218" s="48"/>
      <c r="BA218" s="48"/>
      <c r="BB218" s="48"/>
      <c r="BC218" s="48"/>
      <c r="BD218" s="48"/>
    </row>
    <row r="219" spans="11:56" x14ac:dyDescent="0.25">
      <c r="K219" s="48"/>
      <c r="L219" s="49"/>
      <c r="M219" s="49"/>
      <c r="N219" s="49"/>
      <c r="O219" s="48"/>
      <c r="P219" s="48"/>
      <c r="Q219" s="48"/>
      <c r="R219" s="48"/>
      <c r="S219" s="48"/>
      <c r="T219" s="48"/>
      <c r="U219" s="48"/>
      <c r="V219" s="48"/>
      <c r="W219" s="48"/>
      <c r="X219" s="49"/>
      <c r="Y219" s="49"/>
      <c r="Z219" s="49"/>
      <c r="AA219" s="48"/>
      <c r="AB219" s="48"/>
      <c r="AC219" s="48"/>
      <c r="AD219" s="48"/>
      <c r="AE219" s="48"/>
      <c r="AF219" s="48"/>
      <c r="AG219" s="48"/>
      <c r="AH219" s="48"/>
      <c r="AI219" s="48" t="s">
        <v>167</v>
      </c>
      <c r="AJ219" s="49">
        <v>8869.17</v>
      </c>
      <c r="AK219" s="49">
        <v>0</v>
      </c>
      <c r="AL219" s="49">
        <v>544202.67000000004</v>
      </c>
      <c r="AM219" s="48">
        <v>1.95</v>
      </c>
      <c r="AN219" s="48">
        <v>2.9710000000000001</v>
      </c>
      <c r="AO219" s="48">
        <v>7.6669999999999998</v>
      </c>
      <c r="AP219" s="48">
        <v>49.8</v>
      </c>
      <c r="AQ219" s="48">
        <v>5.8959999999999999</v>
      </c>
      <c r="AR219" s="48"/>
      <c r="AS219" s="48"/>
      <c r="AT219" s="48"/>
      <c r="AU219" s="48" t="s">
        <v>169</v>
      </c>
      <c r="AV219" s="49"/>
      <c r="AW219" s="49"/>
      <c r="AX219" s="49"/>
      <c r="AY219" s="48"/>
      <c r="AZ219" s="48"/>
      <c r="BA219" s="48"/>
      <c r="BB219" s="48"/>
      <c r="BC219" s="48"/>
      <c r="BD219" s="48"/>
    </row>
    <row r="220" spans="11:56" x14ac:dyDescent="0.25">
      <c r="K220" s="51" t="s">
        <v>167</v>
      </c>
      <c r="L220" s="49">
        <v>5354.02</v>
      </c>
      <c r="M220" s="49">
        <v>0</v>
      </c>
      <c r="N220" s="49">
        <v>130533.07</v>
      </c>
      <c r="O220" s="48">
        <v>3.6469999999999998</v>
      </c>
      <c r="P220" s="48">
        <v>2.823</v>
      </c>
      <c r="Q220" s="48">
        <v>8.2219999999999995</v>
      </c>
      <c r="R220" s="48">
        <v>47.48</v>
      </c>
      <c r="S220" s="48">
        <v>2.8479999999999999</v>
      </c>
      <c r="T220" s="48"/>
      <c r="U220" s="48"/>
      <c r="V220" s="48"/>
      <c r="W220" s="48" t="s">
        <v>169</v>
      </c>
      <c r="X220" s="49"/>
      <c r="Y220" s="49"/>
      <c r="Z220" s="49"/>
      <c r="AA220" s="48"/>
      <c r="AB220" s="48"/>
      <c r="AC220" s="48"/>
      <c r="AD220" s="48"/>
      <c r="AE220" s="48"/>
      <c r="AF220" s="48"/>
      <c r="AG220" s="48"/>
      <c r="AH220" s="48"/>
      <c r="AI220" s="48" t="s">
        <v>168</v>
      </c>
      <c r="AJ220" s="49">
        <v>27309.77</v>
      </c>
      <c r="AK220" s="49">
        <v>0</v>
      </c>
      <c r="AL220" s="49">
        <v>75580.41</v>
      </c>
      <c r="AM220" s="48">
        <v>5.516</v>
      </c>
      <c r="AN220" s="48">
        <v>2.464</v>
      </c>
      <c r="AO220" s="48">
        <v>3.3849999999999998</v>
      </c>
      <c r="AP220" s="48">
        <v>18.43</v>
      </c>
      <c r="AQ220" s="48">
        <v>18.920000000000002</v>
      </c>
      <c r="AR220" s="48"/>
      <c r="AS220" s="48"/>
      <c r="AT220" s="48"/>
      <c r="AU220" s="48" t="s">
        <v>170</v>
      </c>
      <c r="AV220" s="49" t="s">
        <v>150</v>
      </c>
      <c r="AW220" s="49" t="s">
        <v>151</v>
      </c>
      <c r="AX220" s="49" t="s">
        <v>195</v>
      </c>
      <c r="AY220" s="48" t="s">
        <v>153</v>
      </c>
      <c r="AZ220" s="48" t="s">
        <v>154</v>
      </c>
      <c r="BA220" s="48" t="s">
        <v>155</v>
      </c>
      <c r="BB220" s="48" t="s">
        <v>156</v>
      </c>
      <c r="BC220" s="48" t="s">
        <v>157</v>
      </c>
      <c r="BD220" s="48"/>
    </row>
    <row r="221" spans="11:56" x14ac:dyDescent="0.25">
      <c r="K221" s="51" t="s">
        <v>168</v>
      </c>
      <c r="L221" s="49">
        <v>11965.26</v>
      </c>
      <c r="M221" s="49">
        <v>0</v>
      </c>
      <c r="N221" s="49">
        <v>38150.46</v>
      </c>
      <c r="O221" s="48">
        <v>8.1010000000000009</v>
      </c>
      <c r="P221" s="48">
        <v>1.982</v>
      </c>
      <c r="Q221" s="48">
        <v>3.2029999999999998</v>
      </c>
      <c r="R221" s="48">
        <v>19.45</v>
      </c>
      <c r="S221" s="48">
        <v>3.7839999999999998</v>
      </c>
      <c r="T221" s="48"/>
      <c r="U221" s="48"/>
      <c r="V221" s="48"/>
      <c r="W221" s="51" t="s">
        <v>170</v>
      </c>
      <c r="X221" s="49" t="s">
        <v>150</v>
      </c>
      <c r="Y221" s="49" t="s">
        <v>151</v>
      </c>
      <c r="Z221" s="49" t="s">
        <v>152</v>
      </c>
      <c r="AA221" s="48" t="s">
        <v>153</v>
      </c>
      <c r="AB221" s="48" t="s">
        <v>154</v>
      </c>
      <c r="AC221" s="48" t="s">
        <v>155</v>
      </c>
      <c r="AD221" s="48" t="s">
        <v>156</v>
      </c>
      <c r="AE221" s="48" t="s">
        <v>157</v>
      </c>
      <c r="AF221" s="48"/>
      <c r="AG221" s="48"/>
      <c r="AH221" s="48"/>
      <c r="AI221" s="48"/>
      <c r="AJ221" s="49"/>
      <c r="AK221" s="49"/>
      <c r="AL221" s="49"/>
      <c r="AM221" s="48"/>
      <c r="AN221" s="48"/>
      <c r="AO221" s="48"/>
      <c r="AP221" s="48"/>
      <c r="AQ221" s="48"/>
      <c r="AR221" s="48"/>
      <c r="AS221" s="48"/>
      <c r="AT221" s="48"/>
      <c r="AU221" s="48" t="s">
        <v>1205</v>
      </c>
      <c r="AV221" s="49">
        <v>-5190</v>
      </c>
      <c r="AW221" s="49">
        <v>0</v>
      </c>
      <c r="AX221" s="49">
        <v>1761551.5</v>
      </c>
      <c r="AY221" s="48">
        <v>-0.29380000000000001</v>
      </c>
      <c r="AZ221" s="48">
        <v>0.44319999999999998</v>
      </c>
      <c r="BA221" s="48">
        <v>2</v>
      </c>
      <c r="BB221" s="48">
        <v>50</v>
      </c>
      <c r="BC221" s="48">
        <v>0.3372</v>
      </c>
      <c r="BD221" s="48"/>
    </row>
    <row r="222" spans="11:56" x14ac:dyDescent="0.25">
      <c r="K222" s="48"/>
      <c r="L222" s="49"/>
      <c r="M222" s="49"/>
      <c r="N222" s="49"/>
      <c r="O222" s="48"/>
      <c r="P222" s="48"/>
      <c r="Q222" s="48"/>
      <c r="R222" s="48"/>
      <c r="S222" s="48"/>
      <c r="T222" s="48"/>
      <c r="U222" s="48"/>
      <c r="V222" s="48"/>
      <c r="W222" s="51" t="s">
        <v>294</v>
      </c>
      <c r="X222" s="49">
        <v>11028</v>
      </c>
      <c r="Y222" s="49">
        <v>0</v>
      </c>
      <c r="Z222" s="49">
        <v>384561.5</v>
      </c>
      <c r="AA222" s="48">
        <v>2.952</v>
      </c>
      <c r="AB222" s="48">
        <v>0</v>
      </c>
      <c r="AC222" s="48">
        <v>1</v>
      </c>
      <c r="AD222" s="48">
        <v>100</v>
      </c>
      <c r="AE222" s="48">
        <v>100</v>
      </c>
      <c r="AF222" s="48"/>
      <c r="AG222" s="48"/>
      <c r="AH222" s="48"/>
      <c r="AI222" s="48" t="s">
        <v>169</v>
      </c>
      <c r="AJ222" s="49"/>
      <c r="AK222" s="49"/>
      <c r="AL222" s="49"/>
      <c r="AM222" s="48"/>
      <c r="AN222" s="48"/>
      <c r="AO222" s="48"/>
      <c r="AP222" s="48"/>
      <c r="AQ222" s="48"/>
      <c r="AR222" s="48"/>
      <c r="AS222" s="48"/>
      <c r="AT222" s="48"/>
      <c r="AU222" s="51" t="s">
        <v>1206</v>
      </c>
      <c r="AV222" s="49">
        <v>5452.5</v>
      </c>
      <c r="AW222" s="49">
        <v>0</v>
      </c>
      <c r="AX222" s="49">
        <v>1766741.5</v>
      </c>
      <c r="AY222" s="48">
        <v>0.30959999999999999</v>
      </c>
      <c r="AZ222" s="48">
        <v>0</v>
      </c>
      <c r="BA222" s="48">
        <v>2</v>
      </c>
      <c r="BB222" s="48">
        <v>100</v>
      </c>
      <c r="BC222" s="48">
        <v>100</v>
      </c>
      <c r="BD222" s="48"/>
    </row>
    <row r="223" spans="11:56" x14ac:dyDescent="0.25">
      <c r="K223" s="51" t="s">
        <v>169</v>
      </c>
      <c r="L223" s="49"/>
      <c r="M223" s="49"/>
      <c r="N223" s="49"/>
      <c r="O223" s="48"/>
      <c r="P223" s="48"/>
      <c r="Q223" s="48"/>
      <c r="R223" s="48"/>
      <c r="S223" s="48"/>
      <c r="T223" s="48"/>
      <c r="U223" s="48"/>
      <c r="V223" s="48"/>
      <c r="W223" s="48" t="s">
        <v>295</v>
      </c>
      <c r="X223" s="49">
        <v>19185</v>
      </c>
      <c r="Y223" s="49">
        <v>0</v>
      </c>
      <c r="Z223" s="49">
        <v>373533.5</v>
      </c>
      <c r="AA223" s="48">
        <v>5.4139999999999997</v>
      </c>
      <c r="AB223" s="48">
        <v>0</v>
      </c>
      <c r="AC223" s="48">
        <v>2</v>
      </c>
      <c r="AD223" s="48">
        <v>100</v>
      </c>
      <c r="AE223" s="48">
        <v>100</v>
      </c>
      <c r="AF223" s="48"/>
      <c r="AG223" s="48"/>
      <c r="AH223" s="48"/>
      <c r="AI223" s="48" t="s">
        <v>170</v>
      </c>
      <c r="AJ223" s="49" t="s">
        <v>150</v>
      </c>
      <c r="AK223" s="49" t="s">
        <v>151</v>
      </c>
      <c r="AL223" s="49" t="s">
        <v>152</v>
      </c>
      <c r="AM223" s="48" t="s">
        <v>153</v>
      </c>
      <c r="AN223" s="48" t="s">
        <v>154</v>
      </c>
      <c r="AO223" s="48" t="s">
        <v>155</v>
      </c>
      <c r="AP223" s="48" t="s">
        <v>156</v>
      </c>
      <c r="AQ223" s="48" t="s">
        <v>157</v>
      </c>
      <c r="AR223" s="48"/>
      <c r="AS223" s="48"/>
      <c r="AT223" s="48"/>
      <c r="AU223" s="48" t="s">
        <v>1207</v>
      </c>
      <c r="AV223" s="49">
        <v>-7800</v>
      </c>
      <c r="AW223" s="49">
        <v>0</v>
      </c>
      <c r="AX223" s="49">
        <v>1761289</v>
      </c>
      <c r="AY223" s="48">
        <v>-0.44090000000000001</v>
      </c>
      <c r="AZ223" s="48">
        <v>0.44090000000000001</v>
      </c>
      <c r="BA223" s="48">
        <v>1</v>
      </c>
      <c r="BB223" s="48">
        <v>0</v>
      </c>
      <c r="BC223" s="48">
        <v>0</v>
      </c>
      <c r="BD223" s="48"/>
    </row>
    <row r="224" spans="11:56" x14ac:dyDescent="0.25">
      <c r="K224" s="51" t="s">
        <v>170</v>
      </c>
      <c r="L224" s="49" t="s">
        <v>150</v>
      </c>
      <c r="M224" s="49" t="s">
        <v>151</v>
      </c>
      <c r="N224" s="49" t="s">
        <v>152</v>
      </c>
      <c r="O224" s="48" t="s">
        <v>153</v>
      </c>
      <c r="P224" s="48" t="s">
        <v>154</v>
      </c>
      <c r="Q224" s="48" t="s">
        <v>155</v>
      </c>
      <c r="R224" s="48" t="s">
        <v>156</v>
      </c>
      <c r="S224" s="48" t="s">
        <v>157</v>
      </c>
      <c r="T224" s="48"/>
      <c r="U224" s="48"/>
      <c r="V224" s="48"/>
      <c r="W224" s="48" t="s">
        <v>296</v>
      </c>
      <c r="X224" s="49">
        <v>-3180</v>
      </c>
      <c r="Y224" s="49">
        <v>0</v>
      </c>
      <c r="Z224" s="49">
        <v>354348.5</v>
      </c>
      <c r="AA224" s="48">
        <v>-0.88939999999999997</v>
      </c>
      <c r="AB224" s="48">
        <v>0.88939999999999997</v>
      </c>
      <c r="AC224" s="48">
        <v>1</v>
      </c>
      <c r="AD224" s="48">
        <v>0</v>
      </c>
      <c r="AE224" s="48">
        <v>0</v>
      </c>
      <c r="AF224" s="48"/>
      <c r="AG224" s="48"/>
      <c r="AH224" s="48"/>
      <c r="AI224" s="51">
        <v>40550</v>
      </c>
      <c r="AJ224" s="49">
        <v>-24318</v>
      </c>
      <c r="AK224" s="49">
        <v>0</v>
      </c>
      <c r="AL224" s="49">
        <v>624028.5</v>
      </c>
      <c r="AM224" s="48">
        <v>-3.7509999999999999</v>
      </c>
      <c r="AN224" s="48">
        <v>3.7509999999999999</v>
      </c>
      <c r="AO224" s="48">
        <v>1</v>
      </c>
      <c r="AP224" s="48">
        <v>0</v>
      </c>
      <c r="AQ224" s="48">
        <v>0</v>
      </c>
      <c r="AR224" s="48"/>
      <c r="AS224" s="48"/>
      <c r="AT224" s="48"/>
      <c r="AU224" s="48" t="s">
        <v>1208</v>
      </c>
      <c r="AV224" s="49">
        <v>-420</v>
      </c>
      <c r="AW224" s="49">
        <v>0</v>
      </c>
      <c r="AX224" s="49">
        <v>1769089</v>
      </c>
      <c r="AY224" s="48">
        <v>-2.3699999999999999E-2</v>
      </c>
      <c r="AZ224" s="48">
        <v>2.3699999999999999E-2</v>
      </c>
      <c r="BA224" s="48">
        <v>1</v>
      </c>
      <c r="BB224" s="48">
        <v>0</v>
      </c>
      <c r="BC224" s="48">
        <v>0</v>
      </c>
      <c r="BD224" s="48"/>
    </row>
    <row r="225" spans="11:56" x14ac:dyDescent="0.25">
      <c r="K225" s="51">
        <v>40185</v>
      </c>
      <c r="L225" s="49">
        <v>-2126</v>
      </c>
      <c r="M225" s="49">
        <v>0</v>
      </c>
      <c r="N225" s="49">
        <v>244558.5</v>
      </c>
      <c r="O225" s="48">
        <v>-0.86180000000000001</v>
      </c>
      <c r="P225" s="48">
        <v>0.86180000000000001</v>
      </c>
      <c r="Q225" s="48">
        <v>2</v>
      </c>
      <c r="R225" s="48">
        <v>0</v>
      </c>
      <c r="S225" s="48">
        <v>0</v>
      </c>
      <c r="T225" s="48"/>
      <c r="U225" s="48"/>
      <c r="V225" s="48"/>
      <c r="W225" s="51" t="s">
        <v>297</v>
      </c>
      <c r="X225" s="49">
        <v>-2085</v>
      </c>
      <c r="Y225" s="49">
        <v>0</v>
      </c>
      <c r="Z225" s="49">
        <v>357528.5</v>
      </c>
      <c r="AA225" s="48">
        <v>-0.57979999999999998</v>
      </c>
      <c r="AB225" s="48">
        <v>0.57979999999999998</v>
      </c>
      <c r="AC225" s="48">
        <v>1</v>
      </c>
      <c r="AD225" s="48">
        <v>0</v>
      </c>
      <c r="AE225" s="48">
        <v>0</v>
      </c>
      <c r="AF225" s="48"/>
      <c r="AG225" s="48"/>
      <c r="AH225" s="48"/>
      <c r="AI225" s="51" t="s">
        <v>936</v>
      </c>
      <c r="AJ225" s="49">
        <v>10620</v>
      </c>
      <c r="AK225" s="49">
        <v>0</v>
      </c>
      <c r="AL225" s="49">
        <v>648346.5</v>
      </c>
      <c r="AM225" s="48">
        <v>1.665</v>
      </c>
      <c r="AN225" s="48">
        <v>0</v>
      </c>
      <c r="AO225" s="48">
        <v>1</v>
      </c>
      <c r="AP225" s="48">
        <v>100</v>
      </c>
      <c r="AQ225" s="48">
        <v>100</v>
      </c>
      <c r="AR225" s="48"/>
      <c r="AS225" s="48"/>
      <c r="AT225" s="48"/>
      <c r="AU225" s="48" t="s">
        <v>1209</v>
      </c>
      <c r="AV225" s="49">
        <v>69135</v>
      </c>
      <c r="AW225" s="49">
        <v>0</v>
      </c>
      <c r="AX225" s="49">
        <v>1769509</v>
      </c>
      <c r="AY225" s="48">
        <v>4.0659999999999998</v>
      </c>
      <c r="AZ225" s="48">
        <v>0</v>
      </c>
      <c r="BA225" s="48">
        <v>3</v>
      </c>
      <c r="BB225" s="48">
        <v>100</v>
      </c>
      <c r="BC225" s="48">
        <v>100</v>
      </c>
      <c r="BD225" s="48"/>
    </row>
    <row r="226" spans="11:56" x14ac:dyDescent="0.25">
      <c r="K226" s="48" t="s">
        <v>345</v>
      </c>
      <c r="L226" s="49">
        <v>3664</v>
      </c>
      <c r="M226" s="49">
        <v>0</v>
      </c>
      <c r="N226" s="49">
        <v>246684.5</v>
      </c>
      <c r="O226" s="48">
        <v>1.508</v>
      </c>
      <c r="P226" s="48">
        <v>0</v>
      </c>
      <c r="Q226" s="48">
        <v>1</v>
      </c>
      <c r="R226" s="48">
        <v>100</v>
      </c>
      <c r="S226" s="48">
        <v>100</v>
      </c>
      <c r="T226" s="48"/>
      <c r="U226" s="48"/>
      <c r="V226" s="48"/>
      <c r="W226" s="51" t="s">
        <v>723</v>
      </c>
      <c r="X226" s="49">
        <v>864</v>
      </c>
      <c r="Y226" s="49">
        <v>0</v>
      </c>
      <c r="Z226" s="49">
        <v>359613.5</v>
      </c>
      <c r="AA226" s="48">
        <v>0.24079999999999999</v>
      </c>
      <c r="AB226" s="48">
        <v>0</v>
      </c>
      <c r="AC226" s="48">
        <v>1</v>
      </c>
      <c r="AD226" s="48">
        <v>100</v>
      </c>
      <c r="AE226" s="48">
        <v>100</v>
      </c>
      <c r="AF226" s="48"/>
      <c r="AG226" s="48"/>
      <c r="AH226" s="48"/>
      <c r="AI226" s="48" t="s">
        <v>937</v>
      </c>
      <c r="AJ226" s="49">
        <v>-490.5</v>
      </c>
      <c r="AK226" s="49">
        <v>0</v>
      </c>
      <c r="AL226" s="49">
        <v>637726.5</v>
      </c>
      <c r="AM226" s="48">
        <v>-7.6899999999999996E-2</v>
      </c>
      <c r="AN226" s="48">
        <v>1.72</v>
      </c>
      <c r="AO226" s="48">
        <v>3</v>
      </c>
      <c r="AP226" s="48">
        <v>66.67</v>
      </c>
      <c r="AQ226" s="48">
        <v>0.95599999999999996</v>
      </c>
      <c r="AR226" s="48"/>
      <c r="AS226" s="48"/>
      <c r="AT226" s="48"/>
      <c r="AU226" s="51" t="s">
        <v>1210</v>
      </c>
      <c r="AV226" s="49">
        <v>67.5</v>
      </c>
      <c r="AW226" s="49">
        <v>0</v>
      </c>
      <c r="AX226" s="49">
        <v>1700374</v>
      </c>
      <c r="AY226" s="48">
        <v>4.0000000000000001E-3</v>
      </c>
      <c r="AZ226" s="48">
        <v>1.5760000000000001</v>
      </c>
      <c r="BA226" s="48">
        <v>3</v>
      </c>
      <c r="BB226" s="48">
        <v>66.67</v>
      </c>
      <c r="BC226" s="48">
        <v>1.002</v>
      </c>
      <c r="BD226" s="48"/>
    </row>
    <row r="227" spans="11:56" x14ac:dyDescent="0.25">
      <c r="K227" s="48" t="s">
        <v>346</v>
      </c>
      <c r="L227" s="49">
        <v>49921</v>
      </c>
      <c r="M227" s="49">
        <v>0</v>
      </c>
      <c r="N227" s="49">
        <v>243020.5</v>
      </c>
      <c r="O227" s="48">
        <v>25.85</v>
      </c>
      <c r="P227" s="48">
        <v>0</v>
      </c>
      <c r="Q227" s="48">
        <v>4</v>
      </c>
      <c r="R227" s="48">
        <v>100</v>
      </c>
      <c r="S227" s="48">
        <v>100</v>
      </c>
      <c r="T227" s="48"/>
      <c r="U227" s="48"/>
      <c r="V227" s="48"/>
      <c r="W227" s="48" t="s">
        <v>724</v>
      </c>
      <c r="X227" s="49">
        <v>15720</v>
      </c>
      <c r="Y227" s="49">
        <v>0</v>
      </c>
      <c r="Z227" s="49">
        <v>358749.5</v>
      </c>
      <c r="AA227" s="48">
        <v>4.5830000000000002</v>
      </c>
      <c r="AB227" s="48">
        <v>0</v>
      </c>
      <c r="AC227" s="48">
        <v>1</v>
      </c>
      <c r="AD227" s="48">
        <v>100</v>
      </c>
      <c r="AE227" s="48">
        <v>100</v>
      </c>
      <c r="AF227" s="48"/>
      <c r="AG227" s="48"/>
      <c r="AH227" s="48"/>
      <c r="AI227" s="48" t="s">
        <v>938</v>
      </c>
      <c r="AJ227" s="49">
        <v>-5634</v>
      </c>
      <c r="AK227" s="49">
        <v>0</v>
      </c>
      <c r="AL227" s="49">
        <v>638217</v>
      </c>
      <c r="AM227" s="48">
        <v>-0.875</v>
      </c>
      <c r="AN227" s="48">
        <v>1.2609999999999999</v>
      </c>
      <c r="AO227" s="48">
        <v>2</v>
      </c>
      <c r="AP227" s="48">
        <v>50</v>
      </c>
      <c r="AQ227" s="48">
        <v>0.30599999999999999</v>
      </c>
      <c r="AR227" s="48"/>
      <c r="AS227" s="48"/>
      <c r="AT227" s="48"/>
      <c r="AU227" s="48" t="s">
        <v>1211</v>
      </c>
      <c r="AV227" s="49">
        <v>3915</v>
      </c>
      <c r="AW227" s="49">
        <v>0</v>
      </c>
      <c r="AX227" s="49">
        <v>1700306.5</v>
      </c>
      <c r="AY227" s="48">
        <v>0.23080000000000001</v>
      </c>
      <c r="AZ227" s="48">
        <v>0.22359999999999999</v>
      </c>
      <c r="BA227" s="48">
        <v>2</v>
      </c>
      <c r="BB227" s="48">
        <v>50</v>
      </c>
      <c r="BC227" s="48">
        <v>2.028</v>
      </c>
      <c r="BD227" s="48"/>
    </row>
    <row r="228" spans="11:56" x14ac:dyDescent="0.25">
      <c r="K228" s="51" t="s">
        <v>347</v>
      </c>
      <c r="L228" s="49">
        <v>-4762</v>
      </c>
      <c r="M228" s="49">
        <v>0</v>
      </c>
      <c r="N228" s="49">
        <v>193099.5</v>
      </c>
      <c r="O228" s="48">
        <v>-2.407</v>
      </c>
      <c r="P228" s="48">
        <v>2.407</v>
      </c>
      <c r="Q228" s="48">
        <v>2</v>
      </c>
      <c r="R228" s="48">
        <v>0</v>
      </c>
      <c r="S228" s="48">
        <v>0</v>
      </c>
      <c r="T228" s="48"/>
      <c r="U228" s="48"/>
      <c r="V228" s="48"/>
      <c r="W228" s="48" t="s">
        <v>298</v>
      </c>
      <c r="X228" s="49">
        <v>-7464</v>
      </c>
      <c r="Y228" s="49">
        <v>0</v>
      </c>
      <c r="Z228" s="49">
        <v>343029.5</v>
      </c>
      <c r="AA228" s="48">
        <v>-2.13</v>
      </c>
      <c r="AB228" s="48">
        <v>2.13</v>
      </c>
      <c r="AC228" s="48">
        <v>1</v>
      </c>
      <c r="AD228" s="48">
        <v>0</v>
      </c>
      <c r="AE228" s="48">
        <v>0</v>
      </c>
      <c r="AF228" s="48"/>
      <c r="AG228" s="48"/>
      <c r="AH228" s="48"/>
      <c r="AI228" s="48" t="s">
        <v>939</v>
      </c>
      <c r="AJ228" s="49">
        <v>49542</v>
      </c>
      <c r="AK228" s="49">
        <v>0</v>
      </c>
      <c r="AL228" s="49">
        <v>643851</v>
      </c>
      <c r="AM228" s="48">
        <v>8.3360000000000003</v>
      </c>
      <c r="AN228" s="48">
        <v>0.48120000000000002</v>
      </c>
      <c r="AO228" s="48">
        <v>4</v>
      </c>
      <c r="AP228" s="48">
        <v>50</v>
      </c>
      <c r="AQ228" s="48">
        <v>10.9</v>
      </c>
      <c r="AR228" s="48"/>
      <c r="AS228" s="48"/>
      <c r="AT228" s="48"/>
      <c r="AU228" s="48" t="s">
        <v>1212</v>
      </c>
      <c r="AV228" s="49">
        <v>-5910</v>
      </c>
      <c r="AW228" s="49">
        <v>0</v>
      </c>
      <c r="AX228" s="49">
        <v>1696391.5</v>
      </c>
      <c r="AY228" s="48">
        <v>-0.34720000000000001</v>
      </c>
      <c r="AZ228" s="48">
        <v>0.34720000000000001</v>
      </c>
      <c r="BA228" s="48">
        <v>1</v>
      </c>
      <c r="BB228" s="48">
        <v>0</v>
      </c>
      <c r="BC228" s="48">
        <v>0</v>
      </c>
      <c r="BD228" s="48"/>
    </row>
    <row r="229" spans="11:56" x14ac:dyDescent="0.25">
      <c r="K229" s="51" t="s">
        <v>348</v>
      </c>
      <c r="L229" s="49">
        <v>13118</v>
      </c>
      <c r="M229" s="49">
        <v>0</v>
      </c>
      <c r="N229" s="49">
        <v>197861.5</v>
      </c>
      <c r="O229" s="48">
        <v>7.101</v>
      </c>
      <c r="P229" s="48">
        <v>0</v>
      </c>
      <c r="Q229" s="48">
        <v>2</v>
      </c>
      <c r="R229" s="48">
        <v>100</v>
      </c>
      <c r="S229" s="48">
        <v>100</v>
      </c>
      <c r="T229" s="48"/>
      <c r="U229" s="48"/>
      <c r="V229" s="48"/>
      <c r="W229" s="48" t="s">
        <v>299</v>
      </c>
      <c r="X229" s="49">
        <v>-8784</v>
      </c>
      <c r="Y229" s="49">
        <v>0</v>
      </c>
      <c r="Z229" s="49">
        <v>350493.5</v>
      </c>
      <c r="AA229" s="48">
        <v>-2.4449999999999998</v>
      </c>
      <c r="AB229" s="48">
        <v>2.4449999999999998</v>
      </c>
      <c r="AC229" s="48">
        <v>2</v>
      </c>
      <c r="AD229" s="48">
        <v>0</v>
      </c>
      <c r="AE229" s="48">
        <v>0</v>
      </c>
      <c r="AF229" s="48"/>
      <c r="AG229" s="48"/>
      <c r="AH229" s="48"/>
      <c r="AI229" s="51" t="s">
        <v>940</v>
      </c>
      <c r="AJ229" s="49">
        <v>4816</v>
      </c>
      <c r="AK229" s="49">
        <v>0</v>
      </c>
      <c r="AL229" s="49">
        <v>594309</v>
      </c>
      <c r="AM229" s="48">
        <v>0.81699999999999995</v>
      </c>
      <c r="AN229" s="48">
        <v>0</v>
      </c>
      <c r="AO229" s="48">
        <v>2</v>
      </c>
      <c r="AP229" s="48">
        <v>100</v>
      </c>
      <c r="AQ229" s="48">
        <v>100</v>
      </c>
      <c r="AR229" s="48"/>
      <c r="AS229" s="48"/>
      <c r="AT229" s="48"/>
      <c r="AU229" s="51" t="s">
        <v>1213</v>
      </c>
      <c r="AV229" s="49">
        <v>112170</v>
      </c>
      <c r="AW229" s="49">
        <v>0</v>
      </c>
      <c r="AX229" s="49">
        <v>1702301.5</v>
      </c>
      <c r="AY229" s="48">
        <v>7.0540000000000003</v>
      </c>
      <c r="AZ229" s="48">
        <v>0</v>
      </c>
      <c r="BA229" s="48">
        <v>1</v>
      </c>
      <c r="BB229" s="48">
        <v>100</v>
      </c>
      <c r="BC229" s="48">
        <v>100</v>
      </c>
      <c r="BD229" s="48"/>
    </row>
    <row r="230" spans="11:56" x14ac:dyDescent="0.25">
      <c r="K230" s="48" t="s">
        <v>349</v>
      </c>
      <c r="L230" s="49">
        <v>-439.5</v>
      </c>
      <c r="M230" s="49">
        <v>0</v>
      </c>
      <c r="N230" s="49">
        <v>184743.5</v>
      </c>
      <c r="O230" s="48">
        <v>-0.23730000000000001</v>
      </c>
      <c r="P230" s="48">
        <v>0.94369999999999998</v>
      </c>
      <c r="Q230" s="48">
        <v>2</v>
      </c>
      <c r="R230" s="48">
        <v>50</v>
      </c>
      <c r="S230" s="48">
        <v>0.74850000000000005</v>
      </c>
      <c r="T230" s="48"/>
      <c r="U230" s="48"/>
      <c r="V230" s="48"/>
      <c r="W230" s="51" t="s">
        <v>300</v>
      </c>
      <c r="X230" s="49">
        <v>-19524</v>
      </c>
      <c r="Y230" s="49">
        <v>0</v>
      </c>
      <c r="Z230" s="49">
        <v>359277.5</v>
      </c>
      <c r="AA230" s="48">
        <v>-5.1539999999999999</v>
      </c>
      <c r="AB230" s="48">
        <v>5.2750000000000004</v>
      </c>
      <c r="AC230" s="48">
        <v>3</v>
      </c>
      <c r="AD230" s="48">
        <v>33.33</v>
      </c>
      <c r="AE230" s="48">
        <v>2.2800000000000001E-2</v>
      </c>
      <c r="AF230" s="48"/>
      <c r="AG230" s="48"/>
      <c r="AH230" s="48"/>
      <c r="AI230" s="48" t="s">
        <v>941</v>
      </c>
      <c r="AJ230" s="49">
        <v>11680</v>
      </c>
      <c r="AK230" s="49">
        <v>0</v>
      </c>
      <c r="AL230" s="49">
        <v>589493</v>
      </c>
      <c r="AM230" s="48">
        <v>2.0209999999999999</v>
      </c>
      <c r="AN230" s="48">
        <v>0</v>
      </c>
      <c r="AO230" s="48">
        <v>1</v>
      </c>
      <c r="AP230" s="48">
        <v>100</v>
      </c>
      <c r="AQ230" s="48">
        <v>100</v>
      </c>
      <c r="AR230" s="48"/>
      <c r="AS230" s="48"/>
      <c r="AT230" s="48"/>
      <c r="AU230" s="51" t="s">
        <v>1214</v>
      </c>
      <c r="AV230" s="49">
        <v>-17102</v>
      </c>
      <c r="AW230" s="49">
        <v>0</v>
      </c>
      <c r="AX230" s="49">
        <v>1590131.5</v>
      </c>
      <c r="AY230" s="48">
        <v>-1.0640000000000001</v>
      </c>
      <c r="AZ230" s="48">
        <v>1.98</v>
      </c>
      <c r="BA230" s="48">
        <v>2</v>
      </c>
      <c r="BB230" s="48">
        <v>50</v>
      </c>
      <c r="BC230" s="48">
        <v>0.4627</v>
      </c>
      <c r="BD230" s="48"/>
    </row>
    <row r="231" spans="11:56" x14ac:dyDescent="0.25">
      <c r="K231" s="48" t="s">
        <v>496</v>
      </c>
      <c r="L231" s="49">
        <v>624</v>
      </c>
      <c r="M231" s="49">
        <v>0</v>
      </c>
      <c r="N231" s="49">
        <v>185183</v>
      </c>
      <c r="O231" s="48">
        <v>0.33810000000000001</v>
      </c>
      <c r="P231" s="48">
        <v>0</v>
      </c>
      <c r="Q231" s="48">
        <v>1</v>
      </c>
      <c r="R231" s="48">
        <v>100</v>
      </c>
      <c r="S231" s="48">
        <v>100</v>
      </c>
      <c r="T231" s="48"/>
      <c r="U231" s="48"/>
      <c r="V231" s="48"/>
      <c r="W231" s="48" t="s">
        <v>301</v>
      </c>
      <c r="X231" s="49">
        <v>-7812</v>
      </c>
      <c r="Y231" s="49">
        <v>0</v>
      </c>
      <c r="Z231" s="49">
        <v>378801.5</v>
      </c>
      <c r="AA231" s="48">
        <v>-2.0209999999999999</v>
      </c>
      <c r="AB231" s="48">
        <v>2.0209999999999999</v>
      </c>
      <c r="AC231" s="48">
        <v>2</v>
      </c>
      <c r="AD231" s="48">
        <v>0</v>
      </c>
      <c r="AE231" s="48">
        <v>0</v>
      </c>
      <c r="AF231" s="48"/>
      <c r="AG231" s="48"/>
      <c r="AH231" s="48"/>
      <c r="AI231" s="48" t="s">
        <v>942</v>
      </c>
      <c r="AJ231" s="49">
        <v>-6604</v>
      </c>
      <c r="AK231" s="49">
        <v>0</v>
      </c>
      <c r="AL231" s="49">
        <v>577813</v>
      </c>
      <c r="AM231" s="48">
        <v>-1.1299999999999999</v>
      </c>
      <c r="AN231" s="48">
        <v>2.3370000000000002</v>
      </c>
      <c r="AO231" s="48">
        <v>3</v>
      </c>
      <c r="AP231" s="48">
        <v>33.33</v>
      </c>
      <c r="AQ231" s="48">
        <v>0.52229999999999999</v>
      </c>
      <c r="AR231" s="48"/>
      <c r="AS231" s="48"/>
      <c r="AT231" s="48"/>
      <c r="AU231" s="51">
        <v>40889</v>
      </c>
      <c r="AV231" s="49">
        <v>1860</v>
      </c>
      <c r="AW231" s="49">
        <v>0</v>
      </c>
      <c r="AX231" s="49">
        <v>1607233.5</v>
      </c>
      <c r="AY231" s="48">
        <v>0.1159</v>
      </c>
      <c r="AZ231" s="48">
        <v>5.04E-2</v>
      </c>
      <c r="BA231" s="48">
        <v>2</v>
      </c>
      <c r="BB231" s="48">
        <v>50</v>
      </c>
      <c r="BC231" s="48">
        <v>3.2959999999999998</v>
      </c>
      <c r="BD231" s="48"/>
    </row>
    <row r="232" spans="11:56" x14ac:dyDescent="0.25">
      <c r="K232" s="51" t="s">
        <v>497</v>
      </c>
      <c r="L232" s="49">
        <v>-1572</v>
      </c>
      <c r="M232" s="49">
        <v>0</v>
      </c>
      <c r="N232" s="49">
        <v>184559</v>
      </c>
      <c r="O232" s="48">
        <v>-0.84460000000000002</v>
      </c>
      <c r="P232" s="48">
        <v>0.84460000000000002</v>
      </c>
      <c r="Q232" s="48">
        <v>1</v>
      </c>
      <c r="R232" s="48">
        <v>0</v>
      </c>
      <c r="S232" s="48">
        <v>0</v>
      </c>
      <c r="T232" s="48"/>
      <c r="U232" s="48"/>
      <c r="V232" s="48"/>
      <c r="W232" s="48" t="s">
        <v>302</v>
      </c>
      <c r="X232" s="49">
        <v>-4692</v>
      </c>
      <c r="Y232" s="49">
        <v>0</v>
      </c>
      <c r="Z232" s="49">
        <v>386613.5</v>
      </c>
      <c r="AA232" s="48">
        <v>-1.1990000000000001</v>
      </c>
      <c r="AB232" s="48">
        <v>2.125</v>
      </c>
      <c r="AC232" s="48">
        <v>2</v>
      </c>
      <c r="AD232" s="48">
        <v>50</v>
      </c>
      <c r="AE232" s="48">
        <v>0.43580000000000002</v>
      </c>
      <c r="AF232" s="48"/>
      <c r="AG232" s="48"/>
      <c r="AH232" s="48"/>
      <c r="AI232" s="48" t="s">
        <v>943</v>
      </c>
      <c r="AJ232" s="49">
        <v>-26096</v>
      </c>
      <c r="AK232" s="49">
        <v>0</v>
      </c>
      <c r="AL232" s="49">
        <v>584417</v>
      </c>
      <c r="AM232" s="48">
        <v>-4.274</v>
      </c>
      <c r="AN232" s="48">
        <v>4.274</v>
      </c>
      <c r="AO232" s="48">
        <v>3</v>
      </c>
      <c r="AP232" s="48">
        <v>0</v>
      </c>
      <c r="AQ232" s="48">
        <v>0</v>
      </c>
      <c r="AR232" s="48"/>
      <c r="AS232" s="48"/>
      <c r="AT232" s="48"/>
      <c r="AU232" s="51">
        <v>40798</v>
      </c>
      <c r="AV232" s="49">
        <v>23827.5</v>
      </c>
      <c r="AW232" s="49">
        <v>0</v>
      </c>
      <c r="AX232" s="49">
        <v>1605373.5</v>
      </c>
      <c r="AY232" s="48">
        <v>1.5069999999999999</v>
      </c>
      <c r="AZ232" s="48">
        <v>0</v>
      </c>
      <c r="BA232" s="48">
        <v>2</v>
      </c>
      <c r="BB232" s="48">
        <v>100</v>
      </c>
      <c r="BC232" s="48">
        <v>100</v>
      </c>
      <c r="BD232" s="48"/>
    </row>
    <row r="233" spans="11:56" x14ac:dyDescent="0.25">
      <c r="K233" s="51" t="s">
        <v>350</v>
      </c>
      <c r="L233" s="49">
        <v>2484</v>
      </c>
      <c r="M233" s="49">
        <v>0</v>
      </c>
      <c r="N233" s="49">
        <v>186131</v>
      </c>
      <c r="O233" s="48">
        <v>1.353</v>
      </c>
      <c r="P233" s="48">
        <v>0</v>
      </c>
      <c r="Q233" s="48">
        <v>1</v>
      </c>
      <c r="R233" s="48">
        <v>100</v>
      </c>
      <c r="S233" s="48">
        <v>100</v>
      </c>
      <c r="T233" s="48"/>
      <c r="U233" s="48"/>
      <c r="V233" s="48"/>
      <c r="W233" s="48" t="s">
        <v>303</v>
      </c>
      <c r="X233" s="49">
        <v>336</v>
      </c>
      <c r="Y233" s="49">
        <v>0</v>
      </c>
      <c r="Z233" s="49">
        <v>391305.5</v>
      </c>
      <c r="AA233" s="48">
        <v>8.5900000000000004E-2</v>
      </c>
      <c r="AB233" s="48">
        <v>0.60960000000000003</v>
      </c>
      <c r="AC233" s="48">
        <v>2</v>
      </c>
      <c r="AD233" s="48">
        <v>50</v>
      </c>
      <c r="AE233" s="48">
        <v>1.1399999999999999</v>
      </c>
      <c r="AF233" s="48"/>
      <c r="AG233" s="48"/>
      <c r="AH233" s="48"/>
      <c r="AI233" s="51" t="s">
        <v>944</v>
      </c>
      <c r="AJ233" s="49">
        <v>-7216</v>
      </c>
      <c r="AK233" s="49">
        <v>0</v>
      </c>
      <c r="AL233" s="49">
        <v>610513</v>
      </c>
      <c r="AM233" s="48">
        <v>-1.1679999999999999</v>
      </c>
      <c r="AN233" s="48">
        <v>1.1679999999999999</v>
      </c>
      <c r="AO233" s="48">
        <v>1</v>
      </c>
      <c r="AP233" s="48">
        <v>0</v>
      </c>
      <c r="AQ233" s="48">
        <v>0</v>
      </c>
      <c r="AR233" s="48"/>
      <c r="AS233" s="48"/>
      <c r="AT233" s="48"/>
      <c r="AU233" s="51">
        <v>40767</v>
      </c>
      <c r="AV233" s="49">
        <v>21644</v>
      </c>
      <c r="AW233" s="49">
        <v>0</v>
      </c>
      <c r="AX233" s="49">
        <v>1581546</v>
      </c>
      <c r="AY233" s="48">
        <v>1.3879999999999999</v>
      </c>
      <c r="AZ233" s="48">
        <v>0</v>
      </c>
      <c r="BA233" s="48">
        <v>1</v>
      </c>
      <c r="BB233" s="48">
        <v>100</v>
      </c>
      <c r="BC233" s="48">
        <v>100</v>
      </c>
      <c r="BD233" s="48"/>
    </row>
    <row r="234" spans="11:56" x14ac:dyDescent="0.25">
      <c r="K234" s="48" t="s">
        <v>498</v>
      </c>
      <c r="L234" s="49">
        <v>-636</v>
      </c>
      <c r="M234" s="49">
        <v>0</v>
      </c>
      <c r="N234" s="49">
        <v>183647</v>
      </c>
      <c r="O234" s="48">
        <v>-0.34510000000000002</v>
      </c>
      <c r="P234" s="48">
        <v>0.34510000000000002</v>
      </c>
      <c r="Q234" s="48">
        <v>1</v>
      </c>
      <c r="R234" s="48">
        <v>0</v>
      </c>
      <c r="S234" s="48">
        <v>0</v>
      </c>
      <c r="T234" s="48"/>
      <c r="U234" s="48"/>
      <c r="V234" s="48"/>
      <c r="W234" s="51">
        <v>40402</v>
      </c>
      <c r="X234" s="49">
        <v>-5436</v>
      </c>
      <c r="Y234" s="49">
        <v>0</v>
      </c>
      <c r="Z234" s="49">
        <v>390969.5</v>
      </c>
      <c r="AA234" s="48">
        <v>-1.371</v>
      </c>
      <c r="AB234" s="48">
        <v>1.371</v>
      </c>
      <c r="AC234" s="48">
        <v>1</v>
      </c>
      <c r="AD234" s="48">
        <v>0</v>
      </c>
      <c r="AE234" s="48">
        <v>0</v>
      </c>
      <c r="AF234" s="48"/>
      <c r="AG234" s="48"/>
      <c r="AH234" s="48"/>
      <c r="AI234" s="51" t="s">
        <v>945</v>
      </c>
      <c r="AJ234" s="49">
        <v>-24244</v>
      </c>
      <c r="AK234" s="49">
        <v>0</v>
      </c>
      <c r="AL234" s="49">
        <v>617729</v>
      </c>
      <c r="AM234" s="48">
        <v>-3.7759999999999998</v>
      </c>
      <c r="AN234" s="48">
        <v>6.4880000000000004</v>
      </c>
      <c r="AO234" s="48">
        <v>3</v>
      </c>
      <c r="AP234" s="48">
        <v>66.67</v>
      </c>
      <c r="AQ234" s="48">
        <v>0.41789999999999999</v>
      </c>
      <c r="AR234" s="48"/>
      <c r="AS234" s="48"/>
      <c r="AT234" s="48"/>
      <c r="AU234" s="51">
        <v>40736</v>
      </c>
      <c r="AV234" s="49">
        <v>11480</v>
      </c>
      <c r="AW234" s="49">
        <v>0</v>
      </c>
      <c r="AX234" s="49">
        <v>1559902</v>
      </c>
      <c r="AY234" s="48">
        <v>0.74139999999999995</v>
      </c>
      <c r="AZ234" s="48">
        <v>5.74E-2</v>
      </c>
      <c r="BA234" s="48">
        <v>2</v>
      </c>
      <c r="BB234" s="48">
        <v>50</v>
      </c>
      <c r="BC234" s="48">
        <v>13.81</v>
      </c>
      <c r="BD234" s="48"/>
    </row>
    <row r="235" spans="11:56" x14ac:dyDescent="0.25">
      <c r="K235" s="51">
        <v>40488</v>
      </c>
      <c r="L235" s="49">
        <v>918</v>
      </c>
      <c r="M235" s="49">
        <v>0</v>
      </c>
      <c r="N235" s="49">
        <v>184283</v>
      </c>
      <c r="O235" s="48">
        <v>0.50060000000000004</v>
      </c>
      <c r="P235" s="48">
        <v>1.149</v>
      </c>
      <c r="Q235" s="48">
        <v>2</v>
      </c>
      <c r="R235" s="48">
        <v>50</v>
      </c>
      <c r="S235" s="48">
        <v>1.4359999999999999</v>
      </c>
      <c r="T235" s="48"/>
      <c r="U235" s="48"/>
      <c r="V235" s="48"/>
      <c r="W235" s="51">
        <v>40371</v>
      </c>
      <c r="X235" s="49">
        <v>-17040</v>
      </c>
      <c r="Y235" s="49">
        <v>0</v>
      </c>
      <c r="Z235" s="49">
        <v>396405.5</v>
      </c>
      <c r="AA235" s="48">
        <v>-4.1210000000000004</v>
      </c>
      <c r="AB235" s="48">
        <v>4.1210000000000004</v>
      </c>
      <c r="AC235" s="48">
        <v>1</v>
      </c>
      <c r="AD235" s="48">
        <v>0</v>
      </c>
      <c r="AE235" s="48">
        <v>0</v>
      </c>
      <c r="AF235" s="48"/>
      <c r="AG235" s="48"/>
      <c r="AH235" s="48"/>
      <c r="AI235" s="48" t="s">
        <v>946</v>
      </c>
      <c r="AJ235" s="49">
        <v>9674</v>
      </c>
      <c r="AK235" s="49">
        <v>0</v>
      </c>
      <c r="AL235" s="49">
        <v>641973</v>
      </c>
      <c r="AM235" s="48">
        <v>1.53</v>
      </c>
      <c r="AN235" s="48">
        <v>0.28489999999999999</v>
      </c>
      <c r="AO235" s="48">
        <v>3</v>
      </c>
      <c r="AP235" s="48">
        <v>66.67</v>
      </c>
      <c r="AQ235" s="48">
        <v>6.3209999999999997</v>
      </c>
      <c r="AR235" s="48"/>
      <c r="AS235" s="48"/>
      <c r="AT235" s="48"/>
      <c r="AU235" s="51">
        <v>40675</v>
      </c>
      <c r="AV235" s="49">
        <v>-6664</v>
      </c>
      <c r="AW235" s="49">
        <v>0</v>
      </c>
      <c r="AX235" s="49">
        <v>1548422</v>
      </c>
      <c r="AY235" s="48">
        <v>-0.42849999999999999</v>
      </c>
      <c r="AZ235" s="48">
        <v>0.42849999999999999</v>
      </c>
      <c r="BA235" s="48">
        <v>1</v>
      </c>
      <c r="BB235" s="48">
        <v>0</v>
      </c>
      <c r="BC235" s="48">
        <v>0</v>
      </c>
      <c r="BD235" s="48"/>
    </row>
    <row r="236" spans="11:56" x14ac:dyDescent="0.25">
      <c r="K236" s="51">
        <v>40457</v>
      </c>
      <c r="L236" s="49">
        <v>7596</v>
      </c>
      <c r="M236" s="49">
        <v>0</v>
      </c>
      <c r="N236" s="49">
        <v>183365</v>
      </c>
      <c r="O236" s="48">
        <v>4.3220000000000001</v>
      </c>
      <c r="P236" s="48">
        <v>0</v>
      </c>
      <c r="Q236" s="48">
        <v>2</v>
      </c>
      <c r="R236" s="48">
        <v>100</v>
      </c>
      <c r="S236" s="48">
        <v>100</v>
      </c>
      <c r="T236" s="48"/>
      <c r="U236" s="48"/>
      <c r="V236" s="48"/>
      <c r="W236" s="51">
        <v>40221</v>
      </c>
      <c r="X236" s="49">
        <v>-19740</v>
      </c>
      <c r="Y236" s="49">
        <v>0</v>
      </c>
      <c r="Z236" s="49">
        <v>413445.5</v>
      </c>
      <c r="AA236" s="48">
        <v>-4.5570000000000004</v>
      </c>
      <c r="AB236" s="48">
        <v>4.5570000000000004</v>
      </c>
      <c r="AC236" s="48">
        <v>1</v>
      </c>
      <c r="AD236" s="48">
        <v>0</v>
      </c>
      <c r="AE236" s="48">
        <v>0</v>
      </c>
      <c r="AF236" s="48"/>
      <c r="AG236" s="48"/>
      <c r="AH236" s="48"/>
      <c r="AI236" s="48" t="s">
        <v>947</v>
      </c>
      <c r="AJ236" s="49">
        <v>-3906</v>
      </c>
      <c r="AK236" s="49">
        <v>0</v>
      </c>
      <c r="AL236" s="49">
        <v>632299</v>
      </c>
      <c r="AM236" s="48">
        <v>-0.61399999999999999</v>
      </c>
      <c r="AN236" s="48">
        <v>0.61399999999999999</v>
      </c>
      <c r="AO236" s="48">
        <v>1</v>
      </c>
      <c r="AP236" s="48">
        <v>0</v>
      </c>
      <c r="AQ236" s="48">
        <v>0</v>
      </c>
      <c r="AR236" s="48"/>
      <c r="AS236" s="48"/>
      <c r="AT236" s="48"/>
      <c r="AU236" s="51">
        <v>40586</v>
      </c>
      <c r="AV236" s="49">
        <v>-7784</v>
      </c>
      <c r="AW236" s="49">
        <v>0</v>
      </c>
      <c r="AX236" s="49">
        <v>1555086</v>
      </c>
      <c r="AY236" s="48">
        <v>-0.49809999999999999</v>
      </c>
      <c r="AZ236" s="48">
        <v>0.49809999999999999</v>
      </c>
      <c r="BA236" s="48">
        <v>1</v>
      </c>
      <c r="BB236" s="48">
        <v>0</v>
      </c>
      <c r="BC236" s="48">
        <v>0</v>
      </c>
      <c r="BD236" s="48"/>
    </row>
    <row r="237" spans="11:56" x14ac:dyDescent="0.25">
      <c r="K237" s="51">
        <v>40427</v>
      </c>
      <c r="L237" s="49">
        <v>7264.5</v>
      </c>
      <c r="M237" s="49">
        <v>0</v>
      </c>
      <c r="N237" s="49">
        <v>175769</v>
      </c>
      <c r="O237" s="48">
        <v>4.3109999999999999</v>
      </c>
      <c r="P237" s="48">
        <v>1.087</v>
      </c>
      <c r="Q237" s="48">
        <v>3</v>
      </c>
      <c r="R237" s="48">
        <v>66.67</v>
      </c>
      <c r="S237" s="48">
        <v>4.76</v>
      </c>
      <c r="T237" s="48"/>
      <c r="U237" s="48"/>
      <c r="V237" s="48"/>
      <c r="W237" s="51">
        <v>40190</v>
      </c>
      <c r="X237" s="49">
        <v>38568</v>
      </c>
      <c r="Y237" s="49">
        <v>0</v>
      </c>
      <c r="Z237" s="49">
        <v>433185.5</v>
      </c>
      <c r="AA237" s="48">
        <v>9.7739999999999991</v>
      </c>
      <c r="AB237" s="48">
        <v>0.36570000000000003</v>
      </c>
      <c r="AC237" s="48">
        <v>5</v>
      </c>
      <c r="AD237" s="48">
        <v>80</v>
      </c>
      <c r="AE237" s="48">
        <v>25.72</v>
      </c>
      <c r="AF237" s="48"/>
      <c r="AG237" s="48"/>
      <c r="AH237" s="48"/>
      <c r="AI237" s="51">
        <v>40822</v>
      </c>
      <c r="AJ237" s="49">
        <v>-6332.5</v>
      </c>
      <c r="AK237" s="49">
        <v>0</v>
      </c>
      <c r="AL237" s="49">
        <v>636205</v>
      </c>
      <c r="AM237" s="48">
        <v>-0.98550000000000004</v>
      </c>
      <c r="AN237" s="48">
        <v>1.3340000000000001</v>
      </c>
      <c r="AO237" s="48">
        <v>2</v>
      </c>
      <c r="AP237" s="48">
        <v>50</v>
      </c>
      <c r="AQ237" s="48">
        <v>0.26129999999999998</v>
      </c>
      <c r="AR237" s="48"/>
      <c r="AS237" s="48"/>
      <c r="AT237" s="48"/>
      <c r="AU237" s="51">
        <v>40555</v>
      </c>
      <c r="AV237" s="49">
        <v>-20730</v>
      </c>
      <c r="AW237" s="49">
        <v>0</v>
      </c>
      <c r="AX237" s="49">
        <v>1562870</v>
      </c>
      <c r="AY237" s="48">
        <v>-1.3089999999999999</v>
      </c>
      <c r="AZ237" s="48">
        <v>1.3089999999999999</v>
      </c>
      <c r="BA237" s="48">
        <v>1</v>
      </c>
      <c r="BB237" s="48">
        <v>0</v>
      </c>
      <c r="BC237" s="48">
        <v>0</v>
      </c>
      <c r="BD237" s="48"/>
    </row>
    <row r="238" spans="11:56" x14ac:dyDescent="0.25">
      <c r="K238" s="51">
        <v>40274</v>
      </c>
      <c r="L238" s="49">
        <v>17922</v>
      </c>
      <c r="M238" s="49">
        <v>0</v>
      </c>
      <c r="N238" s="49">
        <v>168504.5</v>
      </c>
      <c r="O238" s="48">
        <v>11.9</v>
      </c>
      <c r="P238" s="48">
        <v>0</v>
      </c>
      <c r="Q238" s="48">
        <v>2</v>
      </c>
      <c r="R238" s="48">
        <v>100</v>
      </c>
      <c r="S238" s="48">
        <v>100</v>
      </c>
      <c r="T238" s="48"/>
      <c r="U238" s="48"/>
      <c r="V238" s="48"/>
      <c r="W238" s="51" t="s">
        <v>304</v>
      </c>
      <c r="X238" s="49">
        <v>-3048</v>
      </c>
      <c r="Y238" s="49">
        <v>0</v>
      </c>
      <c r="Z238" s="49">
        <v>394617.5</v>
      </c>
      <c r="AA238" s="48">
        <v>-0.76649999999999996</v>
      </c>
      <c r="AB238" s="48">
        <v>0.76649999999999996</v>
      </c>
      <c r="AC238" s="48">
        <v>1</v>
      </c>
      <c r="AD238" s="48">
        <v>0</v>
      </c>
      <c r="AE238" s="48">
        <v>0</v>
      </c>
      <c r="AF238" s="48"/>
      <c r="AG238" s="48"/>
      <c r="AH238" s="48"/>
      <c r="AI238" s="51">
        <v>40792</v>
      </c>
      <c r="AJ238" s="49">
        <v>-2245.5</v>
      </c>
      <c r="AK238" s="49">
        <v>0</v>
      </c>
      <c r="AL238" s="49">
        <v>642537.5</v>
      </c>
      <c r="AM238" s="48">
        <v>-0.3483</v>
      </c>
      <c r="AN238" s="48">
        <v>0.62909999999999999</v>
      </c>
      <c r="AO238" s="48">
        <v>2</v>
      </c>
      <c r="AP238" s="48">
        <v>50</v>
      </c>
      <c r="AQ238" s="48">
        <v>0.44800000000000001</v>
      </c>
      <c r="AR238" s="48"/>
      <c r="AS238" s="48"/>
      <c r="AT238" s="48"/>
      <c r="AU238" s="51" t="s">
        <v>1215</v>
      </c>
      <c r="AV238" s="49">
        <v>-10854</v>
      </c>
      <c r="AW238" s="49">
        <v>0</v>
      </c>
      <c r="AX238" s="49">
        <v>1583600</v>
      </c>
      <c r="AY238" s="48">
        <v>-0.68069999999999997</v>
      </c>
      <c r="AZ238" s="48">
        <v>1.018</v>
      </c>
      <c r="BA238" s="48">
        <v>2</v>
      </c>
      <c r="BB238" s="48">
        <v>50</v>
      </c>
      <c r="BC238" s="48">
        <v>0.33119999999999999</v>
      </c>
      <c r="BD238" s="48"/>
    </row>
    <row r="239" spans="11:56" x14ac:dyDescent="0.25">
      <c r="K239" s="51">
        <v>40243</v>
      </c>
      <c r="L239" s="49">
        <v>-3780</v>
      </c>
      <c r="M239" s="49">
        <v>0</v>
      </c>
      <c r="N239" s="49">
        <v>150582.5</v>
      </c>
      <c r="O239" s="48">
        <v>-2.4489999999999998</v>
      </c>
      <c r="P239" s="48">
        <v>2.4489999999999998</v>
      </c>
      <c r="Q239" s="48">
        <v>1</v>
      </c>
      <c r="R239" s="48">
        <v>0</v>
      </c>
      <c r="S239" s="48">
        <v>0</v>
      </c>
      <c r="T239" s="48"/>
      <c r="U239" s="48"/>
      <c r="V239" s="48"/>
      <c r="W239" s="51" t="s">
        <v>305</v>
      </c>
      <c r="X239" s="49">
        <v>15240</v>
      </c>
      <c r="Y239" s="49">
        <v>0</v>
      </c>
      <c r="Z239" s="49">
        <v>397665.5</v>
      </c>
      <c r="AA239" s="48">
        <v>3.9849999999999999</v>
      </c>
      <c r="AB239" s="48">
        <v>0</v>
      </c>
      <c r="AC239" s="48">
        <v>1</v>
      </c>
      <c r="AD239" s="48">
        <v>100</v>
      </c>
      <c r="AE239" s="48">
        <v>100</v>
      </c>
      <c r="AF239" s="48"/>
      <c r="AG239" s="48"/>
      <c r="AH239" s="48"/>
      <c r="AI239" s="51">
        <v>40761</v>
      </c>
      <c r="AJ239" s="49">
        <v>-4716</v>
      </c>
      <c r="AK239" s="49">
        <v>0</v>
      </c>
      <c r="AL239" s="49">
        <v>644783</v>
      </c>
      <c r="AM239" s="48">
        <v>-0.72609999999999997</v>
      </c>
      <c r="AN239" s="48">
        <v>0.72609999999999997</v>
      </c>
      <c r="AO239" s="48">
        <v>1</v>
      </c>
      <c r="AP239" s="48">
        <v>0</v>
      </c>
      <c r="AQ239" s="48">
        <v>0</v>
      </c>
      <c r="AR239" s="48"/>
      <c r="AS239" s="48"/>
      <c r="AT239" s="48"/>
      <c r="AU239" s="51" t="s">
        <v>1216</v>
      </c>
      <c r="AV239" s="49">
        <v>14250</v>
      </c>
      <c r="AW239" s="49">
        <v>0</v>
      </c>
      <c r="AX239" s="49">
        <v>1594454</v>
      </c>
      <c r="AY239" s="48">
        <v>0.90180000000000005</v>
      </c>
      <c r="AZ239" s="48">
        <v>0.33189999999999997</v>
      </c>
      <c r="BA239" s="48">
        <v>3</v>
      </c>
      <c r="BB239" s="48">
        <v>66.67</v>
      </c>
      <c r="BC239" s="48">
        <v>3.6840000000000002</v>
      </c>
      <c r="BD239" s="48"/>
    </row>
    <row r="240" spans="11:56" x14ac:dyDescent="0.25">
      <c r="K240" s="51">
        <v>40215</v>
      </c>
      <c r="L240" s="49">
        <v>-1375.5</v>
      </c>
      <c r="M240" s="49">
        <v>0</v>
      </c>
      <c r="N240" s="49">
        <v>154362.5</v>
      </c>
      <c r="O240" s="48">
        <v>-0.88319999999999999</v>
      </c>
      <c r="P240" s="48">
        <v>1.839</v>
      </c>
      <c r="Q240" s="48">
        <v>3</v>
      </c>
      <c r="R240" s="48">
        <v>33.33</v>
      </c>
      <c r="S240" s="48">
        <v>0.51959999999999995</v>
      </c>
      <c r="T240" s="48"/>
      <c r="U240" s="48"/>
      <c r="V240" s="48"/>
      <c r="W240" s="48" t="s">
        <v>306</v>
      </c>
      <c r="X240" s="49">
        <v>-5388</v>
      </c>
      <c r="Y240" s="49">
        <v>0</v>
      </c>
      <c r="Z240" s="49">
        <v>382425.5</v>
      </c>
      <c r="AA240" s="48">
        <v>-1.389</v>
      </c>
      <c r="AB240" s="48">
        <v>1.4570000000000001</v>
      </c>
      <c r="AC240" s="48">
        <v>2</v>
      </c>
      <c r="AD240" s="48">
        <v>50</v>
      </c>
      <c r="AE240" s="48">
        <v>4.6699999999999998E-2</v>
      </c>
      <c r="AF240" s="48"/>
      <c r="AG240" s="48"/>
      <c r="AH240" s="48"/>
      <c r="AI240" s="51">
        <v>40730</v>
      </c>
      <c r="AJ240" s="49">
        <v>-1026</v>
      </c>
      <c r="AK240" s="49">
        <v>0</v>
      </c>
      <c r="AL240" s="49">
        <v>649499</v>
      </c>
      <c r="AM240" s="48">
        <v>-0.15770000000000001</v>
      </c>
      <c r="AN240" s="48">
        <v>0.15770000000000001</v>
      </c>
      <c r="AO240" s="48">
        <v>1</v>
      </c>
      <c r="AP240" s="48">
        <v>0</v>
      </c>
      <c r="AQ240" s="48">
        <v>0</v>
      </c>
      <c r="AR240" s="48"/>
      <c r="AS240" s="48"/>
      <c r="AT240" s="48"/>
      <c r="AU240" s="48" t="s">
        <v>1217</v>
      </c>
      <c r="AV240" s="49">
        <v>25620</v>
      </c>
      <c r="AW240" s="49">
        <v>0</v>
      </c>
      <c r="AX240" s="49">
        <v>1580204</v>
      </c>
      <c r="AY240" s="48">
        <v>1.6479999999999999</v>
      </c>
      <c r="AZ240" s="48">
        <v>0</v>
      </c>
      <c r="BA240" s="48">
        <v>3</v>
      </c>
      <c r="BB240" s="48">
        <v>100</v>
      </c>
      <c r="BC240" s="48">
        <v>100</v>
      </c>
      <c r="BD240" s="48"/>
    </row>
    <row r="241" spans="11:56" x14ac:dyDescent="0.25">
      <c r="K241" s="51">
        <v>40184</v>
      </c>
      <c r="L241" s="49">
        <v>2341.5</v>
      </c>
      <c r="M241" s="49">
        <v>0</v>
      </c>
      <c r="N241" s="49">
        <v>155738</v>
      </c>
      <c r="O241" s="48">
        <v>1.526</v>
      </c>
      <c r="P241" s="48">
        <v>2.5680000000000001</v>
      </c>
      <c r="Q241" s="48">
        <v>4</v>
      </c>
      <c r="R241" s="48">
        <v>25</v>
      </c>
      <c r="S241" s="48">
        <v>1.4890000000000001</v>
      </c>
      <c r="T241" s="48"/>
      <c r="U241" s="48"/>
      <c r="V241" s="48"/>
      <c r="W241" s="48" t="s">
        <v>725</v>
      </c>
      <c r="X241" s="49">
        <v>-3240</v>
      </c>
      <c r="Y241" s="49">
        <v>0</v>
      </c>
      <c r="Z241" s="49">
        <v>387813.5</v>
      </c>
      <c r="AA241" s="48">
        <v>-0.82850000000000001</v>
      </c>
      <c r="AB241" s="48">
        <v>0.82850000000000001</v>
      </c>
      <c r="AC241" s="48">
        <v>1</v>
      </c>
      <c r="AD241" s="48">
        <v>0</v>
      </c>
      <c r="AE241" s="48">
        <v>0</v>
      </c>
      <c r="AF241" s="48"/>
      <c r="AG241" s="48"/>
      <c r="AH241" s="48"/>
      <c r="AI241" s="51">
        <v>40700</v>
      </c>
      <c r="AJ241" s="49">
        <v>9702</v>
      </c>
      <c r="AK241" s="49">
        <v>0</v>
      </c>
      <c r="AL241" s="49">
        <v>650525</v>
      </c>
      <c r="AM241" s="48">
        <v>1.514</v>
      </c>
      <c r="AN241" s="48">
        <v>0</v>
      </c>
      <c r="AO241" s="48">
        <v>1</v>
      </c>
      <c r="AP241" s="48">
        <v>100</v>
      </c>
      <c r="AQ241" s="48">
        <v>100</v>
      </c>
      <c r="AR241" s="48"/>
      <c r="AS241" s="48"/>
      <c r="AT241" s="48"/>
      <c r="AU241" s="48" t="s">
        <v>1218</v>
      </c>
      <c r="AV241" s="49">
        <v>47628</v>
      </c>
      <c r="AW241" s="49">
        <v>0</v>
      </c>
      <c r="AX241" s="49">
        <v>1554584</v>
      </c>
      <c r="AY241" s="48">
        <v>3.161</v>
      </c>
      <c r="AZ241" s="48">
        <v>0</v>
      </c>
      <c r="BA241" s="48">
        <v>2</v>
      </c>
      <c r="BB241" s="48">
        <v>100</v>
      </c>
      <c r="BC241" s="48">
        <v>100</v>
      </c>
      <c r="BD241" s="48"/>
    </row>
    <row r="242" spans="11:56" x14ac:dyDescent="0.25">
      <c r="K242" s="51" t="s">
        <v>351</v>
      </c>
      <c r="L242" s="49">
        <v>-3000</v>
      </c>
      <c r="M242" s="49">
        <v>0</v>
      </c>
      <c r="N242" s="49">
        <v>153396.5</v>
      </c>
      <c r="O242" s="48">
        <v>-1.9179999999999999</v>
      </c>
      <c r="P242" s="48">
        <v>1.9179999999999999</v>
      </c>
      <c r="Q242" s="48">
        <v>1</v>
      </c>
      <c r="R242" s="48">
        <v>0</v>
      </c>
      <c r="S242" s="48">
        <v>0</v>
      </c>
      <c r="T242" s="48"/>
      <c r="U242" s="48"/>
      <c r="V242" s="48"/>
      <c r="W242" s="48" t="s">
        <v>726</v>
      </c>
      <c r="X242" s="49">
        <v>28914</v>
      </c>
      <c r="Y242" s="49">
        <v>0</v>
      </c>
      <c r="Z242" s="49">
        <v>391053.5</v>
      </c>
      <c r="AA242" s="48">
        <v>7.984</v>
      </c>
      <c r="AB242" s="48">
        <v>1.1890000000000001</v>
      </c>
      <c r="AC242" s="48">
        <v>3</v>
      </c>
      <c r="AD242" s="48">
        <v>66.67</v>
      </c>
      <c r="AE242" s="48">
        <v>7.1470000000000002</v>
      </c>
      <c r="AF242" s="48"/>
      <c r="AG242" s="48"/>
      <c r="AH242" s="48"/>
      <c r="AI242" s="51">
        <v>40608</v>
      </c>
      <c r="AJ242" s="49">
        <v>-5373</v>
      </c>
      <c r="AK242" s="49">
        <v>0</v>
      </c>
      <c r="AL242" s="49">
        <v>640823</v>
      </c>
      <c r="AM242" s="48">
        <v>-0.83150000000000002</v>
      </c>
      <c r="AN242" s="48">
        <v>0.83150000000000002</v>
      </c>
      <c r="AO242" s="48">
        <v>2</v>
      </c>
      <c r="AP242" s="48">
        <v>0</v>
      </c>
      <c r="AQ242" s="48">
        <v>0</v>
      </c>
      <c r="AR242" s="48"/>
      <c r="AS242" s="48"/>
      <c r="AT242" s="48"/>
      <c r="AU242" s="51" t="s">
        <v>1219</v>
      </c>
      <c r="AV242" s="49">
        <v>-42336</v>
      </c>
      <c r="AW242" s="49">
        <v>0</v>
      </c>
      <c r="AX242" s="49">
        <v>1506956</v>
      </c>
      <c r="AY242" s="48">
        <v>-2.7330000000000001</v>
      </c>
      <c r="AZ242" s="48">
        <v>2.879</v>
      </c>
      <c r="BA242" s="48">
        <v>2</v>
      </c>
      <c r="BB242" s="48">
        <v>50</v>
      </c>
      <c r="BC242" s="48">
        <v>5.0799999999999998E-2</v>
      </c>
      <c r="BD242" s="48"/>
    </row>
    <row r="243" spans="11:56" x14ac:dyDescent="0.25">
      <c r="K243" s="48" t="s">
        <v>499</v>
      </c>
      <c r="L243" s="49">
        <v>-124.5</v>
      </c>
      <c r="M243" s="49">
        <v>0</v>
      </c>
      <c r="N243" s="49">
        <v>156396.5</v>
      </c>
      <c r="O243" s="48">
        <v>-7.9500000000000001E-2</v>
      </c>
      <c r="P243" s="48">
        <v>5.7119999999999997</v>
      </c>
      <c r="Q243" s="48">
        <v>3</v>
      </c>
      <c r="R243" s="48">
        <v>66.67</v>
      </c>
      <c r="S243" s="48">
        <v>0.98650000000000004</v>
      </c>
      <c r="T243" s="48"/>
      <c r="U243" s="48"/>
      <c r="V243" s="48"/>
      <c r="W243" s="51" t="s">
        <v>727</v>
      </c>
      <c r="X243" s="49">
        <v>-7416</v>
      </c>
      <c r="Y243" s="49">
        <v>0</v>
      </c>
      <c r="Z243" s="49">
        <v>362139.5</v>
      </c>
      <c r="AA243" s="48">
        <v>-2.0070000000000001</v>
      </c>
      <c r="AB243" s="48">
        <v>2.0070000000000001</v>
      </c>
      <c r="AC243" s="48">
        <v>3</v>
      </c>
      <c r="AD243" s="48">
        <v>0</v>
      </c>
      <c r="AE243" s="48">
        <v>0</v>
      </c>
      <c r="AF243" s="48"/>
      <c r="AG243" s="48"/>
      <c r="AH243" s="48"/>
      <c r="AI243" s="51">
        <v>40580</v>
      </c>
      <c r="AJ243" s="49">
        <v>1080</v>
      </c>
      <c r="AK243" s="49">
        <v>0</v>
      </c>
      <c r="AL243" s="49">
        <v>646196</v>
      </c>
      <c r="AM243" s="48">
        <v>0.16739999999999999</v>
      </c>
      <c r="AN243" s="48">
        <v>0</v>
      </c>
      <c r="AO243" s="48">
        <v>1</v>
      </c>
      <c r="AP243" s="48">
        <v>100</v>
      </c>
      <c r="AQ243" s="48">
        <v>100</v>
      </c>
      <c r="AR243" s="48"/>
      <c r="AS243" s="48"/>
      <c r="AT243" s="48"/>
      <c r="AU243" s="51" t="s">
        <v>1220</v>
      </c>
      <c r="AV243" s="49">
        <v>48440</v>
      </c>
      <c r="AW243" s="49">
        <v>0</v>
      </c>
      <c r="AX243" s="49">
        <v>1549292</v>
      </c>
      <c r="AY243" s="48">
        <v>3.2280000000000002</v>
      </c>
      <c r="AZ243" s="48">
        <v>0</v>
      </c>
      <c r="BA243" s="48">
        <v>1</v>
      </c>
      <c r="BB243" s="48">
        <v>100</v>
      </c>
      <c r="BC243" s="48">
        <v>100</v>
      </c>
      <c r="BD243" s="48"/>
    </row>
    <row r="244" spans="11:56" x14ac:dyDescent="0.25">
      <c r="K244" s="48" t="s">
        <v>500</v>
      </c>
      <c r="L244" s="49">
        <v>456</v>
      </c>
      <c r="M244" s="49">
        <v>0</v>
      </c>
      <c r="N244" s="49">
        <v>156521</v>
      </c>
      <c r="O244" s="48">
        <v>0.29220000000000002</v>
      </c>
      <c r="P244" s="48">
        <v>0.35139999999999999</v>
      </c>
      <c r="Q244" s="48">
        <v>2</v>
      </c>
      <c r="R244" s="48">
        <v>50</v>
      </c>
      <c r="S244" s="48">
        <v>1.8260000000000001</v>
      </c>
      <c r="T244" s="48"/>
      <c r="U244" s="48"/>
      <c r="V244" s="48"/>
      <c r="W244" s="48" t="s">
        <v>728</v>
      </c>
      <c r="X244" s="49">
        <v>9612</v>
      </c>
      <c r="Y244" s="49">
        <v>0</v>
      </c>
      <c r="Z244" s="49">
        <v>369555.5</v>
      </c>
      <c r="AA244" s="48">
        <v>2.67</v>
      </c>
      <c r="AB244" s="48">
        <v>1.94</v>
      </c>
      <c r="AC244" s="48">
        <v>3</v>
      </c>
      <c r="AD244" s="48">
        <v>33.33</v>
      </c>
      <c r="AE244" s="48">
        <v>2.1629999999999998</v>
      </c>
      <c r="AF244" s="48"/>
      <c r="AG244" s="48"/>
      <c r="AH244" s="48"/>
      <c r="AI244" s="48" t="s">
        <v>948</v>
      </c>
      <c r="AJ244" s="49">
        <v>27780</v>
      </c>
      <c r="AK244" s="49">
        <v>0</v>
      </c>
      <c r="AL244" s="49">
        <v>645116</v>
      </c>
      <c r="AM244" s="48">
        <v>4.5</v>
      </c>
      <c r="AN244" s="48">
        <v>0</v>
      </c>
      <c r="AO244" s="48">
        <v>2</v>
      </c>
      <c r="AP244" s="48">
        <v>100</v>
      </c>
      <c r="AQ244" s="48">
        <v>100</v>
      </c>
      <c r="AR244" s="48"/>
      <c r="AS244" s="48"/>
      <c r="AT244" s="48"/>
      <c r="AU244" s="48" t="s">
        <v>1221</v>
      </c>
      <c r="AV244" s="49">
        <v>-40600</v>
      </c>
      <c r="AW244" s="49">
        <v>0</v>
      </c>
      <c r="AX244" s="49">
        <v>1500852</v>
      </c>
      <c r="AY244" s="48">
        <v>-2.6339999999999999</v>
      </c>
      <c r="AZ244" s="48">
        <v>2.6339999999999999</v>
      </c>
      <c r="BA244" s="48">
        <v>1</v>
      </c>
      <c r="BB244" s="48">
        <v>0</v>
      </c>
      <c r="BC244" s="48">
        <v>0</v>
      </c>
      <c r="BD244" s="48"/>
    </row>
    <row r="245" spans="11:56" x14ac:dyDescent="0.25">
      <c r="K245" s="51" t="s">
        <v>501</v>
      </c>
      <c r="L245" s="49">
        <v>4614</v>
      </c>
      <c r="M245" s="49">
        <v>0</v>
      </c>
      <c r="N245" s="49">
        <v>156065</v>
      </c>
      <c r="O245" s="48">
        <v>3.0470000000000002</v>
      </c>
      <c r="P245" s="48">
        <v>0</v>
      </c>
      <c r="Q245" s="48">
        <v>2</v>
      </c>
      <c r="R245" s="48">
        <v>100</v>
      </c>
      <c r="S245" s="48">
        <v>100</v>
      </c>
      <c r="T245" s="48"/>
      <c r="U245" s="48"/>
      <c r="V245" s="48"/>
      <c r="W245" s="48" t="s">
        <v>307</v>
      </c>
      <c r="X245" s="49">
        <v>-14064</v>
      </c>
      <c r="Y245" s="49">
        <v>0</v>
      </c>
      <c r="Z245" s="49">
        <v>359943.5</v>
      </c>
      <c r="AA245" s="48">
        <v>-3.76</v>
      </c>
      <c r="AB245" s="48">
        <v>4.7229999999999999</v>
      </c>
      <c r="AC245" s="48">
        <v>4</v>
      </c>
      <c r="AD245" s="48">
        <v>25</v>
      </c>
      <c r="AE245" s="48">
        <v>0.2399</v>
      </c>
      <c r="AF245" s="48"/>
      <c r="AG245" s="48"/>
      <c r="AH245" s="48"/>
      <c r="AI245" s="48" t="s">
        <v>949</v>
      </c>
      <c r="AJ245" s="49">
        <v>-7696</v>
      </c>
      <c r="AK245" s="49">
        <v>0</v>
      </c>
      <c r="AL245" s="49">
        <v>617336</v>
      </c>
      <c r="AM245" s="48">
        <v>-1.2310000000000001</v>
      </c>
      <c r="AN245" s="48">
        <v>1.2310000000000001</v>
      </c>
      <c r="AO245" s="48">
        <v>2</v>
      </c>
      <c r="AP245" s="48">
        <v>0</v>
      </c>
      <c r="AQ245" s="48">
        <v>0</v>
      </c>
      <c r="AR245" s="48"/>
      <c r="AS245" s="48"/>
      <c r="AT245" s="48"/>
      <c r="AU245" s="48" t="s">
        <v>1222</v>
      </c>
      <c r="AV245" s="49">
        <v>13496</v>
      </c>
      <c r="AW245" s="49">
        <v>0</v>
      </c>
      <c r="AX245" s="49">
        <v>1541452</v>
      </c>
      <c r="AY245" s="48">
        <v>0.88329999999999997</v>
      </c>
      <c r="AZ245" s="48">
        <v>0</v>
      </c>
      <c r="BA245" s="48">
        <v>2</v>
      </c>
      <c r="BB245" s="48">
        <v>100</v>
      </c>
      <c r="BC245" s="48">
        <v>100</v>
      </c>
      <c r="BD245" s="48"/>
    </row>
    <row r="246" spans="11:56" x14ac:dyDescent="0.25">
      <c r="K246" s="51" t="s">
        <v>502</v>
      </c>
      <c r="L246" s="49">
        <v>-6352.5</v>
      </c>
      <c r="M246" s="49">
        <v>0</v>
      </c>
      <c r="N246" s="49">
        <v>151451</v>
      </c>
      <c r="O246" s="48">
        <v>-4.0259999999999998</v>
      </c>
      <c r="P246" s="48">
        <v>4.0259999999999998</v>
      </c>
      <c r="Q246" s="48">
        <v>2</v>
      </c>
      <c r="R246" s="48">
        <v>0</v>
      </c>
      <c r="S246" s="48">
        <v>0</v>
      </c>
      <c r="T246" s="48"/>
      <c r="U246" s="48"/>
      <c r="V246" s="48"/>
      <c r="W246" s="48" t="s">
        <v>729</v>
      </c>
      <c r="X246" s="49">
        <v>732</v>
      </c>
      <c r="Y246" s="49">
        <v>0</v>
      </c>
      <c r="Z246" s="49">
        <v>374007.5</v>
      </c>
      <c r="AA246" s="48">
        <v>0.1961</v>
      </c>
      <c r="AB246" s="48">
        <v>3.21</v>
      </c>
      <c r="AC246" s="48">
        <v>4</v>
      </c>
      <c r="AD246" s="48">
        <v>50</v>
      </c>
      <c r="AE246" s="48">
        <v>1.0589999999999999</v>
      </c>
      <c r="AF246" s="48"/>
      <c r="AG246" s="48"/>
      <c r="AH246" s="48"/>
      <c r="AI246" s="48" t="s">
        <v>950</v>
      </c>
      <c r="AJ246" s="49">
        <v>-11340</v>
      </c>
      <c r="AK246" s="49">
        <v>0</v>
      </c>
      <c r="AL246" s="49">
        <v>625032</v>
      </c>
      <c r="AM246" s="48">
        <v>-1.782</v>
      </c>
      <c r="AN246" s="48">
        <v>1.782</v>
      </c>
      <c r="AO246" s="48">
        <v>1</v>
      </c>
      <c r="AP246" s="48">
        <v>0</v>
      </c>
      <c r="AQ246" s="48">
        <v>0</v>
      </c>
      <c r="AR246" s="48"/>
      <c r="AS246" s="48"/>
      <c r="AT246" s="48"/>
      <c r="AU246" s="48" t="s">
        <v>1223</v>
      </c>
      <c r="AV246" s="49">
        <v>-42126</v>
      </c>
      <c r="AW246" s="49">
        <v>0</v>
      </c>
      <c r="AX246" s="49">
        <v>1527956</v>
      </c>
      <c r="AY246" s="48">
        <v>-2.6829999999999998</v>
      </c>
      <c r="AZ246" s="48">
        <v>2.6829999999999998</v>
      </c>
      <c r="BA246" s="48">
        <v>3</v>
      </c>
      <c r="BB246" s="48">
        <v>0</v>
      </c>
      <c r="BC246" s="48">
        <v>0</v>
      </c>
      <c r="BD246" s="48"/>
    </row>
    <row r="247" spans="11:56" x14ac:dyDescent="0.25">
      <c r="K247" s="48" t="s">
        <v>503</v>
      </c>
      <c r="L247" s="49">
        <v>-6372</v>
      </c>
      <c r="M247" s="49">
        <v>0</v>
      </c>
      <c r="N247" s="49">
        <v>157803.5</v>
      </c>
      <c r="O247" s="48">
        <v>-3.8809999999999998</v>
      </c>
      <c r="P247" s="48">
        <v>3.8809999999999998</v>
      </c>
      <c r="Q247" s="48">
        <v>2</v>
      </c>
      <c r="R247" s="48">
        <v>0</v>
      </c>
      <c r="S247" s="48">
        <v>0</v>
      </c>
      <c r="T247" s="48"/>
      <c r="U247" s="48"/>
      <c r="V247" s="48"/>
      <c r="W247" s="48" t="s">
        <v>308</v>
      </c>
      <c r="X247" s="49">
        <v>-9000</v>
      </c>
      <c r="Y247" s="49">
        <v>0</v>
      </c>
      <c r="Z247" s="49">
        <v>373275.5</v>
      </c>
      <c r="AA247" s="48">
        <v>-2.3540000000000001</v>
      </c>
      <c r="AB247" s="48">
        <v>2.3540000000000001</v>
      </c>
      <c r="AC247" s="48">
        <v>1</v>
      </c>
      <c r="AD247" s="48">
        <v>0</v>
      </c>
      <c r="AE247" s="48">
        <v>0</v>
      </c>
      <c r="AF247" s="48"/>
      <c r="AG247" s="48"/>
      <c r="AH247" s="48"/>
      <c r="AI247" s="48" t="s">
        <v>951</v>
      </c>
      <c r="AJ247" s="49">
        <v>409</v>
      </c>
      <c r="AK247" s="49">
        <v>0</v>
      </c>
      <c r="AL247" s="49">
        <v>636372</v>
      </c>
      <c r="AM247" s="48">
        <v>6.4299999999999996E-2</v>
      </c>
      <c r="AN247" s="48">
        <v>1.829</v>
      </c>
      <c r="AO247" s="48">
        <v>3</v>
      </c>
      <c r="AP247" s="48">
        <v>66.67</v>
      </c>
      <c r="AQ247" s="48">
        <v>1.0349999999999999</v>
      </c>
      <c r="AR247" s="48"/>
      <c r="AS247" s="48"/>
      <c r="AT247" s="48"/>
      <c r="AU247" s="48" t="s">
        <v>1224</v>
      </c>
      <c r="AV247" s="49">
        <v>-15021</v>
      </c>
      <c r="AW247" s="49">
        <v>0</v>
      </c>
      <c r="AX247" s="49">
        <v>1570082</v>
      </c>
      <c r="AY247" s="48">
        <v>-0.9476</v>
      </c>
      <c r="AZ247" s="48">
        <v>1.377</v>
      </c>
      <c r="BA247" s="48">
        <v>2</v>
      </c>
      <c r="BB247" s="48">
        <v>50</v>
      </c>
      <c r="BC247" s="48">
        <v>0.31180000000000002</v>
      </c>
      <c r="BD247" s="48"/>
    </row>
    <row r="248" spans="11:56" x14ac:dyDescent="0.25">
      <c r="K248" s="48" t="s">
        <v>504</v>
      </c>
      <c r="L248" s="49">
        <v>-5172</v>
      </c>
      <c r="M248" s="49">
        <v>0</v>
      </c>
      <c r="N248" s="49">
        <v>164175.5</v>
      </c>
      <c r="O248" s="48">
        <v>-3.0539999999999998</v>
      </c>
      <c r="P248" s="48">
        <v>7.306</v>
      </c>
      <c r="Q248" s="48">
        <v>2</v>
      </c>
      <c r="R248" s="48">
        <v>50</v>
      </c>
      <c r="S248" s="48">
        <v>0.58199999999999996</v>
      </c>
      <c r="T248" s="48"/>
      <c r="U248" s="48"/>
      <c r="V248" s="48"/>
      <c r="W248" s="48" t="s">
        <v>309</v>
      </c>
      <c r="X248" s="49">
        <v>-8343</v>
      </c>
      <c r="Y248" s="49">
        <v>0</v>
      </c>
      <c r="Z248" s="49">
        <v>382275.5</v>
      </c>
      <c r="AA248" s="48">
        <v>-2.1360000000000001</v>
      </c>
      <c r="AB248" s="48">
        <v>2.1360000000000001</v>
      </c>
      <c r="AC248" s="48">
        <v>3</v>
      </c>
      <c r="AD248" s="48">
        <v>0</v>
      </c>
      <c r="AE248" s="48">
        <v>0</v>
      </c>
      <c r="AF248" s="48"/>
      <c r="AG248" s="48"/>
      <c r="AH248" s="48"/>
      <c r="AI248" s="48" t="s">
        <v>952</v>
      </c>
      <c r="AJ248" s="49">
        <v>8996</v>
      </c>
      <c r="AK248" s="49">
        <v>0</v>
      </c>
      <c r="AL248" s="49">
        <v>635963</v>
      </c>
      <c r="AM248" s="48">
        <v>1.4350000000000001</v>
      </c>
      <c r="AN248" s="48">
        <v>2.4350000000000001</v>
      </c>
      <c r="AO248" s="48">
        <v>4</v>
      </c>
      <c r="AP248" s="48">
        <v>50</v>
      </c>
      <c r="AQ248" s="48">
        <v>1.452</v>
      </c>
      <c r="AR248" s="48"/>
      <c r="AS248" s="48"/>
      <c r="AT248" s="48"/>
      <c r="AU248" s="48" t="s">
        <v>1225</v>
      </c>
      <c r="AV248" s="49">
        <v>16387</v>
      </c>
      <c r="AW248" s="49">
        <v>0</v>
      </c>
      <c r="AX248" s="49">
        <v>1585103</v>
      </c>
      <c r="AY248" s="48">
        <v>1.0449999999999999</v>
      </c>
      <c r="AZ248" s="48">
        <v>0.85450000000000004</v>
      </c>
      <c r="BA248" s="48">
        <v>4</v>
      </c>
      <c r="BB248" s="48">
        <v>75</v>
      </c>
      <c r="BC248" s="48">
        <v>2.222</v>
      </c>
      <c r="BD248" s="48"/>
    </row>
    <row r="249" spans="11:56" x14ac:dyDescent="0.25">
      <c r="K249" s="48" t="s">
        <v>505</v>
      </c>
      <c r="L249" s="49">
        <v>2760</v>
      </c>
      <c r="M249" s="49">
        <v>0</v>
      </c>
      <c r="N249" s="49">
        <v>169347.5</v>
      </c>
      <c r="O249" s="48">
        <v>1.657</v>
      </c>
      <c r="P249" s="48">
        <v>0</v>
      </c>
      <c r="Q249" s="48">
        <v>1</v>
      </c>
      <c r="R249" s="48">
        <v>100</v>
      </c>
      <c r="S249" s="48">
        <v>100</v>
      </c>
      <c r="T249" s="48"/>
      <c r="U249" s="48"/>
      <c r="V249" s="48"/>
      <c r="W249" s="51">
        <v>40523</v>
      </c>
      <c r="X249" s="49">
        <v>2010</v>
      </c>
      <c r="Y249" s="49">
        <v>0</v>
      </c>
      <c r="Z249" s="49">
        <v>390618.5</v>
      </c>
      <c r="AA249" s="48">
        <v>0.51719999999999999</v>
      </c>
      <c r="AB249" s="48">
        <v>0</v>
      </c>
      <c r="AC249" s="48">
        <v>1</v>
      </c>
      <c r="AD249" s="48">
        <v>100</v>
      </c>
      <c r="AE249" s="48">
        <v>100</v>
      </c>
      <c r="AF249" s="48"/>
      <c r="AG249" s="48"/>
      <c r="AH249" s="48"/>
      <c r="AI249" s="48" t="s">
        <v>953</v>
      </c>
      <c r="AJ249" s="49">
        <v>-13554</v>
      </c>
      <c r="AK249" s="49">
        <v>0</v>
      </c>
      <c r="AL249" s="49">
        <v>626967</v>
      </c>
      <c r="AM249" s="48">
        <v>-2.1160000000000001</v>
      </c>
      <c r="AN249" s="48">
        <v>2.1160000000000001</v>
      </c>
      <c r="AO249" s="48">
        <v>2</v>
      </c>
      <c r="AP249" s="48">
        <v>0</v>
      </c>
      <c r="AQ249" s="48">
        <v>0</v>
      </c>
      <c r="AR249" s="48"/>
      <c r="AS249" s="48"/>
      <c r="AT249" s="48"/>
      <c r="AU249" s="51">
        <v>40858</v>
      </c>
      <c r="AV249" s="49">
        <v>32109</v>
      </c>
      <c r="AW249" s="49">
        <v>0</v>
      </c>
      <c r="AX249" s="49">
        <v>1568716</v>
      </c>
      <c r="AY249" s="48">
        <v>2.09</v>
      </c>
      <c r="AZ249" s="48">
        <v>0</v>
      </c>
      <c r="BA249" s="48">
        <v>2</v>
      </c>
      <c r="BB249" s="48">
        <v>100</v>
      </c>
      <c r="BC249" s="48">
        <v>100</v>
      </c>
      <c r="BD249" s="48"/>
    </row>
    <row r="250" spans="11:56" x14ac:dyDescent="0.25">
      <c r="K250" s="48" t="s">
        <v>506</v>
      </c>
      <c r="L250" s="49">
        <v>3228</v>
      </c>
      <c r="M250" s="49">
        <v>0</v>
      </c>
      <c r="N250" s="49">
        <v>166587.5</v>
      </c>
      <c r="O250" s="48">
        <v>1.976</v>
      </c>
      <c r="P250" s="48">
        <v>0.82509999999999994</v>
      </c>
      <c r="Q250" s="48">
        <v>2</v>
      </c>
      <c r="R250" s="48">
        <v>50</v>
      </c>
      <c r="S250" s="48">
        <v>3.3290000000000002</v>
      </c>
      <c r="T250" s="48"/>
      <c r="U250" s="48"/>
      <c r="V250" s="48"/>
      <c r="W250" s="51">
        <v>40493</v>
      </c>
      <c r="X250" s="49">
        <v>-1656</v>
      </c>
      <c r="Y250" s="49">
        <v>0</v>
      </c>
      <c r="Z250" s="49">
        <v>388608.5</v>
      </c>
      <c r="AA250" s="48">
        <v>-0.42430000000000001</v>
      </c>
      <c r="AB250" s="48">
        <v>0.42430000000000001</v>
      </c>
      <c r="AC250" s="48">
        <v>1</v>
      </c>
      <c r="AD250" s="48">
        <v>0</v>
      </c>
      <c r="AE250" s="48">
        <v>0</v>
      </c>
      <c r="AF250" s="48"/>
      <c r="AG250" s="48"/>
      <c r="AH250" s="48"/>
      <c r="AI250" s="48" t="s">
        <v>954</v>
      </c>
      <c r="AJ250" s="49">
        <v>9264</v>
      </c>
      <c r="AK250" s="49">
        <v>0</v>
      </c>
      <c r="AL250" s="49">
        <v>640521</v>
      </c>
      <c r="AM250" s="48">
        <v>1.468</v>
      </c>
      <c r="AN250" s="48">
        <v>0</v>
      </c>
      <c r="AO250" s="48">
        <v>1</v>
      </c>
      <c r="AP250" s="48">
        <v>100</v>
      </c>
      <c r="AQ250" s="48">
        <v>100</v>
      </c>
      <c r="AR250" s="48"/>
      <c r="AS250" s="48"/>
      <c r="AT250" s="48"/>
      <c r="AU250" s="51">
        <v>40827</v>
      </c>
      <c r="AV250" s="49">
        <v>5600</v>
      </c>
      <c r="AW250" s="49">
        <v>0</v>
      </c>
      <c r="AX250" s="49">
        <v>1536607</v>
      </c>
      <c r="AY250" s="48">
        <v>0.36580000000000001</v>
      </c>
      <c r="AZ250" s="48">
        <v>0</v>
      </c>
      <c r="BA250" s="48">
        <v>1</v>
      </c>
      <c r="BB250" s="48">
        <v>100</v>
      </c>
      <c r="BC250" s="48">
        <v>100</v>
      </c>
      <c r="BD250" s="48"/>
    </row>
    <row r="251" spans="11:56" x14ac:dyDescent="0.25">
      <c r="K251" s="48" t="s">
        <v>507</v>
      </c>
      <c r="L251" s="49">
        <v>1600.5</v>
      </c>
      <c r="M251" s="49">
        <v>0</v>
      </c>
      <c r="N251" s="49">
        <v>163359.5</v>
      </c>
      <c r="O251" s="48">
        <v>0.98939999999999995</v>
      </c>
      <c r="P251" s="48">
        <v>1.075</v>
      </c>
      <c r="Q251" s="48">
        <v>3</v>
      </c>
      <c r="R251" s="48">
        <v>33.33</v>
      </c>
      <c r="S251" s="48">
        <v>1.458</v>
      </c>
      <c r="T251" s="48"/>
      <c r="U251" s="48"/>
      <c r="V251" s="48"/>
      <c r="W251" s="51">
        <v>40462</v>
      </c>
      <c r="X251" s="49">
        <v>11808</v>
      </c>
      <c r="Y251" s="49">
        <v>0</v>
      </c>
      <c r="Z251" s="49">
        <v>390264.5</v>
      </c>
      <c r="AA251" s="48">
        <v>3.12</v>
      </c>
      <c r="AB251" s="48">
        <v>0.58160000000000001</v>
      </c>
      <c r="AC251" s="48">
        <v>4</v>
      </c>
      <c r="AD251" s="48">
        <v>50</v>
      </c>
      <c r="AE251" s="48">
        <v>4.2910000000000004</v>
      </c>
      <c r="AF251" s="48"/>
      <c r="AG251" s="48"/>
      <c r="AH251" s="48"/>
      <c r="AI251" s="48" t="s">
        <v>955</v>
      </c>
      <c r="AJ251" s="49">
        <v>-2892</v>
      </c>
      <c r="AK251" s="49">
        <v>0</v>
      </c>
      <c r="AL251" s="49">
        <v>631257</v>
      </c>
      <c r="AM251" s="48">
        <v>-0.45600000000000002</v>
      </c>
      <c r="AN251" s="48">
        <v>1.851</v>
      </c>
      <c r="AO251" s="48">
        <v>4</v>
      </c>
      <c r="AP251" s="48">
        <v>25</v>
      </c>
      <c r="AQ251" s="48">
        <v>0.79710000000000003</v>
      </c>
      <c r="AR251" s="48"/>
      <c r="AS251" s="48"/>
      <c r="AT251" s="48"/>
      <c r="AU251" s="51">
        <v>40797</v>
      </c>
      <c r="AV251" s="49">
        <v>62664</v>
      </c>
      <c r="AW251" s="49">
        <v>0</v>
      </c>
      <c r="AX251" s="49">
        <v>1531007</v>
      </c>
      <c r="AY251" s="48">
        <v>4.2679999999999998</v>
      </c>
      <c r="AZ251" s="48">
        <v>0</v>
      </c>
      <c r="BA251" s="48">
        <v>3</v>
      </c>
      <c r="BB251" s="48">
        <v>100</v>
      </c>
      <c r="BC251" s="48">
        <v>100</v>
      </c>
      <c r="BD251" s="48"/>
    </row>
    <row r="252" spans="11:56" x14ac:dyDescent="0.25">
      <c r="K252" s="48" t="s">
        <v>508</v>
      </c>
      <c r="L252" s="49">
        <v>17080</v>
      </c>
      <c r="M252" s="49">
        <v>0</v>
      </c>
      <c r="N252" s="49">
        <v>161759</v>
      </c>
      <c r="O252" s="48">
        <v>11.81</v>
      </c>
      <c r="P252" s="48">
        <v>0</v>
      </c>
      <c r="Q252" s="48">
        <v>1</v>
      </c>
      <c r="R252" s="48">
        <v>100</v>
      </c>
      <c r="S252" s="48">
        <v>100</v>
      </c>
      <c r="T252" s="48"/>
      <c r="U252" s="48"/>
      <c r="V252" s="48"/>
      <c r="W252" s="51">
        <v>40432</v>
      </c>
      <c r="X252" s="49">
        <v>-2445</v>
      </c>
      <c r="Y252" s="49">
        <v>0</v>
      </c>
      <c r="Z252" s="49">
        <v>378456.5</v>
      </c>
      <c r="AA252" s="48">
        <v>-0.64190000000000003</v>
      </c>
      <c r="AB252" s="48">
        <v>0.64190000000000003</v>
      </c>
      <c r="AC252" s="48">
        <v>1</v>
      </c>
      <c r="AD252" s="48">
        <v>0</v>
      </c>
      <c r="AE252" s="48">
        <v>0</v>
      </c>
      <c r="AF252" s="48"/>
      <c r="AG252" s="48"/>
      <c r="AH252" s="48"/>
      <c r="AI252" s="48" t="s">
        <v>956</v>
      </c>
      <c r="AJ252" s="49">
        <v>-3810</v>
      </c>
      <c r="AK252" s="49">
        <v>0</v>
      </c>
      <c r="AL252" s="49">
        <v>634149</v>
      </c>
      <c r="AM252" s="48">
        <v>-0.59719999999999995</v>
      </c>
      <c r="AN252" s="48">
        <v>0.97340000000000004</v>
      </c>
      <c r="AO252" s="48">
        <v>3</v>
      </c>
      <c r="AP252" s="48">
        <v>66.67</v>
      </c>
      <c r="AQ252" s="48">
        <v>0.38650000000000001</v>
      </c>
      <c r="AR252" s="48"/>
      <c r="AS252" s="48"/>
      <c r="AT252" s="48"/>
      <c r="AU252" s="51">
        <v>40766</v>
      </c>
      <c r="AV252" s="49">
        <v>-8141</v>
      </c>
      <c r="AW252" s="49">
        <v>0</v>
      </c>
      <c r="AX252" s="49">
        <v>1468343</v>
      </c>
      <c r="AY252" s="48">
        <v>-0.5514</v>
      </c>
      <c r="AZ252" s="48">
        <v>0.5514</v>
      </c>
      <c r="BA252" s="48">
        <v>2</v>
      </c>
      <c r="BB252" s="48">
        <v>0</v>
      </c>
      <c r="BC252" s="48">
        <v>0</v>
      </c>
      <c r="BD252" s="48"/>
    </row>
    <row r="253" spans="11:56" x14ac:dyDescent="0.25">
      <c r="K253" s="48" t="s">
        <v>509</v>
      </c>
      <c r="L253" s="49">
        <v>-1668</v>
      </c>
      <c r="M253" s="49">
        <v>0</v>
      </c>
      <c r="N253" s="49">
        <v>144679</v>
      </c>
      <c r="O253" s="48">
        <v>-1.1399999999999999</v>
      </c>
      <c r="P253" s="48">
        <v>2.1509999999999998</v>
      </c>
      <c r="Q253" s="48">
        <v>2</v>
      </c>
      <c r="R253" s="48">
        <v>50</v>
      </c>
      <c r="S253" s="48">
        <v>0.47549999999999998</v>
      </c>
      <c r="T253" s="48"/>
      <c r="U253" s="48"/>
      <c r="V253" s="48"/>
      <c r="W253" s="51">
        <v>40279</v>
      </c>
      <c r="X253" s="49">
        <v>13824</v>
      </c>
      <c r="Y253" s="49">
        <v>0</v>
      </c>
      <c r="Z253" s="49">
        <v>380901.5</v>
      </c>
      <c r="AA253" s="48">
        <v>3.766</v>
      </c>
      <c r="AB253" s="48">
        <v>0</v>
      </c>
      <c r="AC253" s="48">
        <v>2</v>
      </c>
      <c r="AD253" s="48">
        <v>100</v>
      </c>
      <c r="AE253" s="48">
        <v>100</v>
      </c>
      <c r="AF253" s="48"/>
      <c r="AG253" s="48"/>
      <c r="AH253" s="48"/>
      <c r="AI253" s="48" t="s">
        <v>957</v>
      </c>
      <c r="AJ253" s="49">
        <v>10752</v>
      </c>
      <c r="AK253" s="49">
        <v>0</v>
      </c>
      <c r="AL253" s="49">
        <v>637959</v>
      </c>
      <c r="AM253" s="48">
        <v>1.714</v>
      </c>
      <c r="AN253" s="48">
        <v>0</v>
      </c>
      <c r="AO253" s="48">
        <v>2</v>
      </c>
      <c r="AP253" s="48">
        <v>100</v>
      </c>
      <c r="AQ253" s="48">
        <v>100</v>
      </c>
      <c r="AR253" s="48"/>
      <c r="AS253" s="48"/>
      <c r="AT253" s="48"/>
      <c r="AU253" s="51">
        <v>40735</v>
      </c>
      <c r="AV253" s="49">
        <v>5124</v>
      </c>
      <c r="AW253" s="49">
        <v>0</v>
      </c>
      <c r="AX253" s="49">
        <v>1476484</v>
      </c>
      <c r="AY253" s="48">
        <v>0.34820000000000001</v>
      </c>
      <c r="AZ253" s="48">
        <v>0</v>
      </c>
      <c r="BA253" s="48">
        <v>1</v>
      </c>
      <c r="BB253" s="48">
        <v>100</v>
      </c>
      <c r="BC253" s="48">
        <v>100</v>
      </c>
      <c r="BD253" s="48"/>
    </row>
    <row r="254" spans="11:56" x14ac:dyDescent="0.25">
      <c r="K254" s="51">
        <v>40517</v>
      </c>
      <c r="L254" s="49">
        <v>6511</v>
      </c>
      <c r="M254" s="49">
        <v>0</v>
      </c>
      <c r="N254" s="49">
        <v>146347</v>
      </c>
      <c r="O254" s="48">
        <v>4.6559999999999997</v>
      </c>
      <c r="P254" s="48">
        <v>3.0099999999999998E-2</v>
      </c>
      <c r="Q254" s="48">
        <v>2</v>
      </c>
      <c r="R254" s="48">
        <v>50</v>
      </c>
      <c r="S254" s="48">
        <v>149</v>
      </c>
      <c r="T254" s="48"/>
      <c r="U254" s="48"/>
      <c r="V254" s="48"/>
      <c r="W254" s="51">
        <v>40248</v>
      </c>
      <c r="X254" s="49">
        <v>16080</v>
      </c>
      <c r="Y254" s="49">
        <v>0</v>
      </c>
      <c r="Z254" s="49">
        <v>367077.5</v>
      </c>
      <c r="AA254" s="48">
        <v>4.5810000000000004</v>
      </c>
      <c r="AB254" s="48">
        <v>0</v>
      </c>
      <c r="AC254" s="48">
        <v>1</v>
      </c>
      <c r="AD254" s="48">
        <v>100</v>
      </c>
      <c r="AE254" s="48">
        <v>100</v>
      </c>
      <c r="AF254" s="48"/>
      <c r="AG254" s="48"/>
      <c r="AH254" s="48"/>
      <c r="AI254" s="48" t="s">
        <v>958</v>
      </c>
      <c r="AJ254" s="49">
        <v>14384</v>
      </c>
      <c r="AK254" s="49">
        <v>0</v>
      </c>
      <c r="AL254" s="49">
        <v>627207</v>
      </c>
      <c r="AM254" s="48">
        <v>2.347</v>
      </c>
      <c r="AN254" s="48">
        <v>0</v>
      </c>
      <c r="AO254" s="48">
        <v>1</v>
      </c>
      <c r="AP254" s="48">
        <v>100</v>
      </c>
      <c r="AQ254" s="48">
        <v>100</v>
      </c>
      <c r="AR254" s="48"/>
      <c r="AS254" s="48"/>
      <c r="AT254" s="48"/>
      <c r="AU254" s="51">
        <v>40644</v>
      </c>
      <c r="AV254" s="49">
        <v>17724</v>
      </c>
      <c r="AW254" s="49">
        <v>0</v>
      </c>
      <c r="AX254" s="49">
        <v>1471360</v>
      </c>
      <c r="AY254" s="48">
        <v>1.2190000000000001</v>
      </c>
      <c r="AZ254" s="48">
        <v>0.4773</v>
      </c>
      <c r="BA254" s="48">
        <v>3</v>
      </c>
      <c r="BB254" s="48">
        <v>66.67</v>
      </c>
      <c r="BC254" s="48">
        <v>3.512</v>
      </c>
      <c r="BD254" s="48"/>
    </row>
    <row r="255" spans="11:56" x14ac:dyDescent="0.25">
      <c r="K255" s="51">
        <v>40487</v>
      </c>
      <c r="L255" s="49">
        <v>-6444</v>
      </c>
      <c r="M255" s="49">
        <v>0</v>
      </c>
      <c r="N255" s="49">
        <v>139836</v>
      </c>
      <c r="O255" s="48">
        <v>-4.4050000000000002</v>
      </c>
      <c r="P255" s="48">
        <v>4.6399999999999997</v>
      </c>
      <c r="Q255" s="48">
        <v>3</v>
      </c>
      <c r="R255" s="48">
        <v>33.33</v>
      </c>
      <c r="S255" s="48">
        <v>5.2900000000000003E-2</v>
      </c>
      <c r="T255" s="48"/>
      <c r="U255" s="48"/>
      <c r="V255" s="48"/>
      <c r="W255" s="51">
        <v>40220</v>
      </c>
      <c r="X255" s="49">
        <v>3912</v>
      </c>
      <c r="Y255" s="49">
        <v>0</v>
      </c>
      <c r="Z255" s="49">
        <v>350997.5</v>
      </c>
      <c r="AA255" s="48">
        <v>1.127</v>
      </c>
      <c r="AB255" s="48">
        <v>0.61539999999999995</v>
      </c>
      <c r="AC255" s="48">
        <v>2</v>
      </c>
      <c r="AD255" s="48">
        <v>50</v>
      </c>
      <c r="AE255" s="48">
        <v>2.831</v>
      </c>
      <c r="AF255" s="48"/>
      <c r="AG255" s="48"/>
      <c r="AH255" s="48"/>
      <c r="AI255" s="48" t="s">
        <v>959</v>
      </c>
      <c r="AJ255" s="49">
        <v>-1312</v>
      </c>
      <c r="AK255" s="49">
        <v>0</v>
      </c>
      <c r="AL255" s="49">
        <v>612823</v>
      </c>
      <c r="AM255" s="48">
        <v>-0.21360000000000001</v>
      </c>
      <c r="AN255" s="48">
        <v>0.21360000000000001</v>
      </c>
      <c r="AO255" s="48">
        <v>1</v>
      </c>
      <c r="AP255" s="48">
        <v>0</v>
      </c>
      <c r="AQ255" s="48">
        <v>0</v>
      </c>
      <c r="AR255" s="48"/>
      <c r="AS255" s="48"/>
      <c r="AT255" s="48"/>
      <c r="AU255" s="51">
        <v>40613</v>
      </c>
      <c r="AV255" s="49">
        <v>-29008</v>
      </c>
      <c r="AW255" s="49">
        <v>0</v>
      </c>
      <c r="AX255" s="49">
        <v>1453636</v>
      </c>
      <c r="AY255" s="48">
        <v>-1.9570000000000001</v>
      </c>
      <c r="AZ255" s="48">
        <v>2.169</v>
      </c>
      <c r="BA255" s="48">
        <v>2</v>
      </c>
      <c r="BB255" s="48">
        <v>50</v>
      </c>
      <c r="BC255" s="48">
        <v>9.9900000000000003E-2</v>
      </c>
      <c r="BD255" s="48"/>
    </row>
    <row r="256" spans="11:56" x14ac:dyDescent="0.25">
      <c r="K256" s="51">
        <v>40456</v>
      </c>
      <c r="L256" s="49">
        <v>124</v>
      </c>
      <c r="M256" s="49">
        <v>0</v>
      </c>
      <c r="N256" s="49">
        <v>146280</v>
      </c>
      <c r="O256" s="48">
        <v>8.48E-2</v>
      </c>
      <c r="P256" s="48">
        <v>0</v>
      </c>
      <c r="Q256" s="48">
        <v>1</v>
      </c>
      <c r="R256" s="48">
        <v>100</v>
      </c>
      <c r="S256" s="48">
        <v>100</v>
      </c>
      <c r="T256" s="48"/>
      <c r="U256" s="48"/>
      <c r="V256" s="48"/>
      <c r="W256" s="51">
        <v>40189</v>
      </c>
      <c r="X256" s="49">
        <v>22490</v>
      </c>
      <c r="Y256" s="49">
        <v>0</v>
      </c>
      <c r="Z256" s="49">
        <v>347085.5</v>
      </c>
      <c r="AA256" s="48">
        <v>6.9290000000000003</v>
      </c>
      <c r="AB256" s="48">
        <v>0</v>
      </c>
      <c r="AC256" s="48">
        <v>2</v>
      </c>
      <c r="AD256" s="48">
        <v>100</v>
      </c>
      <c r="AE256" s="48">
        <v>100</v>
      </c>
      <c r="AF256" s="48"/>
      <c r="AG256" s="48"/>
      <c r="AH256" s="48"/>
      <c r="AI256" s="51" t="s">
        <v>960</v>
      </c>
      <c r="AJ256" s="49">
        <v>-28866</v>
      </c>
      <c r="AK256" s="49">
        <v>0</v>
      </c>
      <c r="AL256" s="49">
        <v>614135</v>
      </c>
      <c r="AM256" s="48">
        <v>-4.4889999999999999</v>
      </c>
      <c r="AN256" s="48">
        <v>4.83</v>
      </c>
      <c r="AO256" s="48">
        <v>3</v>
      </c>
      <c r="AP256" s="48">
        <v>33.33</v>
      </c>
      <c r="AQ256" s="48">
        <v>7.0599999999999996E-2</v>
      </c>
      <c r="AR256" s="48"/>
      <c r="AS256" s="48"/>
      <c r="AT256" s="48"/>
      <c r="AU256" s="51">
        <v>40585</v>
      </c>
      <c r="AV256" s="49">
        <v>1904</v>
      </c>
      <c r="AW256" s="49">
        <v>0</v>
      </c>
      <c r="AX256" s="49">
        <v>1482644</v>
      </c>
      <c r="AY256" s="48">
        <v>0.12859999999999999</v>
      </c>
      <c r="AZ256" s="48">
        <v>0</v>
      </c>
      <c r="BA256" s="48">
        <v>1</v>
      </c>
      <c r="BB256" s="48">
        <v>100</v>
      </c>
      <c r="BC256" s="48">
        <v>100</v>
      </c>
      <c r="BD256" s="48"/>
    </row>
    <row r="257" spans="11:56" x14ac:dyDescent="0.25">
      <c r="K257" s="51">
        <v>40364</v>
      </c>
      <c r="L257" s="49">
        <v>10102</v>
      </c>
      <c r="M257" s="49">
        <v>0</v>
      </c>
      <c r="N257" s="49">
        <v>146156</v>
      </c>
      <c r="O257" s="48">
        <v>7.4249999999999998</v>
      </c>
      <c r="P257" s="48">
        <v>0.90720000000000001</v>
      </c>
      <c r="Q257" s="48">
        <v>2</v>
      </c>
      <c r="R257" s="48">
        <v>50</v>
      </c>
      <c r="S257" s="48">
        <v>8.5500000000000007</v>
      </c>
      <c r="T257" s="48"/>
      <c r="U257" s="48"/>
      <c r="V257" s="48"/>
      <c r="W257" s="51" t="s">
        <v>310</v>
      </c>
      <c r="X257" s="49">
        <v>-8430</v>
      </c>
      <c r="Y257" s="49">
        <v>0</v>
      </c>
      <c r="Z257" s="49">
        <v>324595.5</v>
      </c>
      <c r="AA257" s="48">
        <v>-2.5310000000000001</v>
      </c>
      <c r="AB257" s="48">
        <v>2.5550000000000002</v>
      </c>
      <c r="AC257" s="48">
        <v>3</v>
      </c>
      <c r="AD257" s="48">
        <v>33.33</v>
      </c>
      <c r="AE257" s="48">
        <v>9.4000000000000004E-3</v>
      </c>
      <c r="AF257" s="48"/>
      <c r="AG257" s="48"/>
      <c r="AH257" s="48"/>
      <c r="AI257" s="51">
        <v>40882</v>
      </c>
      <c r="AJ257" s="49">
        <v>14774</v>
      </c>
      <c r="AK257" s="49">
        <v>0</v>
      </c>
      <c r="AL257" s="49">
        <v>643001</v>
      </c>
      <c r="AM257" s="48">
        <v>2.3519999999999999</v>
      </c>
      <c r="AN257" s="48">
        <v>0</v>
      </c>
      <c r="AO257" s="48">
        <v>3</v>
      </c>
      <c r="AP257" s="48">
        <v>100</v>
      </c>
      <c r="AQ257" s="48">
        <v>100</v>
      </c>
      <c r="AR257" s="48"/>
      <c r="AS257" s="48"/>
      <c r="AT257" s="48"/>
      <c r="AU257" s="51">
        <v>40554</v>
      </c>
      <c r="AV257" s="49">
        <v>-12376</v>
      </c>
      <c r="AW257" s="49">
        <v>0</v>
      </c>
      <c r="AX257" s="49">
        <v>1480740</v>
      </c>
      <c r="AY257" s="48">
        <v>-0.82889999999999997</v>
      </c>
      <c r="AZ257" s="48">
        <v>0.82889999999999997</v>
      </c>
      <c r="BA257" s="48">
        <v>1</v>
      </c>
      <c r="BB257" s="48">
        <v>0</v>
      </c>
      <c r="BC257" s="48">
        <v>0</v>
      </c>
      <c r="BD257" s="48"/>
    </row>
    <row r="258" spans="11:56" x14ac:dyDescent="0.25">
      <c r="K258" s="51">
        <v>40334</v>
      </c>
      <c r="L258" s="49">
        <v>17375</v>
      </c>
      <c r="M258" s="49">
        <v>0</v>
      </c>
      <c r="N258" s="49">
        <v>136054</v>
      </c>
      <c r="O258" s="48">
        <v>14.64</v>
      </c>
      <c r="P258" s="48">
        <v>0</v>
      </c>
      <c r="Q258" s="48">
        <v>2</v>
      </c>
      <c r="R258" s="48">
        <v>100</v>
      </c>
      <c r="S258" s="48">
        <v>100</v>
      </c>
      <c r="T258" s="48"/>
      <c r="U258" s="48"/>
      <c r="V258" s="48"/>
      <c r="W258" s="51" t="s">
        <v>311</v>
      </c>
      <c r="X258" s="49">
        <v>-8544</v>
      </c>
      <c r="Y258" s="49">
        <v>0</v>
      </c>
      <c r="Z258" s="49">
        <v>333025.5</v>
      </c>
      <c r="AA258" s="48">
        <v>-2.5009999999999999</v>
      </c>
      <c r="AB258" s="48">
        <v>2.5009999999999999</v>
      </c>
      <c r="AC258" s="48">
        <v>1</v>
      </c>
      <c r="AD258" s="48">
        <v>0</v>
      </c>
      <c r="AE258" s="48">
        <v>0</v>
      </c>
      <c r="AF258" s="48"/>
      <c r="AG258" s="48"/>
      <c r="AH258" s="48"/>
      <c r="AI258" s="51">
        <v>40852</v>
      </c>
      <c r="AJ258" s="49">
        <v>21712</v>
      </c>
      <c r="AK258" s="49">
        <v>0</v>
      </c>
      <c r="AL258" s="49">
        <v>628227</v>
      </c>
      <c r="AM258" s="48">
        <v>3.58</v>
      </c>
      <c r="AN258" s="48">
        <v>1.141</v>
      </c>
      <c r="AO258" s="48">
        <v>3</v>
      </c>
      <c r="AP258" s="48">
        <v>66.67</v>
      </c>
      <c r="AQ258" s="48">
        <v>4.016</v>
      </c>
      <c r="AR258" s="48"/>
      <c r="AS258" s="48"/>
      <c r="AT258" s="48"/>
      <c r="AU258" s="48" t="s">
        <v>1226</v>
      </c>
      <c r="AV258" s="49">
        <v>26600</v>
      </c>
      <c r="AW258" s="49">
        <v>0</v>
      </c>
      <c r="AX258" s="49">
        <v>1493116</v>
      </c>
      <c r="AY258" s="48">
        <v>1.8140000000000001</v>
      </c>
      <c r="AZ258" s="48">
        <v>0.17219999999999999</v>
      </c>
      <c r="BA258" s="48">
        <v>2</v>
      </c>
      <c r="BB258" s="48">
        <v>50</v>
      </c>
      <c r="BC258" s="48">
        <v>11.33</v>
      </c>
      <c r="BD258" s="48"/>
    </row>
    <row r="259" spans="11:56" x14ac:dyDescent="0.25">
      <c r="K259" s="51">
        <v>40273</v>
      </c>
      <c r="L259" s="49">
        <v>9823.5</v>
      </c>
      <c r="M259" s="49">
        <v>0</v>
      </c>
      <c r="N259" s="49">
        <v>118679</v>
      </c>
      <c r="O259" s="48">
        <v>9.0239999999999991</v>
      </c>
      <c r="P259" s="48">
        <v>0.6895</v>
      </c>
      <c r="Q259" s="48">
        <v>3</v>
      </c>
      <c r="R259" s="48">
        <v>66.67</v>
      </c>
      <c r="S259" s="48">
        <v>12.92</v>
      </c>
      <c r="T259" s="48"/>
      <c r="U259" s="48"/>
      <c r="V259" s="48"/>
      <c r="W259" s="51" t="s">
        <v>312</v>
      </c>
      <c r="X259" s="49">
        <v>-11619</v>
      </c>
      <c r="Y259" s="49">
        <v>0</v>
      </c>
      <c r="Z259" s="49">
        <v>341569.5</v>
      </c>
      <c r="AA259" s="48">
        <v>-3.29</v>
      </c>
      <c r="AB259" s="48">
        <v>3.29</v>
      </c>
      <c r="AC259" s="48">
        <v>3</v>
      </c>
      <c r="AD259" s="48">
        <v>33.33</v>
      </c>
      <c r="AE259" s="48">
        <v>2.81E-2</v>
      </c>
      <c r="AF259" s="48"/>
      <c r="AG259" s="48"/>
      <c r="AH259" s="48"/>
      <c r="AI259" s="51">
        <v>40791</v>
      </c>
      <c r="AJ259" s="49">
        <v>-6288</v>
      </c>
      <c r="AK259" s="49">
        <v>0</v>
      </c>
      <c r="AL259" s="49">
        <v>606515</v>
      </c>
      <c r="AM259" s="48">
        <v>-1.026</v>
      </c>
      <c r="AN259" s="48">
        <v>4.18</v>
      </c>
      <c r="AO259" s="48">
        <v>3</v>
      </c>
      <c r="AP259" s="48">
        <v>66.67</v>
      </c>
      <c r="AQ259" s="48">
        <v>0.75449999999999995</v>
      </c>
      <c r="AR259" s="48"/>
      <c r="AS259" s="48"/>
      <c r="AT259" s="48"/>
      <c r="AU259" s="48" t="s">
        <v>1227</v>
      </c>
      <c r="AV259" s="49">
        <v>62720</v>
      </c>
      <c r="AW259" s="49">
        <v>0</v>
      </c>
      <c r="AX259" s="49">
        <v>1466516</v>
      </c>
      <c r="AY259" s="48">
        <v>4.468</v>
      </c>
      <c r="AZ259" s="48">
        <v>0</v>
      </c>
      <c r="BA259" s="48">
        <v>1</v>
      </c>
      <c r="BB259" s="48">
        <v>100</v>
      </c>
      <c r="BC259" s="48">
        <v>100</v>
      </c>
      <c r="BD259" s="48"/>
    </row>
    <row r="260" spans="11:56" x14ac:dyDescent="0.25">
      <c r="K260" s="51">
        <v>40242</v>
      </c>
      <c r="L260" s="49">
        <v>-2649</v>
      </c>
      <c r="M260" s="49">
        <v>0</v>
      </c>
      <c r="N260" s="49">
        <v>108855.5</v>
      </c>
      <c r="O260" s="48">
        <v>-2.3759999999999999</v>
      </c>
      <c r="P260" s="48">
        <v>2.3759999999999999</v>
      </c>
      <c r="Q260" s="48">
        <v>3</v>
      </c>
      <c r="R260" s="48">
        <v>0</v>
      </c>
      <c r="S260" s="48">
        <v>0</v>
      </c>
      <c r="T260" s="48"/>
      <c r="U260" s="48"/>
      <c r="V260" s="48"/>
      <c r="W260" s="51" t="s">
        <v>313</v>
      </c>
      <c r="X260" s="49">
        <v>-3192</v>
      </c>
      <c r="Y260" s="49">
        <v>0</v>
      </c>
      <c r="Z260" s="49">
        <v>353188.5</v>
      </c>
      <c r="AA260" s="48">
        <v>-0.89570000000000005</v>
      </c>
      <c r="AB260" s="48">
        <v>1.115</v>
      </c>
      <c r="AC260" s="48">
        <v>3</v>
      </c>
      <c r="AD260" s="48">
        <v>33.33</v>
      </c>
      <c r="AE260" s="48">
        <v>0.49619999999999997</v>
      </c>
      <c r="AF260" s="48"/>
      <c r="AG260" s="48"/>
      <c r="AH260" s="48"/>
      <c r="AI260" s="51">
        <v>40699</v>
      </c>
      <c r="AJ260" s="49">
        <v>-4968</v>
      </c>
      <c r="AK260" s="49">
        <v>0</v>
      </c>
      <c r="AL260" s="49">
        <v>612803</v>
      </c>
      <c r="AM260" s="48">
        <v>-0.80420000000000003</v>
      </c>
      <c r="AN260" s="48">
        <v>0.97729999999999995</v>
      </c>
      <c r="AO260" s="48">
        <v>2</v>
      </c>
      <c r="AP260" s="48">
        <v>50</v>
      </c>
      <c r="AQ260" s="48">
        <v>0.17860000000000001</v>
      </c>
      <c r="AR260" s="48"/>
      <c r="AS260" s="48"/>
      <c r="AT260" s="48"/>
      <c r="AU260" s="48" t="s">
        <v>1228</v>
      </c>
      <c r="AV260" s="49">
        <v>-4816</v>
      </c>
      <c r="AW260" s="49">
        <v>0</v>
      </c>
      <c r="AX260" s="49">
        <v>1403796</v>
      </c>
      <c r="AY260" s="48">
        <v>-0.34189999999999998</v>
      </c>
      <c r="AZ260" s="48">
        <v>0.55259999999999998</v>
      </c>
      <c r="BA260" s="48">
        <v>2</v>
      </c>
      <c r="BB260" s="48">
        <v>50</v>
      </c>
      <c r="BC260" s="48">
        <v>0.38129999999999997</v>
      </c>
      <c r="BD260" s="48"/>
    </row>
    <row r="261" spans="11:56" x14ac:dyDescent="0.25">
      <c r="K261" s="51" t="s">
        <v>510</v>
      </c>
      <c r="L261" s="49">
        <v>-445</v>
      </c>
      <c r="M261" s="49">
        <v>0</v>
      </c>
      <c r="N261" s="49">
        <v>111504.5</v>
      </c>
      <c r="O261" s="48">
        <v>-0.39750000000000002</v>
      </c>
      <c r="P261" s="48">
        <v>0.39750000000000002</v>
      </c>
      <c r="Q261" s="48">
        <v>1</v>
      </c>
      <c r="R261" s="48">
        <v>0</v>
      </c>
      <c r="S261" s="48">
        <v>0</v>
      </c>
      <c r="T261" s="48"/>
      <c r="U261" s="48"/>
      <c r="V261" s="48"/>
      <c r="W261" s="48" t="s">
        <v>314</v>
      </c>
      <c r="X261" s="49">
        <v>-6732</v>
      </c>
      <c r="Y261" s="49">
        <v>0</v>
      </c>
      <c r="Z261" s="49">
        <v>356380.5</v>
      </c>
      <c r="AA261" s="48">
        <v>-1.8540000000000001</v>
      </c>
      <c r="AB261" s="48">
        <v>1.8540000000000001</v>
      </c>
      <c r="AC261" s="48">
        <v>2</v>
      </c>
      <c r="AD261" s="48">
        <v>0</v>
      </c>
      <c r="AE261" s="48">
        <v>0</v>
      </c>
      <c r="AF261" s="48"/>
      <c r="AG261" s="48"/>
      <c r="AH261" s="48"/>
      <c r="AI261" s="51">
        <v>40668</v>
      </c>
      <c r="AJ261" s="49">
        <v>9400</v>
      </c>
      <c r="AK261" s="49">
        <v>0</v>
      </c>
      <c r="AL261" s="49">
        <v>617771</v>
      </c>
      <c r="AM261" s="48">
        <v>1.5449999999999999</v>
      </c>
      <c r="AN261" s="48">
        <v>0.67720000000000002</v>
      </c>
      <c r="AO261" s="48">
        <v>3</v>
      </c>
      <c r="AP261" s="48">
        <v>66.67</v>
      </c>
      <c r="AQ261" s="48">
        <v>3.282</v>
      </c>
      <c r="AR261" s="48"/>
      <c r="AS261" s="48"/>
      <c r="AT261" s="48"/>
      <c r="AU261" s="48" t="s">
        <v>1229</v>
      </c>
      <c r="AV261" s="49">
        <v>-10304</v>
      </c>
      <c r="AW261" s="49">
        <v>0</v>
      </c>
      <c r="AX261" s="49">
        <v>1408612</v>
      </c>
      <c r="AY261" s="48">
        <v>-0.72619999999999996</v>
      </c>
      <c r="AZ261" s="48">
        <v>0.72619999999999996</v>
      </c>
      <c r="BA261" s="48">
        <v>2</v>
      </c>
      <c r="BB261" s="48">
        <v>0</v>
      </c>
      <c r="BC261" s="48">
        <v>0</v>
      </c>
      <c r="BD261" s="48"/>
    </row>
    <row r="262" spans="11:56" x14ac:dyDescent="0.25">
      <c r="K262" s="51" t="s">
        <v>511</v>
      </c>
      <c r="L262" s="49">
        <v>3814</v>
      </c>
      <c r="M262" s="49">
        <v>0</v>
      </c>
      <c r="N262" s="49">
        <v>111949.5</v>
      </c>
      <c r="O262" s="48">
        <v>3.5270000000000001</v>
      </c>
      <c r="P262" s="48">
        <v>0</v>
      </c>
      <c r="Q262" s="48">
        <v>2</v>
      </c>
      <c r="R262" s="48">
        <v>100</v>
      </c>
      <c r="S262" s="48">
        <v>100</v>
      </c>
      <c r="T262" s="48"/>
      <c r="U262" s="48"/>
      <c r="V262" s="48"/>
      <c r="W262" s="48" t="s">
        <v>315</v>
      </c>
      <c r="X262" s="49">
        <v>-1464</v>
      </c>
      <c r="Y262" s="49">
        <v>0</v>
      </c>
      <c r="Z262" s="49">
        <v>363112.5</v>
      </c>
      <c r="AA262" s="48">
        <v>-0.40160000000000001</v>
      </c>
      <c r="AB262" s="48">
        <v>0.91679999999999995</v>
      </c>
      <c r="AC262" s="48">
        <v>2</v>
      </c>
      <c r="AD262" s="48">
        <v>50</v>
      </c>
      <c r="AE262" s="48">
        <v>0.56430000000000002</v>
      </c>
      <c r="AF262" s="48"/>
      <c r="AG262" s="48"/>
      <c r="AH262" s="48"/>
      <c r="AI262" s="51">
        <v>40607</v>
      </c>
      <c r="AJ262" s="49">
        <v>-4192</v>
      </c>
      <c r="AK262" s="49">
        <v>0</v>
      </c>
      <c r="AL262" s="49">
        <v>608371</v>
      </c>
      <c r="AM262" s="48">
        <v>-0.68430000000000002</v>
      </c>
      <c r="AN262" s="48">
        <v>0.68430000000000002</v>
      </c>
      <c r="AO262" s="48">
        <v>1</v>
      </c>
      <c r="AP262" s="48">
        <v>0</v>
      </c>
      <c r="AQ262" s="48">
        <v>0</v>
      </c>
      <c r="AR262" s="48"/>
      <c r="AS262" s="48"/>
      <c r="AT262" s="48"/>
      <c r="AU262" s="48" t="s">
        <v>1230</v>
      </c>
      <c r="AV262" s="49">
        <v>-4984</v>
      </c>
      <c r="AW262" s="49">
        <v>0</v>
      </c>
      <c r="AX262" s="49">
        <v>1418916</v>
      </c>
      <c r="AY262" s="48">
        <v>-0.35</v>
      </c>
      <c r="AZ262" s="48">
        <v>0.35</v>
      </c>
      <c r="BA262" s="48">
        <v>1</v>
      </c>
      <c r="BB262" s="48">
        <v>0</v>
      </c>
      <c r="BC262" s="48">
        <v>0</v>
      </c>
      <c r="BD262" s="48"/>
    </row>
    <row r="263" spans="11:56" x14ac:dyDescent="0.25">
      <c r="K263" s="51" t="s">
        <v>512</v>
      </c>
      <c r="L263" s="49">
        <v>4658</v>
      </c>
      <c r="M263" s="49">
        <v>0</v>
      </c>
      <c r="N263" s="49">
        <v>108135.5</v>
      </c>
      <c r="O263" s="48">
        <v>4.5010000000000003</v>
      </c>
      <c r="P263" s="48">
        <v>1.8380000000000001</v>
      </c>
      <c r="Q263" s="48">
        <v>2</v>
      </c>
      <c r="R263" s="48">
        <v>50</v>
      </c>
      <c r="S263" s="48">
        <v>3.4489999999999998</v>
      </c>
      <c r="T263" s="48"/>
      <c r="U263" s="48"/>
      <c r="V263" s="48"/>
      <c r="W263" s="48" t="s">
        <v>316</v>
      </c>
      <c r="X263" s="49">
        <v>5376</v>
      </c>
      <c r="Y263" s="49">
        <v>0</v>
      </c>
      <c r="Z263" s="49">
        <v>364576.5</v>
      </c>
      <c r="AA263" s="48">
        <v>1.4970000000000001</v>
      </c>
      <c r="AB263" s="48">
        <v>0</v>
      </c>
      <c r="AC263" s="48">
        <v>1</v>
      </c>
      <c r="AD263" s="48">
        <v>100</v>
      </c>
      <c r="AE263" s="48">
        <v>100</v>
      </c>
      <c r="AF263" s="48"/>
      <c r="AG263" s="48"/>
      <c r="AH263" s="48"/>
      <c r="AI263" s="51">
        <v>40579</v>
      </c>
      <c r="AJ263" s="49">
        <v>13568</v>
      </c>
      <c r="AK263" s="49">
        <v>0</v>
      </c>
      <c r="AL263" s="49">
        <v>612563</v>
      </c>
      <c r="AM263" s="48">
        <v>2.2650000000000001</v>
      </c>
      <c r="AN263" s="48">
        <v>0</v>
      </c>
      <c r="AO263" s="48">
        <v>1</v>
      </c>
      <c r="AP263" s="48">
        <v>100</v>
      </c>
      <c r="AQ263" s="48">
        <v>100</v>
      </c>
      <c r="AR263" s="48"/>
      <c r="AS263" s="48"/>
      <c r="AT263" s="48"/>
      <c r="AU263" s="48" t="s">
        <v>1231</v>
      </c>
      <c r="AV263" s="49">
        <v>60809</v>
      </c>
      <c r="AW263" s="49">
        <v>0</v>
      </c>
      <c r="AX263" s="49">
        <v>1423900</v>
      </c>
      <c r="AY263" s="48">
        <v>4.4610000000000003</v>
      </c>
      <c r="AZ263" s="48">
        <v>0.22950000000000001</v>
      </c>
      <c r="BA263" s="48">
        <v>3</v>
      </c>
      <c r="BB263" s="48">
        <v>66.67</v>
      </c>
      <c r="BC263" s="48">
        <v>19.559999999999999</v>
      </c>
      <c r="BD263" s="48"/>
    </row>
    <row r="264" spans="11:56" x14ac:dyDescent="0.25">
      <c r="K264" s="51" t="s">
        <v>352</v>
      </c>
      <c r="L264" s="49">
        <v>-2922</v>
      </c>
      <c r="M264" s="49">
        <v>0</v>
      </c>
      <c r="N264" s="49">
        <v>103477.5</v>
      </c>
      <c r="O264" s="48">
        <v>-2.746</v>
      </c>
      <c r="P264" s="48">
        <v>3.3439999999999999</v>
      </c>
      <c r="Q264" s="48">
        <v>2</v>
      </c>
      <c r="R264" s="48">
        <v>50</v>
      </c>
      <c r="S264" s="48">
        <v>0.18379999999999999</v>
      </c>
      <c r="T264" s="48"/>
      <c r="U264" s="48"/>
      <c r="V264" s="48"/>
      <c r="W264" s="48" t="s">
        <v>317</v>
      </c>
      <c r="X264" s="49">
        <v>6456</v>
      </c>
      <c r="Y264" s="49">
        <v>0</v>
      </c>
      <c r="Z264" s="49">
        <v>359200.5</v>
      </c>
      <c r="AA264" s="48">
        <v>1.83</v>
      </c>
      <c r="AB264" s="48">
        <v>0</v>
      </c>
      <c r="AC264" s="48">
        <v>3</v>
      </c>
      <c r="AD264" s="48">
        <v>100</v>
      </c>
      <c r="AE264" s="48">
        <v>100</v>
      </c>
      <c r="AF264" s="48"/>
      <c r="AG264" s="48"/>
      <c r="AH264" s="48"/>
      <c r="AI264" s="48" t="s">
        <v>961</v>
      </c>
      <c r="AJ264" s="49">
        <v>10240</v>
      </c>
      <c r="AK264" s="49">
        <v>0</v>
      </c>
      <c r="AL264" s="49">
        <v>598995</v>
      </c>
      <c r="AM264" s="48">
        <v>1.7390000000000001</v>
      </c>
      <c r="AN264" s="48">
        <v>0</v>
      </c>
      <c r="AO264" s="48">
        <v>1</v>
      </c>
      <c r="AP264" s="48">
        <v>100</v>
      </c>
      <c r="AQ264" s="48">
        <v>100</v>
      </c>
      <c r="AR264" s="48"/>
      <c r="AS264" s="48"/>
      <c r="AT264" s="48"/>
      <c r="AU264" s="51" t="s">
        <v>1232</v>
      </c>
      <c r="AV264" s="49">
        <v>12450</v>
      </c>
      <c r="AW264" s="49">
        <v>0</v>
      </c>
      <c r="AX264" s="49">
        <v>1363091</v>
      </c>
      <c r="AY264" s="48">
        <v>0.92179999999999995</v>
      </c>
      <c r="AZ264" s="48">
        <v>4.1000000000000003E-3</v>
      </c>
      <c r="BA264" s="48">
        <v>3</v>
      </c>
      <c r="BB264" s="48">
        <v>66.67</v>
      </c>
      <c r="BC264" s="48">
        <v>223.3</v>
      </c>
      <c r="BD264" s="48"/>
    </row>
    <row r="265" spans="11:56" x14ac:dyDescent="0.25">
      <c r="K265" s="51" t="s">
        <v>513</v>
      </c>
      <c r="L265" s="49">
        <v>-1699</v>
      </c>
      <c r="M265" s="49">
        <v>0</v>
      </c>
      <c r="N265" s="49">
        <v>106399.5</v>
      </c>
      <c r="O265" s="48">
        <v>-1.5720000000000001</v>
      </c>
      <c r="P265" s="48">
        <v>1.5720000000000001</v>
      </c>
      <c r="Q265" s="48">
        <v>2</v>
      </c>
      <c r="R265" s="48">
        <v>0</v>
      </c>
      <c r="S265" s="48">
        <v>0</v>
      </c>
      <c r="T265" s="48"/>
      <c r="U265" s="48"/>
      <c r="V265" s="48"/>
      <c r="W265" s="48" t="s">
        <v>318</v>
      </c>
      <c r="X265" s="49">
        <v>28294</v>
      </c>
      <c r="Y265" s="49">
        <v>0</v>
      </c>
      <c r="Z265" s="49">
        <v>352744.5</v>
      </c>
      <c r="AA265" s="48">
        <v>8.7210000000000001</v>
      </c>
      <c r="AB265" s="48">
        <v>0</v>
      </c>
      <c r="AC265" s="48">
        <v>2</v>
      </c>
      <c r="AD265" s="48">
        <v>100</v>
      </c>
      <c r="AE265" s="48">
        <v>100</v>
      </c>
      <c r="AF265" s="48"/>
      <c r="AG265" s="48"/>
      <c r="AH265" s="48"/>
      <c r="AI265" s="48" t="s">
        <v>962</v>
      </c>
      <c r="AJ265" s="49">
        <v>-7040</v>
      </c>
      <c r="AK265" s="49">
        <v>0</v>
      </c>
      <c r="AL265" s="49">
        <v>588755</v>
      </c>
      <c r="AM265" s="48">
        <v>-1.1819999999999999</v>
      </c>
      <c r="AN265" s="48">
        <v>1.1819999999999999</v>
      </c>
      <c r="AO265" s="48">
        <v>1</v>
      </c>
      <c r="AP265" s="48">
        <v>0</v>
      </c>
      <c r="AQ265" s="48">
        <v>0</v>
      </c>
      <c r="AR265" s="48"/>
      <c r="AS265" s="48"/>
      <c r="AT265" s="48"/>
      <c r="AU265" s="48" t="s">
        <v>1233</v>
      </c>
      <c r="AV265" s="49">
        <v>-2964</v>
      </c>
      <c r="AW265" s="49">
        <v>0</v>
      </c>
      <c r="AX265" s="49">
        <v>1350641</v>
      </c>
      <c r="AY265" s="48">
        <v>-0.219</v>
      </c>
      <c r="AZ265" s="48">
        <v>0.219</v>
      </c>
      <c r="BA265" s="48">
        <v>1</v>
      </c>
      <c r="BB265" s="48">
        <v>0</v>
      </c>
      <c r="BC265" s="48">
        <v>0</v>
      </c>
      <c r="BD265" s="48"/>
    </row>
    <row r="266" spans="11:56" x14ac:dyDescent="0.25">
      <c r="K266" s="51" t="s">
        <v>514</v>
      </c>
      <c r="L266" s="49">
        <v>-350</v>
      </c>
      <c r="M266" s="49">
        <v>0</v>
      </c>
      <c r="N266" s="49">
        <v>108098.5</v>
      </c>
      <c r="O266" s="48">
        <v>-0.32269999999999999</v>
      </c>
      <c r="P266" s="48">
        <v>0.32269999999999999</v>
      </c>
      <c r="Q266" s="48">
        <v>2</v>
      </c>
      <c r="R266" s="48">
        <v>0</v>
      </c>
      <c r="S266" s="48">
        <v>0</v>
      </c>
      <c r="T266" s="48"/>
      <c r="U266" s="48"/>
      <c r="V266" s="48"/>
      <c r="W266" s="48" t="s">
        <v>319</v>
      </c>
      <c r="X266" s="49">
        <v>17290</v>
      </c>
      <c r="Y266" s="49">
        <v>0</v>
      </c>
      <c r="Z266" s="49">
        <v>324450.5</v>
      </c>
      <c r="AA266" s="48">
        <v>5.6289999999999996</v>
      </c>
      <c r="AB266" s="48">
        <v>0</v>
      </c>
      <c r="AC266" s="48">
        <v>2</v>
      </c>
      <c r="AD266" s="48">
        <v>100</v>
      </c>
      <c r="AE266" s="48">
        <v>100</v>
      </c>
      <c r="AF266" s="48"/>
      <c r="AG266" s="48"/>
      <c r="AH266" s="48"/>
      <c r="AI266" s="51" t="s">
        <v>963</v>
      </c>
      <c r="AJ266" s="49">
        <v>15740</v>
      </c>
      <c r="AK266" s="49">
        <v>0</v>
      </c>
      <c r="AL266" s="49">
        <v>595795</v>
      </c>
      <c r="AM266" s="48">
        <v>2.714</v>
      </c>
      <c r="AN266" s="48">
        <v>0</v>
      </c>
      <c r="AO266" s="48">
        <v>1</v>
      </c>
      <c r="AP266" s="48">
        <v>100</v>
      </c>
      <c r="AQ266" s="48">
        <v>100</v>
      </c>
      <c r="AR266" s="48"/>
      <c r="AS266" s="48"/>
      <c r="AT266" s="48"/>
      <c r="AU266" s="48" t="s">
        <v>1234</v>
      </c>
      <c r="AV266" s="49">
        <v>11258</v>
      </c>
      <c r="AW266" s="49">
        <v>0</v>
      </c>
      <c r="AX266" s="49">
        <v>1353605</v>
      </c>
      <c r="AY266" s="48">
        <v>0.8387</v>
      </c>
      <c r="AZ266" s="48">
        <v>0</v>
      </c>
      <c r="BA266" s="48">
        <v>1</v>
      </c>
      <c r="BB266" s="48">
        <v>100</v>
      </c>
      <c r="BC266" s="48">
        <v>100</v>
      </c>
      <c r="BD266" s="48"/>
    </row>
    <row r="267" spans="11:56" x14ac:dyDescent="0.25">
      <c r="K267" s="48" t="s">
        <v>353</v>
      </c>
      <c r="L267" s="49">
        <v>-49</v>
      </c>
      <c r="M267" s="49">
        <v>0</v>
      </c>
      <c r="N267" s="49">
        <v>108448.5</v>
      </c>
      <c r="O267" s="48">
        <v>-4.5199999999999997E-2</v>
      </c>
      <c r="P267" s="48">
        <v>3.621</v>
      </c>
      <c r="Q267" s="48">
        <v>3</v>
      </c>
      <c r="R267" s="48">
        <v>33.33</v>
      </c>
      <c r="S267" s="48">
        <v>0.98750000000000004</v>
      </c>
      <c r="T267" s="48"/>
      <c r="U267" s="48"/>
      <c r="V267" s="48"/>
      <c r="W267" s="48" t="s">
        <v>320</v>
      </c>
      <c r="X267" s="49">
        <v>-4910</v>
      </c>
      <c r="Y267" s="49">
        <v>0</v>
      </c>
      <c r="Z267" s="49">
        <v>307160.5</v>
      </c>
      <c r="AA267" s="48">
        <v>-1.573</v>
      </c>
      <c r="AB267" s="48">
        <v>1.573</v>
      </c>
      <c r="AC267" s="48">
        <v>1</v>
      </c>
      <c r="AD267" s="48">
        <v>0</v>
      </c>
      <c r="AE267" s="48">
        <v>0</v>
      </c>
      <c r="AF267" s="48"/>
      <c r="AG267" s="48"/>
      <c r="AH267" s="48"/>
      <c r="AI267" s="51" t="s">
        <v>964</v>
      </c>
      <c r="AJ267" s="49">
        <v>-4080</v>
      </c>
      <c r="AK267" s="49">
        <v>0</v>
      </c>
      <c r="AL267" s="49">
        <v>580055</v>
      </c>
      <c r="AM267" s="48">
        <v>-0.69850000000000001</v>
      </c>
      <c r="AN267" s="48">
        <v>0.69850000000000001</v>
      </c>
      <c r="AO267" s="48">
        <v>2</v>
      </c>
      <c r="AP267" s="48">
        <v>0</v>
      </c>
      <c r="AQ267" s="48">
        <v>0</v>
      </c>
      <c r="AR267" s="48"/>
      <c r="AS267" s="48"/>
      <c r="AT267" s="48"/>
      <c r="AU267" s="48" t="s">
        <v>1235</v>
      </c>
      <c r="AV267" s="49">
        <v>-676</v>
      </c>
      <c r="AW267" s="49">
        <v>0</v>
      </c>
      <c r="AX267" s="49">
        <v>1342347</v>
      </c>
      <c r="AY267" s="48">
        <v>-5.0299999999999997E-2</v>
      </c>
      <c r="AZ267" s="48">
        <v>5.0299999999999997E-2</v>
      </c>
      <c r="BA267" s="48">
        <v>1</v>
      </c>
      <c r="BB267" s="48">
        <v>0</v>
      </c>
      <c r="BC267" s="48">
        <v>0</v>
      </c>
      <c r="BD267" s="48"/>
    </row>
    <row r="268" spans="11:56" x14ac:dyDescent="0.25">
      <c r="K268" s="48" t="s">
        <v>354</v>
      </c>
      <c r="L268" s="49">
        <v>-356.5</v>
      </c>
      <c r="M268" s="49">
        <v>0</v>
      </c>
      <c r="N268" s="49">
        <v>108497.5</v>
      </c>
      <c r="O268" s="48">
        <v>-0.32750000000000001</v>
      </c>
      <c r="P268" s="48">
        <v>0.66290000000000004</v>
      </c>
      <c r="Q268" s="48">
        <v>2</v>
      </c>
      <c r="R268" s="48">
        <v>50</v>
      </c>
      <c r="S268" s="48">
        <v>0.50760000000000005</v>
      </c>
      <c r="T268" s="48"/>
      <c r="U268" s="48"/>
      <c r="V268" s="48"/>
      <c r="W268" s="48" t="s">
        <v>730</v>
      </c>
      <c r="X268" s="49">
        <v>590</v>
      </c>
      <c r="Y268" s="49">
        <v>0</v>
      </c>
      <c r="Z268" s="49">
        <v>312070.5</v>
      </c>
      <c r="AA268" s="48">
        <v>0.18940000000000001</v>
      </c>
      <c r="AB268" s="48">
        <v>0</v>
      </c>
      <c r="AC268" s="48">
        <v>1</v>
      </c>
      <c r="AD268" s="48">
        <v>100</v>
      </c>
      <c r="AE268" s="48">
        <v>100</v>
      </c>
      <c r="AF268" s="48"/>
      <c r="AG268" s="48"/>
      <c r="AH268" s="48"/>
      <c r="AI268" s="51" t="s">
        <v>965</v>
      </c>
      <c r="AJ268" s="49">
        <v>12752</v>
      </c>
      <c r="AK268" s="49">
        <v>0</v>
      </c>
      <c r="AL268" s="49">
        <v>584135</v>
      </c>
      <c r="AM268" s="48">
        <v>2.2320000000000002</v>
      </c>
      <c r="AN268" s="48">
        <v>0.14219999999999999</v>
      </c>
      <c r="AO268" s="48">
        <v>2</v>
      </c>
      <c r="AP268" s="48">
        <v>50</v>
      </c>
      <c r="AQ268" s="48">
        <v>16.329999999999998</v>
      </c>
      <c r="AR268" s="48"/>
      <c r="AS268" s="48"/>
      <c r="AT268" s="48"/>
      <c r="AU268" s="48" t="s">
        <v>1236</v>
      </c>
      <c r="AV268" s="49">
        <v>6448</v>
      </c>
      <c r="AW268" s="49">
        <v>0</v>
      </c>
      <c r="AX268" s="49">
        <v>1343023</v>
      </c>
      <c r="AY268" s="48">
        <v>0.4824</v>
      </c>
      <c r="AZ268" s="48">
        <v>0</v>
      </c>
      <c r="BA268" s="48">
        <v>1</v>
      </c>
      <c r="BB268" s="48">
        <v>100</v>
      </c>
      <c r="BC268" s="48">
        <v>100</v>
      </c>
      <c r="BD268" s="48"/>
    </row>
    <row r="269" spans="11:56" x14ac:dyDescent="0.25">
      <c r="K269" s="48" t="s">
        <v>515</v>
      </c>
      <c r="L269" s="49">
        <v>-314</v>
      </c>
      <c r="M269" s="49">
        <v>0</v>
      </c>
      <c r="N269" s="49">
        <v>108854</v>
      </c>
      <c r="O269" s="48">
        <v>-0.28760000000000002</v>
      </c>
      <c r="P269" s="48">
        <v>0.28760000000000002</v>
      </c>
      <c r="Q269" s="48">
        <v>1</v>
      </c>
      <c r="R269" s="48">
        <v>0</v>
      </c>
      <c r="S269" s="48">
        <v>0</v>
      </c>
      <c r="T269" s="48"/>
      <c r="U269" s="48"/>
      <c r="V269" s="48"/>
      <c r="W269" s="51">
        <v>40522</v>
      </c>
      <c r="X269" s="49">
        <v>-13495</v>
      </c>
      <c r="Y269" s="49">
        <v>0</v>
      </c>
      <c r="Z269" s="49">
        <v>311480.5</v>
      </c>
      <c r="AA269" s="48">
        <v>-4.1529999999999996</v>
      </c>
      <c r="AB269" s="48">
        <v>4.4539999999999997</v>
      </c>
      <c r="AC269" s="48">
        <v>3</v>
      </c>
      <c r="AD269" s="48">
        <v>33.33</v>
      </c>
      <c r="AE269" s="48">
        <v>7.0599999999999996E-2</v>
      </c>
      <c r="AF269" s="48"/>
      <c r="AG269" s="48"/>
      <c r="AH269" s="48"/>
      <c r="AI269" s="51" t="s">
        <v>966</v>
      </c>
      <c r="AJ269" s="49">
        <v>20576</v>
      </c>
      <c r="AK269" s="49">
        <v>0</v>
      </c>
      <c r="AL269" s="49">
        <v>571383</v>
      </c>
      <c r="AM269" s="48">
        <v>3.7360000000000002</v>
      </c>
      <c r="AN269" s="48">
        <v>0</v>
      </c>
      <c r="AO269" s="48">
        <v>2</v>
      </c>
      <c r="AP269" s="48">
        <v>100</v>
      </c>
      <c r="AQ269" s="48">
        <v>100</v>
      </c>
      <c r="AR269" s="48"/>
      <c r="AS269" s="48"/>
      <c r="AT269" s="48"/>
      <c r="AU269" s="51">
        <v>40887</v>
      </c>
      <c r="AV269" s="49">
        <v>-3848</v>
      </c>
      <c r="AW269" s="49">
        <v>0</v>
      </c>
      <c r="AX269" s="49">
        <v>1336575</v>
      </c>
      <c r="AY269" s="48">
        <v>-0.28710000000000002</v>
      </c>
      <c r="AZ269" s="48">
        <v>2.0369999999999999</v>
      </c>
      <c r="BA269" s="48">
        <v>2</v>
      </c>
      <c r="BB269" s="48">
        <v>50</v>
      </c>
      <c r="BC269" s="48">
        <v>0.85899999999999999</v>
      </c>
      <c r="BD269" s="48"/>
    </row>
    <row r="270" spans="11:56" x14ac:dyDescent="0.25">
      <c r="K270" s="48" t="s">
        <v>355</v>
      </c>
      <c r="L270" s="49">
        <v>4024</v>
      </c>
      <c r="M270" s="49">
        <v>0</v>
      </c>
      <c r="N270" s="49">
        <v>109168</v>
      </c>
      <c r="O270" s="48">
        <v>3.827</v>
      </c>
      <c r="P270" s="48">
        <v>0.35189999999999999</v>
      </c>
      <c r="Q270" s="48">
        <v>4</v>
      </c>
      <c r="R270" s="48">
        <v>50</v>
      </c>
      <c r="S270" s="48">
        <v>8.2639999999999993</v>
      </c>
      <c r="T270" s="48"/>
      <c r="U270" s="48"/>
      <c r="V270" s="48"/>
      <c r="W270" s="51">
        <v>40400</v>
      </c>
      <c r="X270" s="49">
        <v>10990</v>
      </c>
      <c r="Y270" s="49">
        <v>0</v>
      </c>
      <c r="Z270" s="49">
        <v>324975.5</v>
      </c>
      <c r="AA270" s="48">
        <v>3.5</v>
      </c>
      <c r="AB270" s="48">
        <v>0</v>
      </c>
      <c r="AC270" s="48">
        <v>1</v>
      </c>
      <c r="AD270" s="48">
        <v>100</v>
      </c>
      <c r="AE270" s="48">
        <v>100</v>
      </c>
      <c r="AF270" s="48"/>
      <c r="AG270" s="48"/>
      <c r="AH270" s="48"/>
      <c r="AI270" s="48" t="s">
        <v>967</v>
      </c>
      <c r="AJ270" s="49">
        <v>-1572</v>
      </c>
      <c r="AK270" s="49">
        <v>0</v>
      </c>
      <c r="AL270" s="49">
        <v>550807</v>
      </c>
      <c r="AM270" s="48">
        <v>-0.28460000000000002</v>
      </c>
      <c r="AN270" s="48">
        <v>1.123</v>
      </c>
      <c r="AO270" s="48">
        <v>3</v>
      </c>
      <c r="AP270" s="48">
        <v>66.67</v>
      </c>
      <c r="AQ270" s="48">
        <v>0.74870000000000003</v>
      </c>
      <c r="AR270" s="48"/>
      <c r="AS270" s="48"/>
      <c r="AT270" s="48"/>
      <c r="AU270" s="51">
        <v>40857</v>
      </c>
      <c r="AV270" s="49">
        <v>572</v>
      </c>
      <c r="AW270" s="49">
        <v>0</v>
      </c>
      <c r="AX270" s="49">
        <v>1340423</v>
      </c>
      <c r="AY270" s="48">
        <v>4.2700000000000002E-2</v>
      </c>
      <c r="AZ270" s="48">
        <v>0</v>
      </c>
      <c r="BA270" s="48">
        <v>1</v>
      </c>
      <c r="BB270" s="48">
        <v>100</v>
      </c>
      <c r="BC270" s="48">
        <v>100</v>
      </c>
      <c r="BD270" s="48"/>
    </row>
    <row r="271" spans="11:56" x14ac:dyDescent="0.25">
      <c r="K271" s="48" t="s">
        <v>356</v>
      </c>
      <c r="L271" s="49">
        <v>228</v>
      </c>
      <c r="M271" s="49">
        <v>0</v>
      </c>
      <c r="N271" s="49">
        <v>105144</v>
      </c>
      <c r="O271" s="48">
        <v>0.21729999999999999</v>
      </c>
      <c r="P271" s="48">
        <v>0</v>
      </c>
      <c r="Q271" s="48">
        <v>1</v>
      </c>
      <c r="R271" s="48">
        <v>100</v>
      </c>
      <c r="S271" s="48">
        <v>100</v>
      </c>
      <c r="T271" s="48"/>
      <c r="U271" s="48"/>
      <c r="V271" s="48"/>
      <c r="W271" s="51">
        <v>40308</v>
      </c>
      <c r="X271" s="49">
        <v>17055</v>
      </c>
      <c r="Y271" s="49">
        <v>0</v>
      </c>
      <c r="Z271" s="49">
        <v>313985.5</v>
      </c>
      <c r="AA271" s="48">
        <v>5.7439999999999998</v>
      </c>
      <c r="AB271" s="48">
        <v>0</v>
      </c>
      <c r="AC271" s="48">
        <v>3</v>
      </c>
      <c r="AD271" s="48">
        <v>100</v>
      </c>
      <c r="AE271" s="48">
        <v>100</v>
      </c>
      <c r="AF271" s="48"/>
      <c r="AG271" s="48"/>
      <c r="AH271" s="48"/>
      <c r="AI271" s="48" t="s">
        <v>968</v>
      </c>
      <c r="AJ271" s="49">
        <v>5116</v>
      </c>
      <c r="AK271" s="49">
        <v>0</v>
      </c>
      <c r="AL271" s="49">
        <v>552379</v>
      </c>
      <c r="AM271" s="48">
        <v>0.93479999999999996</v>
      </c>
      <c r="AN271" s="48">
        <v>0.3291</v>
      </c>
      <c r="AO271" s="48">
        <v>2</v>
      </c>
      <c r="AP271" s="48">
        <v>50</v>
      </c>
      <c r="AQ271" s="48">
        <v>3.8050000000000002</v>
      </c>
      <c r="AR271" s="48"/>
      <c r="AS271" s="48"/>
      <c r="AT271" s="48"/>
      <c r="AU271" s="51">
        <v>40704</v>
      </c>
      <c r="AV271" s="49">
        <v>54548</v>
      </c>
      <c r="AW271" s="49">
        <v>0</v>
      </c>
      <c r="AX271" s="49">
        <v>1339851</v>
      </c>
      <c r="AY271" s="48">
        <v>4.2439999999999998</v>
      </c>
      <c r="AZ271" s="48">
        <v>0</v>
      </c>
      <c r="BA271" s="48">
        <v>1</v>
      </c>
      <c r="BB271" s="48">
        <v>100</v>
      </c>
      <c r="BC271" s="48">
        <v>100</v>
      </c>
      <c r="BD271" s="48"/>
    </row>
    <row r="272" spans="11:56" x14ac:dyDescent="0.25">
      <c r="K272" s="48" t="s">
        <v>357</v>
      </c>
      <c r="L272" s="49">
        <v>-1968</v>
      </c>
      <c r="M272" s="49">
        <v>0</v>
      </c>
      <c r="N272" s="49">
        <v>104916</v>
      </c>
      <c r="O272" s="48">
        <v>-1.841</v>
      </c>
      <c r="P272" s="48">
        <v>1.841</v>
      </c>
      <c r="Q272" s="48">
        <v>2</v>
      </c>
      <c r="R272" s="48">
        <v>0</v>
      </c>
      <c r="S272" s="48">
        <v>0</v>
      </c>
      <c r="T272" s="48"/>
      <c r="U272" s="48"/>
      <c r="V272" s="48"/>
      <c r="W272" s="51">
        <v>40278</v>
      </c>
      <c r="X272" s="49">
        <v>3530</v>
      </c>
      <c r="Y272" s="49">
        <v>0</v>
      </c>
      <c r="Z272" s="49">
        <v>296930.5</v>
      </c>
      <c r="AA272" s="48">
        <v>1.2030000000000001</v>
      </c>
      <c r="AB272" s="48">
        <v>0</v>
      </c>
      <c r="AC272" s="48">
        <v>1</v>
      </c>
      <c r="AD272" s="48">
        <v>100</v>
      </c>
      <c r="AE272" s="48">
        <v>100</v>
      </c>
      <c r="AF272" s="48"/>
      <c r="AG272" s="48"/>
      <c r="AH272" s="48"/>
      <c r="AI272" s="51">
        <v>40881</v>
      </c>
      <c r="AJ272" s="49">
        <v>-15052</v>
      </c>
      <c r="AK272" s="49">
        <v>0</v>
      </c>
      <c r="AL272" s="49">
        <v>547263</v>
      </c>
      <c r="AM272" s="48">
        <v>-2.677</v>
      </c>
      <c r="AN272" s="48">
        <v>2.677</v>
      </c>
      <c r="AO272" s="48">
        <v>2</v>
      </c>
      <c r="AP272" s="48">
        <v>0</v>
      </c>
      <c r="AQ272" s="48">
        <v>0</v>
      </c>
      <c r="AR272" s="48"/>
      <c r="AS272" s="48"/>
      <c r="AT272" s="48"/>
      <c r="AU272" s="51">
        <v>40673</v>
      </c>
      <c r="AV272" s="49">
        <v>35815</v>
      </c>
      <c r="AW272" s="49">
        <v>0</v>
      </c>
      <c r="AX272" s="49">
        <v>1285303</v>
      </c>
      <c r="AY272" s="48">
        <v>2.8660000000000001</v>
      </c>
      <c r="AZ272" s="48">
        <v>0</v>
      </c>
      <c r="BA272" s="48">
        <v>2</v>
      </c>
      <c r="BB272" s="48">
        <v>100</v>
      </c>
      <c r="BC272" s="48">
        <v>100</v>
      </c>
      <c r="BD272" s="48"/>
    </row>
    <row r="273" spans="11:56" x14ac:dyDescent="0.25">
      <c r="K273" s="48" t="s">
        <v>358</v>
      </c>
      <c r="L273" s="49">
        <v>-152</v>
      </c>
      <c r="M273" s="49">
        <v>0</v>
      </c>
      <c r="N273" s="49">
        <v>106884</v>
      </c>
      <c r="O273" s="48">
        <v>-0.14199999999999999</v>
      </c>
      <c r="P273" s="48">
        <v>0.14199999999999999</v>
      </c>
      <c r="Q273" s="48">
        <v>1</v>
      </c>
      <c r="R273" s="48">
        <v>0</v>
      </c>
      <c r="S273" s="48">
        <v>0</v>
      </c>
      <c r="T273" s="48"/>
      <c r="U273" s="48"/>
      <c r="V273" s="48"/>
      <c r="W273" s="51">
        <v>40188</v>
      </c>
      <c r="X273" s="49">
        <v>-175</v>
      </c>
      <c r="Y273" s="49">
        <v>0</v>
      </c>
      <c r="Z273" s="49">
        <v>293400.5</v>
      </c>
      <c r="AA273" s="48">
        <v>-5.96E-2</v>
      </c>
      <c r="AB273" s="48">
        <v>1.218</v>
      </c>
      <c r="AC273" s="48">
        <v>2</v>
      </c>
      <c r="AD273" s="48">
        <v>50</v>
      </c>
      <c r="AE273" s="48">
        <v>0.95099999999999996</v>
      </c>
      <c r="AF273" s="48"/>
      <c r="AG273" s="48"/>
      <c r="AH273" s="48"/>
      <c r="AI273" s="51">
        <v>40851</v>
      </c>
      <c r="AJ273" s="49">
        <v>32</v>
      </c>
      <c r="AK273" s="49">
        <v>0</v>
      </c>
      <c r="AL273" s="49">
        <v>562315</v>
      </c>
      <c r="AM273" s="48">
        <v>5.7000000000000002E-3</v>
      </c>
      <c r="AN273" s="48">
        <v>0</v>
      </c>
      <c r="AO273" s="48">
        <v>1</v>
      </c>
      <c r="AP273" s="48">
        <v>100</v>
      </c>
      <c r="AQ273" s="48">
        <v>100</v>
      </c>
      <c r="AR273" s="48"/>
      <c r="AS273" s="48"/>
      <c r="AT273" s="48"/>
      <c r="AU273" s="51" t="s">
        <v>1237</v>
      </c>
      <c r="AV273" s="49">
        <v>18356</v>
      </c>
      <c r="AW273" s="49">
        <v>0</v>
      </c>
      <c r="AX273" s="49">
        <v>1249488</v>
      </c>
      <c r="AY273" s="48">
        <v>1.4910000000000001</v>
      </c>
      <c r="AZ273" s="48">
        <v>0.64039999999999997</v>
      </c>
      <c r="BA273" s="48">
        <v>3</v>
      </c>
      <c r="BB273" s="48">
        <v>66.67</v>
      </c>
      <c r="BC273" s="48">
        <v>3.3069999999999999</v>
      </c>
      <c r="BD273" s="48"/>
    </row>
    <row r="274" spans="11:56" x14ac:dyDescent="0.25">
      <c r="K274" s="51">
        <v>40516</v>
      </c>
      <c r="L274" s="49">
        <v>-1806.5</v>
      </c>
      <c r="M274" s="49">
        <v>0</v>
      </c>
      <c r="N274" s="49">
        <v>107036</v>
      </c>
      <c r="O274" s="48">
        <v>-1.66</v>
      </c>
      <c r="P274" s="48">
        <v>1.66</v>
      </c>
      <c r="Q274" s="48">
        <v>2</v>
      </c>
      <c r="R274" s="48">
        <v>0</v>
      </c>
      <c r="S274" s="48">
        <v>0</v>
      </c>
      <c r="T274" s="48"/>
      <c r="U274" s="48"/>
      <c r="V274" s="48"/>
      <c r="W274" s="48" t="s">
        <v>321</v>
      </c>
      <c r="X274" s="49">
        <v>-11862.5</v>
      </c>
      <c r="Y274" s="49">
        <v>0</v>
      </c>
      <c r="Z274" s="49">
        <v>293575.5</v>
      </c>
      <c r="AA274" s="48">
        <v>-3.8839999999999999</v>
      </c>
      <c r="AB274" s="48">
        <v>3.8839999999999999</v>
      </c>
      <c r="AC274" s="48">
        <v>2</v>
      </c>
      <c r="AD274" s="48">
        <v>0</v>
      </c>
      <c r="AE274" s="48">
        <v>0</v>
      </c>
      <c r="AF274" s="48"/>
      <c r="AG274" s="48"/>
      <c r="AH274" s="48"/>
      <c r="AI274" s="51">
        <v>40759</v>
      </c>
      <c r="AJ274" s="49">
        <v>4160</v>
      </c>
      <c r="AK274" s="49">
        <v>0</v>
      </c>
      <c r="AL274" s="49">
        <v>562283</v>
      </c>
      <c r="AM274" s="48">
        <v>0.74539999999999995</v>
      </c>
      <c r="AN274" s="48">
        <v>0.23280000000000001</v>
      </c>
      <c r="AO274" s="48">
        <v>2</v>
      </c>
      <c r="AP274" s="48">
        <v>50</v>
      </c>
      <c r="AQ274" s="48">
        <v>4.1710000000000003</v>
      </c>
      <c r="AR274" s="48"/>
      <c r="AS274" s="48"/>
      <c r="AT274" s="48"/>
      <c r="AU274" s="51" t="s">
        <v>1238</v>
      </c>
      <c r="AV274" s="49">
        <v>-51038</v>
      </c>
      <c r="AW274" s="49">
        <v>0</v>
      </c>
      <c r="AX274" s="49">
        <v>1231132</v>
      </c>
      <c r="AY274" s="48">
        <v>-3.9809999999999999</v>
      </c>
      <c r="AZ274" s="48">
        <v>3.9809999999999999</v>
      </c>
      <c r="BA274" s="48">
        <v>1</v>
      </c>
      <c r="BB274" s="48">
        <v>0</v>
      </c>
      <c r="BC274" s="48">
        <v>0</v>
      </c>
      <c r="BD274" s="48"/>
    </row>
    <row r="275" spans="11:56" x14ac:dyDescent="0.25">
      <c r="K275" s="51">
        <v>40425</v>
      </c>
      <c r="L275" s="49">
        <v>-112</v>
      </c>
      <c r="M275" s="49">
        <v>0</v>
      </c>
      <c r="N275" s="49">
        <v>108842.5</v>
      </c>
      <c r="O275" s="48">
        <v>-0.1028</v>
      </c>
      <c r="P275" s="48">
        <v>0.1028</v>
      </c>
      <c r="Q275" s="48">
        <v>1</v>
      </c>
      <c r="R275" s="48">
        <v>0</v>
      </c>
      <c r="S275" s="48">
        <v>0</v>
      </c>
      <c r="T275" s="48"/>
      <c r="U275" s="48"/>
      <c r="V275" s="48"/>
      <c r="W275" s="48" t="s">
        <v>322</v>
      </c>
      <c r="X275" s="49">
        <v>-14205</v>
      </c>
      <c r="Y275" s="49">
        <v>0</v>
      </c>
      <c r="Z275" s="49">
        <v>305438</v>
      </c>
      <c r="AA275" s="48">
        <v>-4.444</v>
      </c>
      <c r="AB275" s="48">
        <v>4.444</v>
      </c>
      <c r="AC275" s="48">
        <v>4</v>
      </c>
      <c r="AD275" s="48">
        <v>0</v>
      </c>
      <c r="AE275" s="48">
        <v>0</v>
      </c>
      <c r="AF275" s="48"/>
      <c r="AG275" s="48"/>
      <c r="AH275" s="48"/>
      <c r="AI275" s="51">
        <v>40667</v>
      </c>
      <c r="AJ275" s="49">
        <v>2432</v>
      </c>
      <c r="AK275" s="49">
        <v>0</v>
      </c>
      <c r="AL275" s="49">
        <v>558123</v>
      </c>
      <c r="AM275" s="48">
        <v>0.43769999999999998</v>
      </c>
      <c r="AN275" s="48">
        <v>0</v>
      </c>
      <c r="AO275" s="48">
        <v>2</v>
      </c>
      <c r="AP275" s="48">
        <v>100</v>
      </c>
      <c r="AQ275" s="48">
        <v>100</v>
      </c>
      <c r="AR275" s="48"/>
      <c r="AS275" s="48"/>
      <c r="AT275" s="48"/>
      <c r="AU275" s="51" t="s">
        <v>1239</v>
      </c>
      <c r="AV275" s="49">
        <v>50492</v>
      </c>
      <c r="AW275" s="49">
        <v>0</v>
      </c>
      <c r="AX275" s="49">
        <v>1282170</v>
      </c>
      <c r="AY275" s="48">
        <v>4.0990000000000002</v>
      </c>
      <c r="AZ275" s="48">
        <v>0</v>
      </c>
      <c r="BA275" s="48">
        <v>2</v>
      </c>
      <c r="BB275" s="48">
        <v>100</v>
      </c>
      <c r="BC275" s="48">
        <v>100</v>
      </c>
      <c r="BD275" s="48"/>
    </row>
    <row r="276" spans="11:56" x14ac:dyDescent="0.25">
      <c r="K276" s="51">
        <v>40394</v>
      </c>
      <c r="L276" s="49">
        <v>232</v>
      </c>
      <c r="M276" s="49">
        <v>0</v>
      </c>
      <c r="N276" s="49">
        <v>108954.5</v>
      </c>
      <c r="O276" s="48">
        <v>0.21340000000000001</v>
      </c>
      <c r="P276" s="48">
        <v>0.79469999999999996</v>
      </c>
      <c r="Q276" s="48">
        <v>3</v>
      </c>
      <c r="R276" s="48">
        <v>66.67</v>
      </c>
      <c r="S276" s="48">
        <v>1.2689999999999999</v>
      </c>
      <c r="T276" s="48"/>
      <c r="U276" s="48"/>
      <c r="V276" s="48"/>
      <c r="W276" s="48" t="s">
        <v>323</v>
      </c>
      <c r="X276" s="49">
        <v>-6810</v>
      </c>
      <c r="Y276" s="49">
        <v>0</v>
      </c>
      <c r="Z276" s="49">
        <v>319643</v>
      </c>
      <c r="AA276" s="48">
        <v>-2.0859999999999999</v>
      </c>
      <c r="AB276" s="48">
        <v>2.0859999999999999</v>
      </c>
      <c r="AC276" s="48">
        <v>2</v>
      </c>
      <c r="AD276" s="48">
        <v>0</v>
      </c>
      <c r="AE276" s="48">
        <v>0</v>
      </c>
      <c r="AF276" s="48"/>
      <c r="AG276" s="48"/>
      <c r="AH276" s="48"/>
      <c r="AI276" s="51">
        <v>40637</v>
      </c>
      <c r="AJ276" s="49">
        <v>-928</v>
      </c>
      <c r="AK276" s="49">
        <v>0</v>
      </c>
      <c r="AL276" s="49">
        <v>555691</v>
      </c>
      <c r="AM276" s="48">
        <v>-0.16669999999999999</v>
      </c>
      <c r="AN276" s="48">
        <v>0.16669999999999999</v>
      </c>
      <c r="AO276" s="48">
        <v>1</v>
      </c>
      <c r="AP276" s="48">
        <v>0</v>
      </c>
      <c r="AQ276" s="48">
        <v>0</v>
      </c>
      <c r="AR276" s="48"/>
      <c r="AS276" s="48"/>
      <c r="AT276" s="48"/>
      <c r="AU276" s="51" t="s">
        <v>1240</v>
      </c>
      <c r="AV276" s="49">
        <v>3614</v>
      </c>
      <c r="AW276" s="49">
        <v>0</v>
      </c>
      <c r="AX276" s="49">
        <v>1231678</v>
      </c>
      <c r="AY276" s="48">
        <v>0.29430000000000001</v>
      </c>
      <c r="AZ276" s="48">
        <v>0</v>
      </c>
      <c r="BA276" s="48">
        <v>1</v>
      </c>
      <c r="BB276" s="48">
        <v>100</v>
      </c>
      <c r="BC276" s="48">
        <v>100</v>
      </c>
      <c r="BD276" s="48"/>
    </row>
    <row r="277" spans="11:56" x14ac:dyDescent="0.25">
      <c r="K277" s="51">
        <v>40333</v>
      </c>
      <c r="L277" s="49">
        <v>-2320</v>
      </c>
      <c r="M277" s="49">
        <v>0</v>
      </c>
      <c r="N277" s="49">
        <v>108722.5</v>
      </c>
      <c r="O277" s="48">
        <v>-2.089</v>
      </c>
      <c r="P277" s="48">
        <v>2.089</v>
      </c>
      <c r="Q277" s="48">
        <v>1</v>
      </c>
      <c r="R277" s="48">
        <v>0</v>
      </c>
      <c r="S277" s="48">
        <v>0</v>
      </c>
      <c r="T277" s="48"/>
      <c r="U277" s="48"/>
      <c r="V277" s="48"/>
      <c r="W277" s="48" t="s">
        <v>324</v>
      </c>
      <c r="X277" s="49">
        <v>21557.5</v>
      </c>
      <c r="Y277" s="49">
        <v>0</v>
      </c>
      <c r="Z277" s="49">
        <v>326453</v>
      </c>
      <c r="AA277" s="48">
        <v>7.07</v>
      </c>
      <c r="AB277" s="48">
        <v>0</v>
      </c>
      <c r="AC277" s="48">
        <v>4</v>
      </c>
      <c r="AD277" s="48">
        <v>100</v>
      </c>
      <c r="AE277" s="48">
        <v>100</v>
      </c>
      <c r="AF277" s="48"/>
      <c r="AG277" s="48"/>
      <c r="AH277" s="48"/>
      <c r="AI277" s="51">
        <v>40547</v>
      </c>
      <c r="AJ277" s="49">
        <v>-6880</v>
      </c>
      <c r="AK277" s="49">
        <v>0</v>
      </c>
      <c r="AL277" s="49">
        <v>556619</v>
      </c>
      <c r="AM277" s="48">
        <v>-1.2210000000000001</v>
      </c>
      <c r="AN277" s="48">
        <v>1.2210000000000001</v>
      </c>
      <c r="AO277" s="48">
        <v>1</v>
      </c>
      <c r="AP277" s="48">
        <v>0</v>
      </c>
      <c r="AQ277" s="48">
        <v>0</v>
      </c>
      <c r="AR277" s="48"/>
      <c r="AS277" s="48"/>
      <c r="AT277" s="48"/>
      <c r="AU277" s="51" t="s">
        <v>1241</v>
      </c>
      <c r="AV277" s="49">
        <v>-65377</v>
      </c>
      <c r="AW277" s="49">
        <v>0</v>
      </c>
      <c r="AX277" s="49">
        <v>1228064</v>
      </c>
      <c r="AY277" s="48">
        <v>-5.0549999999999997</v>
      </c>
      <c r="AZ277" s="48">
        <v>5.0549999999999997</v>
      </c>
      <c r="BA277" s="48">
        <v>5</v>
      </c>
      <c r="BB277" s="48">
        <v>0</v>
      </c>
      <c r="BC277" s="48">
        <v>0</v>
      </c>
      <c r="BD277" s="48"/>
    </row>
    <row r="278" spans="11:56" x14ac:dyDescent="0.25">
      <c r="K278" s="51">
        <v>40182</v>
      </c>
      <c r="L278" s="49">
        <v>1406</v>
      </c>
      <c r="M278" s="49">
        <v>0</v>
      </c>
      <c r="N278" s="49">
        <v>111042.5</v>
      </c>
      <c r="O278" s="48">
        <v>1.282</v>
      </c>
      <c r="P278" s="48">
        <v>0.21029999999999999</v>
      </c>
      <c r="Q278" s="48">
        <v>2</v>
      </c>
      <c r="R278" s="48">
        <v>50</v>
      </c>
      <c r="S278" s="48">
        <v>7.0090000000000003</v>
      </c>
      <c r="T278" s="48"/>
      <c r="U278" s="48"/>
      <c r="V278" s="48"/>
      <c r="W278" s="48" t="s">
        <v>325</v>
      </c>
      <c r="X278" s="49">
        <v>3240</v>
      </c>
      <c r="Y278" s="49">
        <v>0</v>
      </c>
      <c r="Z278" s="49">
        <v>304895.5</v>
      </c>
      <c r="AA278" s="48">
        <v>1.0740000000000001</v>
      </c>
      <c r="AB278" s="48">
        <v>0.86519999999999997</v>
      </c>
      <c r="AC278" s="48">
        <v>3</v>
      </c>
      <c r="AD278" s="48">
        <v>66.67</v>
      </c>
      <c r="AE278" s="48">
        <v>2.2410000000000001</v>
      </c>
      <c r="AF278" s="48"/>
      <c r="AG278" s="48"/>
      <c r="AH278" s="48"/>
      <c r="AI278" s="48" t="s">
        <v>969</v>
      </c>
      <c r="AJ278" s="49">
        <v>6448</v>
      </c>
      <c r="AK278" s="49">
        <v>0</v>
      </c>
      <c r="AL278" s="49">
        <v>563499</v>
      </c>
      <c r="AM278" s="48">
        <v>1.1579999999999999</v>
      </c>
      <c r="AN278" s="48">
        <v>0.69359999999999999</v>
      </c>
      <c r="AO278" s="48">
        <v>2</v>
      </c>
      <c r="AP278" s="48">
        <v>50</v>
      </c>
      <c r="AQ278" s="48">
        <v>2.6379999999999999</v>
      </c>
      <c r="AR278" s="48"/>
      <c r="AS278" s="48"/>
      <c r="AT278" s="48"/>
      <c r="AU278" s="51" t="s">
        <v>1242</v>
      </c>
      <c r="AV278" s="49">
        <v>30628</v>
      </c>
      <c r="AW278" s="49">
        <v>0</v>
      </c>
      <c r="AX278" s="49">
        <v>1293441</v>
      </c>
      <c r="AY278" s="48">
        <v>2.4249999999999998</v>
      </c>
      <c r="AZ278" s="48">
        <v>0</v>
      </c>
      <c r="BA278" s="48">
        <v>2</v>
      </c>
      <c r="BB278" s="48">
        <v>100</v>
      </c>
      <c r="BC278" s="48">
        <v>100</v>
      </c>
      <c r="BD278" s="48"/>
    </row>
    <row r="279" spans="11:56" x14ac:dyDescent="0.25">
      <c r="K279" s="51" t="s">
        <v>359</v>
      </c>
      <c r="L279" s="49">
        <v>516</v>
      </c>
      <c r="M279" s="49">
        <v>0</v>
      </c>
      <c r="N279" s="49">
        <v>109636.5</v>
      </c>
      <c r="O279" s="48">
        <v>0.47289999999999999</v>
      </c>
      <c r="P279" s="48">
        <v>0</v>
      </c>
      <c r="Q279" s="48">
        <v>1</v>
      </c>
      <c r="R279" s="48">
        <v>100</v>
      </c>
      <c r="S279" s="48">
        <v>100</v>
      </c>
      <c r="T279" s="48"/>
      <c r="U279" s="48"/>
      <c r="V279" s="48"/>
      <c r="W279" s="48" t="s">
        <v>326</v>
      </c>
      <c r="X279" s="49">
        <v>592.5</v>
      </c>
      <c r="Y279" s="49">
        <v>0</v>
      </c>
      <c r="Z279" s="49">
        <v>301655.5</v>
      </c>
      <c r="AA279" s="48">
        <v>0.1968</v>
      </c>
      <c r="AB279" s="48">
        <v>0</v>
      </c>
      <c r="AC279" s="48">
        <v>2</v>
      </c>
      <c r="AD279" s="48">
        <v>100</v>
      </c>
      <c r="AE279" s="48">
        <v>100</v>
      </c>
      <c r="AF279" s="48"/>
      <c r="AG279" s="48"/>
      <c r="AH279" s="48"/>
      <c r="AI279" s="51" t="s">
        <v>970</v>
      </c>
      <c r="AJ279" s="49">
        <v>-816</v>
      </c>
      <c r="AK279" s="49">
        <v>0</v>
      </c>
      <c r="AL279" s="49">
        <v>557051</v>
      </c>
      <c r="AM279" s="48">
        <v>-0.14630000000000001</v>
      </c>
      <c r="AN279" s="48">
        <v>0.14630000000000001</v>
      </c>
      <c r="AO279" s="48">
        <v>1</v>
      </c>
      <c r="AP279" s="48">
        <v>0</v>
      </c>
      <c r="AQ279" s="48">
        <v>0</v>
      </c>
      <c r="AR279" s="48"/>
      <c r="AS279" s="48"/>
      <c r="AT279" s="48"/>
      <c r="AU279" s="48" t="s">
        <v>1243</v>
      </c>
      <c r="AV279" s="49">
        <v>-15392</v>
      </c>
      <c r="AW279" s="49">
        <v>0</v>
      </c>
      <c r="AX279" s="49">
        <v>1262813</v>
      </c>
      <c r="AY279" s="48">
        <v>-1.204</v>
      </c>
      <c r="AZ279" s="48">
        <v>2.6240000000000001</v>
      </c>
      <c r="BA279" s="48">
        <v>2</v>
      </c>
      <c r="BB279" s="48">
        <v>50</v>
      </c>
      <c r="BC279" s="48">
        <v>0.54110000000000003</v>
      </c>
      <c r="BD279" s="48"/>
    </row>
    <row r="280" spans="11:56" x14ac:dyDescent="0.25">
      <c r="K280" s="51" t="s">
        <v>360</v>
      </c>
      <c r="L280" s="49">
        <v>990</v>
      </c>
      <c r="M280" s="49">
        <v>0</v>
      </c>
      <c r="N280" s="49">
        <v>109120.5</v>
      </c>
      <c r="O280" s="48">
        <v>0.91559999999999997</v>
      </c>
      <c r="P280" s="48">
        <v>5.3100000000000001E-2</v>
      </c>
      <c r="Q280" s="48">
        <v>3</v>
      </c>
      <c r="R280" s="48">
        <v>66.67</v>
      </c>
      <c r="S280" s="48">
        <v>18.07</v>
      </c>
      <c r="T280" s="48"/>
      <c r="U280" s="48"/>
      <c r="V280" s="48"/>
      <c r="W280" s="48" t="s">
        <v>327</v>
      </c>
      <c r="X280" s="49">
        <v>-3125</v>
      </c>
      <c r="Y280" s="49">
        <v>0</v>
      </c>
      <c r="Z280" s="49">
        <v>301063</v>
      </c>
      <c r="AA280" s="48">
        <v>-1.0269999999999999</v>
      </c>
      <c r="AB280" s="48">
        <v>1.0269999999999999</v>
      </c>
      <c r="AC280" s="48">
        <v>3</v>
      </c>
      <c r="AD280" s="48">
        <v>33.33</v>
      </c>
      <c r="AE280" s="48">
        <v>0.33579999999999999</v>
      </c>
      <c r="AF280" s="48"/>
      <c r="AG280" s="48"/>
      <c r="AH280" s="48"/>
      <c r="AI280" s="51" t="s">
        <v>971</v>
      </c>
      <c r="AJ280" s="49">
        <v>12876</v>
      </c>
      <c r="AK280" s="49">
        <v>0</v>
      </c>
      <c r="AL280" s="49">
        <v>557867</v>
      </c>
      <c r="AM280" s="48">
        <v>2.363</v>
      </c>
      <c r="AN280" s="48">
        <v>1.1399999999999999</v>
      </c>
      <c r="AO280" s="48">
        <v>5</v>
      </c>
      <c r="AP280" s="48">
        <v>80</v>
      </c>
      <c r="AQ280" s="48">
        <v>3.012</v>
      </c>
      <c r="AR280" s="48"/>
      <c r="AS280" s="48"/>
      <c r="AT280" s="48"/>
      <c r="AU280" s="48" t="s">
        <v>1244</v>
      </c>
      <c r="AV280" s="49">
        <v>5538</v>
      </c>
      <c r="AW280" s="49">
        <v>0</v>
      </c>
      <c r="AX280" s="49">
        <v>1278205</v>
      </c>
      <c r="AY280" s="48">
        <v>0.43509999999999999</v>
      </c>
      <c r="AZ280" s="48">
        <v>0.67079999999999995</v>
      </c>
      <c r="BA280" s="48">
        <v>2</v>
      </c>
      <c r="BB280" s="48">
        <v>50</v>
      </c>
      <c r="BC280" s="48">
        <v>1.6419999999999999</v>
      </c>
      <c r="BD280" s="48"/>
    </row>
    <row r="281" spans="11:56" x14ac:dyDescent="0.25">
      <c r="K281" s="51" t="s">
        <v>516</v>
      </c>
      <c r="L281" s="49">
        <v>1058</v>
      </c>
      <c r="M281" s="49">
        <v>0</v>
      </c>
      <c r="N281" s="49">
        <v>108130.5</v>
      </c>
      <c r="O281" s="48">
        <v>0.98809999999999998</v>
      </c>
      <c r="P281" s="48">
        <v>1.8520000000000001</v>
      </c>
      <c r="Q281" s="48">
        <v>4</v>
      </c>
      <c r="R281" s="48">
        <v>25</v>
      </c>
      <c r="S281" s="48">
        <v>1.5189999999999999</v>
      </c>
      <c r="T281" s="48"/>
      <c r="U281" s="48"/>
      <c r="V281" s="48"/>
      <c r="W281" s="48" t="s">
        <v>328</v>
      </c>
      <c r="X281" s="49">
        <v>-7130</v>
      </c>
      <c r="Y281" s="49">
        <v>0</v>
      </c>
      <c r="Z281" s="49">
        <v>304188</v>
      </c>
      <c r="AA281" s="48">
        <v>-2.29</v>
      </c>
      <c r="AB281" s="48">
        <v>2.29</v>
      </c>
      <c r="AC281" s="48">
        <v>2</v>
      </c>
      <c r="AD281" s="48">
        <v>0</v>
      </c>
      <c r="AE281" s="48">
        <v>0</v>
      </c>
      <c r="AF281" s="48"/>
      <c r="AG281" s="48"/>
      <c r="AH281" s="48"/>
      <c r="AI281" s="51" t="s">
        <v>972</v>
      </c>
      <c r="AJ281" s="49">
        <v>-1456</v>
      </c>
      <c r="AK281" s="49">
        <v>0</v>
      </c>
      <c r="AL281" s="49">
        <v>544991</v>
      </c>
      <c r="AM281" s="48">
        <v>-0.26640000000000003</v>
      </c>
      <c r="AN281" s="48">
        <v>0.26640000000000003</v>
      </c>
      <c r="AO281" s="48">
        <v>1</v>
      </c>
      <c r="AP281" s="48">
        <v>0</v>
      </c>
      <c r="AQ281" s="48">
        <v>0</v>
      </c>
      <c r="AR281" s="48"/>
      <c r="AS281" s="48"/>
      <c r="AT281" s="48"/>
      <c r="AU281" s="48" t="s">
        <v>1245</v>
      </c>
      <c r="AV281" s="49">
        <v>27820</v>
      </c>
      <c r="AW281" s="49">
        <v>0</v>
      </c>
      <c r="AX281" s="49">
        <v>1272667</v>
      </c>
      <c r="AY281" s="48">
        <v>2.2349999999999999</v>
      </c>
      <c r="AZ281" s="48">
        <v>0</v>
      </c>
      <c r="BA281" s="48">
        <v>1</v>
      </c>
      <c r="BB281" s="48">
        <v>100</v>
      </c>
      <c r="BC281" s="48">
        <v>100</v>
      </c>
      <c r="BD281" s="48"/>
    </row>
    <row r="282" spans="11:56" x14ac:dyDescent="0.25">
      <c r="K282" s="51" t="s">
        <v>361</v>
      </c>
      <c r="L282" s="49">
        <v>-1740</v>
      </c>
      <c r="M282" s="49">
        <v>0</v>
      </c>
      <c r="N282" s="49">
        <v>107072.5</v>
      </c>
      <c r="O282" s="48">
        <v>-1.599</v>
      </c>
      <c r="P282" s="48">
        <v>1.599</v>
      </c>
      <c r="Q282" s="48">
        <v>3</v>
      </c>
      <c r="R282" s="48">
        <v>0</v>
      </c>
      <c r="S282" s="48">
        <v>0</v>
      </c>
      <c r="T282" s="48"/>
      <c r="U282" s="48"/>
      <c r="V282" s="48"/>
      <c r="W282" s="48" t="s">
        <v>273</v>
      </c>
      <c r="X282" s="49">
        <v>10300</v>
      </c>
      <c r="Y282" s="49">
        <v>0</v>
      </c>
      <c r="Z282" s="49">
        <v>311318</v>
      </c>
      <c r="AA282" s="48">
        <v>3.4220000000000002</v>
      </c>
      <c r="AB282" s="48">
        <v>0</v>
      </c>
      <c r="AC282" s="48">
        <v>1</v>
      </c>
      <c r="AD282" s="48">
        <v>100</v>
      </c>
      <c r="AE282" s="48">
        <v>100</v>
      </c>
      <c r="AF282" s="48"/>
      <c r="AG282" s="48"/>
      <c r="AH282" s="48"/>
      <c r="AI282" s="51" t="s">
        <v>973</v>
      </c>
      <c r="AJ282" s="49">
        <v>20272</v>
      </c>
      <c r="AK282" s="49">
        <v>0</v>
      </c>
      <c r="AL282" s="49">
        <v>546447</v>
      </c>
      <c r="AM282" s="48">
        <v>3.8530000000000002</v>
      </c>
      <c r="AN282" s="48">
        <v>0.37340000000000001</v>
      </c>
      <c r="AO282" s="48">
        <v>2</v>
      </c>
      <c r="AP282" s="48">
        <v>50</v>
      </c>
      <c r="AQ282" s="48">
        <v>10.9</v>
      </c>
      <c r="AR282" s="48"/>
      <c r="AS282" s="48"/>
      <c r="AT282" s="48"/>
      <c r="AU282" s="48" t="s">
        <v>1246</v>
      </c>
      <c r="AV282" s="49">
        <v>15145</v>
      </c>
      <c r="AW282" s="49">
        <v>0</v>
      </c>
      <c r="AX282" s="49">
        <v>1244847</v>
      </c>
      <c r="AY282" s="48">
        <v>1.232</v>
      </c>
      <c r="AZ282" s="48">
        <v>0</v>
      </c>
      <c r="BA282" s="48">
        <v>1</v>
      </c>
      <c r="BB282" s="48">
        <v>100</v>
      </c>
      <c r="BC282" s="48">
        <v>100</v>
      </c>
      <c r="BD282" s="48"/>
    </row>
    <row r="283" spans="11:56" x14ac:dyDescent="0.25">
      <c r="K283" s="51" t="s">
        <v>362</v>
      </c>
      <c r="L283" s="49">
        <v>2974</v>
      </c>
      <c r="M283" s="49">
        <v>0</v>
      </c>
      <c r="N283" s="49">
        <v>108812.5</v>
      </c>
      <c r="O283" s="48">
        <v>2.81</v>
      </c>
      <c r="P283" s="48">
        <v>0</v>
      </c>
      <c r="Q283" s="48">
        <v>2</v>
      </c>
      <c r="R283" s="48">
        <v>100</v>
      </c>
      <c r="S283" s="48">
        <v>100</v>
      </c>
      <c r="T283" s="48"/>
      <c r="U283" s="48"/>
      <c r="V283" s="48"/>
      <c r="W283" s="48" t="s">
        <v>731</v>
      </c>
      <c r="X283" s="49">
        <v>-2480</v>
      </c>
      <c r="Y283" s="49">
        <v>0</v>
      </c>
      <c r="Z283" s="49">
        <v>301018</v>
      </c>
      <c r="AA283" s="48">
        <v>-0.81710000000000005</v>
      </c>
      <c r="AB283" s="48">
        <v>0.81710000000000005</v>
      </c>
      <c r="AC283" s="48">
        <v>1</v>
      </c>
      <c r="AD283" s="48">
        <v>0</v>
      </c>
      <c r="AE283" s="48">
        <v>0</v>
      </c>
      <c r="AF283" s="48"/>
      <c r="AG283" s="48"/>
      <c r="AH283" s="48"/>
      <c r="AI283" s="48" t="s">
        <v>974</v>
      </c>
      <c r="AJ283" s="49">
        <v>-3232</v>
      </c>
      <c r="AK283" s="49">
        <v>0</v>
      </c>
      <c r="AL283" s="49">
        <v>526175</v>
      </c>
      <c r="AM283" s="48">
        <v>-0.61050000000000004</v>
      </c>
      <c r="AN283" s="48">
        <v>0.61050000000000004</v>
      </c>
      <c r="AO283" s="48">
        <v>1</v>
      </c>
      <c r="AP283" s="48">
        <v>0</v>
      </c>
      <c r="AQ283" s="48">
        <v>0</v>
      </c>
      <c r="AR283" s="48"/>
      <c r="AS283" s="48"/>
      <c r="AT283" s="48"/>
      <c r="AU283" s="51">
        <v>40886</v>
      </c>
      <c r="AV283" s="49">
        <v>33254</v>
      </c>
      <c r="AW283" s="49">
        <v>0</v>
      </c>
      <c r="AX283" s="49">
        <v>1229702</v>
      </c>
      <c r="AY283" s="48">
        <v>2.7789999999999999</v>
      </c>
      <c r="AZ283" s="48">
        <v>0</v>
      </c>
      <c r="BA283" s="48">
        <v>1</v>
      </c>
      <c r="BB283" s="48">
        <v>100</v>
      </c>
      <c r="BC283" s="48">
        <v>100</v>
      </c>
      <c r="BD283" s="48"/>
    </row>
    <row r="284" spans="11:56" x14ac:dyDescent="0.25">
      <c r="K284" s="48" t="s">
        <v>363</v>
      </c>
      <c r="L284" s="49">
        <v>1250.5</v>
      </c>
      <c r="M284" s="49">
        <v>0</v>
      </c>
      <c r="N284" s="49">
        <v>105838.5</v>
      </c>
      <c r="O284" s="48">
        <v>1.196</v>
      </c>
      <c r="P284" s="48">
        <v>0.3896</v>
      </c>
      <c r="Q284" s="48">
        <v>3</v>
      </c>
      <c r="R284" s="48">
        <v>66.67</v>
      </c>
      <c r="S284" s="48">
        <v>4.069</v>
      </c>
      <c r="T284" s="48"/>
      <c r="U284" s="48"/>
      <c r="V284" s="48"/>
      <c r="W284" s="48" t="s">
        <v>329</v>
      </c>
      <c r="X284" s="49">
        <v>-1810</v>
      </c>
      <c r="Y284" s="49">
        <v>0</v>
      </c>
      <c r="Z284" s="49">
        <v>303498</v>
      </c>
      <c r="AA284" s="48">
        <v>-0.59279999999999999</v>
      </c>
      <c r="AB284" s="48">
        <v>0.59279999999999999</v>
      </c>
      <c r="AC284" s="48">
        <v>1</v>
      </c>
      <c r="AD284" s="48">
        <v>0</v>
      </c>
      <c r="AE284" s="48">
        <v>0</v>
      </c>
      <c r="AF284" s="48"/>
      <c r="AG284" s="48"/>
      <c r="AH284" s="48"/>
      <c r="AI284" s="48" t="s">
        <v>975</v>
      </c>
      <c r="AJ284" s="49">
        <v>18400</v>
      </c>
      <c r="AK284" s="49">
        <v>0</v>
      </c>
      <c r="AL284" s="49">
        <v>529407</v>
      </c>
      <c r="AM284" s="48">
        <v>3.601</v>
      </c>
      <c r="AN284" s="48">
        <v>0</v>
      </c>
      <c r="AO284" s="48">
        <v>1</v>
      </c>
      <c r="AP284" s="48">
        <v>100</v>
      </c>
      <c r="AQ284" s="48">
        <v>100</v>
      </c>
      <c r="AR284" s="48"/>
      <c r="AS284" s="48"/>
      <c r="AT284" s="48"/>
      <c r="AU284" s="51">
        <v>40795</v>
      </c>
      <c r="AV284" s="49">
        <v>70950</v>
      </c>
      <c r="AW284" s="49">
        <v>0</v>
      </c>
      <c r="AX284" s="49">
        <v>1196448</v>
      </c>
      <c r="AY284" s="48">
        <v>6.3040000000000003</v>
      </c>
      <c r="AZ284" s="48">
        <v>0</v>
      </c>
      <c r="BA284" s="48">
        <v>2</v>
      </c>
      <c r="BB284" s="48">
        <v>100</v>
      </c>
      <c r="BC284" s="48">
        <v>100</v>
      </c>
      <c r="BD284" s="48"/>
    </row>
    <row r="285" spans="11:56" x14ac:dyDescent="0.25">
      <c r="K285" s="48" t="s">
        <v>364</v>
      </c>
      <c r="L285" s="49">
        <v>-1784</v>
      </c>
      <c r="M285" s="49">
        <v>0</v>
      </c>
      <c r="N285" s="49">
        <v>104588</v>
      </c>
      <c r="O285" s="48">
        <v>-1.677</v>
      </c>
      <c r="P285" s="48">
        <v>1.677</v>
      </c>
      <c r="Q285" s="48">
        <v>2</v>
      </c>
      <c r="R285" s="48">
        <v>0</v>
      </c>
      <c r="S285" s="48">
        <v>0</v>
      </c>
      <c r="T285" s="48"/>
      <c r="U285" s="48"/>
      <c r="V285" s="48"/>
      <c r="W285" s="51">
        <v>40460</v>
      </c>
      <c r="X285" s="49">
        <v>-3310</v>
      </c>
      <c r="Y285" s="49">
        <v>0</v>
      </c>
      <c r="Z285" s="49">
        <v>305308</v>
      </c>
      <c r="AA285" s="48">
        <v>-1.073</v>
      </c>
      <c r="AB285" s="48">
        <v>1.073</v>
      </c>
      <c r="AC285" s="48">
        <v>1</v>
      </c>
      <c r="AD285" s="48">
        <v>0</v>
      </c>
      <c r="AE285" s="48">
        <v>0</v>
      </c>
      <c r="AF285" s="48"/>
      <c r="AG285" s="48"/>
      <c r="AH285" s="48"/>
      <c r="AI285" s="48" t="s">
        <v>976</v>
      </c>
      <c r="AJ285" s="49">
        <v>-15936</v>
      </c>
      <c r="AK285" s="49">
        <v>0</v>
      </c>
      <c r="AL285" s="49">
        <v>511007</v>
      </c>
      <c r="AM285" s="48">
        <v>-3.024</v>
      </c>
      <c r="AN285" s="48">
        <v>3.024</v>
      </c>
      <c r="AO285" s="48">
        <v>3</v>
      </c>
      <c r="AP285" s="48">
        <v>0</v>
      </c>
      <c r="AQ285" s="48">
        <v>0</v>
      </c>
      <c r="AR285" s="48"/>
      <c r="AS285" s="48"/>
      <c r="AT285" s="48"/>
      <c r="AU285" s="51">
        <v>40764</v>
      </c>
      <c r="AV285" s="49">
        <v>-35330.5</v>
      </c>
      <c r="AW285" s="49">
        <v>0</v>
      </c>
      <c r="AX285" s="49">
        <v>1125498</v>
      </c>
      <c r="AY285" s="48">
        <v>-3.044</v>
      </c>
      <c r="AZ285" s="48">
        <v>3.319</v>
      </c>
      <c r="BA285" s="48">
        <v>3</v>
      </c>
      <c r="BB285" s="48">
        <v>33.33</v>
      </c>
      <c r="BC285" s="48">
        <v>8.2900000000000001E-2</v>
      </c>
      <c r="BD285" s="48"/>
    </row>
    <row r="286" spans="11:56" x14ac:dyDescent="0.25">
      <c r="K286" s="48" t="s">
        <v>365</v>
      </c>
      <c r="L286" s="49">
        <v>2803.5</v>
      </c>
      <c r="M286" s="49">
        <v>0</v>
      </c>
      <c r="N286" s="49">
        <v>106372</v>
      </c>
      <c r="O286" s="48">
        <v>2.7069999999999999</v>
      </c>
      <c r="P286" s="48">
        <v>0</v>
      </c>
      <c r="Q286" s="48">
        <v>3</v>
      </c>
      <c r="R286" s="48">
        <v>100</v>
      </c>
      <c r="S286" s="48">
        <v>100</v>
      </c>
      <c r="T286" s="48"/>
      <c r="U286" s="48"/>
      <c r="V286" s="48"/>
      <c r="W286" s="51">
        <v>40430</v>
      </c>
      <c r="X286" s="49">
        <v>-5500</v>
      </c>
      <c r="Y286" s="49">
        <v>0</v>
      </c>
      <c r="Z286" s="49">
        <v>308618</v>
      </c>
      <c r="AA286" s="48">
        <v>-1.7509999999999999</v>
      </c>
      <c r="AB286" s="48">
        <v>1.7509999999999999</v>
      </c>
      <c r="AC286" s="48">
        <v>1</v>
      </c>
      <c r="AD286" s="48">
        <v>0</v>
      </c>
      <c r="AE286" s="48">
        <v>0</v>
      </c>
      <c r="AF286" s="48"/>
      <c r="AG286" s="48"/>
      <c r="AH286" s="48"/>
      <c r="AI286" s="48" t="s">
        <v>977</v>
      </c>
      <c r="AJ286" s="49">
        <v>24294</v>
      </c>
      <c r="AK286" s="49">
        <v>0</v>
      </c>
      <c r="AL286" s="49">
        <v>526943</v>
      </c>
      <c r="AM286" s="48">
        <v>4.8330000000000002</v>
      </c>
      <c r="AN286" s="48">
        <v>0</v>
      </c>
      <c r="AO286" s="48">
        <v>2</v>
      </c>
      <c r="AP286" s="48">
        <v>100</v>
      </c>
      <c r="AQ286" s="48">
        <v>100</v>
      </c>
      <c r="AR286" s="48"/>
      <c r="AS286" s="48"/>
      <c r="AT286" s="48"/>
      <c r="AU286" s="51">
        <v>40733</v>
      </c>
      <c r="AV286" s="49">
        <v>5472</v>
      </c>
      <c r="AW286" s="49">
        <v>0</v>
      </c>
      <c r="AX286" s="49">
        <v>1160828.5</v>
      </c>
      <c r="AY286" s="48">
        <v>0.47360000000000002</v>
      </c>
      <c r="AZ286" s="48">
        <v>0.95550000000000002</v>
      </c>
      <c r="BA286" s="48">
        <v>2</v>
      </c>
      <c r="BB286" s="48">
        <v>50</v>
      </c>
      <c r="BC286" s="48">
        <v>1.496</v>
      </c>
      <c r="BD286" s="48"/>
    </row>
    <row r="287" spans="11:56" x14ac:dyDescent="0.25">
      <c r="K287" s="48" t="s">
        <v>366</v>
      </c>
      <c r="L287" s="49">
        <v>-1122</v>
      </c>
      <c r="M287" s="49">
        <v>0</v>
      </c>
      <c r="N287" s="49">
        <v>103568.5</v>
      </c>
      <c r="O287" s="48">
        <v>-1.0720000000000001</v>
      </c>
      <c r="P287" s="48">
        <v>1.0720000000000001</v>
      </c>
      <c r="Q287" s="48">
        <v>1</v>
      </c>
      <c r="R287" s="48">
        <v>0</v>
      </c>
      <c r="S287" s="48">
        <v>0</v>
      </c>
      <c r="T287" s="48"/>
      <c r="U287" s="48"/>
      <c r="V287" s="48"/>
      <c r="W287" s="51">
        <v>40399</v>
      </c>
      <c r="X287" s="49">
        <v>3680</v>
      </c>
      <c r="Y287" s="49">
        <v>0</v>
      </c>
      <c r="Z287" s="49">
        <v>314118</v>
      </c>
      <c r="AA287" s="48">
        <v>1.1850000000000001</v>
      </c>
      <c r="AB287" s="48">
        <v>0</v>
      </c>
      <c r="AC287" s="48">
        <v>1</v>
      </c>
      <c r="AD287" s="48">
        <v>100</v>
      </c>
      <c r="AE287" s="48">
        <v>100</v>
      </c>
      <c r="AF287" s="48"/>
      <c r="AG287" s="48"/>
      <c r="AH287" s="48"/>
      <c r="AI287" s="48" t="s">
        <v>978</v>
      </c>
      <c r="AJ287" s="49">
        <v>33029.5</v>
      </c>
      <c r="AK287" s="49">
        <v>0</v>
      </c>
      <c r="AL287" s="49">
        <v>502649</v>
      </c>
      <c r="AM287" s="48">
        <v>7.0330000000000004</v>
      </c>
      <c r="AN287" s="48">
        <v>0</v>
      </c>
      <c r="AO287" s="48">
        <v>4</v>
      </c>
      <c r="AP287" s="48">
        <v>100</v>
      </c>
      <c r="AQ287" s="48">
        <v>100</v>
      </c>
      <c r="AR287" s="48"/>
      <c r="AS287" s="48"/>
      <c r="AT287" s="48"/>
      <c r="AU287" s="51">
        <v>40703</v>
      </c>
      <c r="AV287" s="49">
        <v>2856</v>
      </c>
      <c r="AW287" s="49">
        <v>0</v>
      </c>
      <c r="AX287" s="49">
        <v>1155356.5</v>
      </c>
      <c r="AY287" s="48">
        <v>0.24779999999999999</v>
      </c>
      <c r="AZ287" s="48">
        <v>0</v>
      </c>
      <c r="BA287" s="48">
        <v>1</v>
      </c>
      <c r="BB287" s="48">
        <v>100</v>
      </c>
      <c r="BC287" s="48">
        <v>100</v>
      </c>
      <c r="BD287" s="48"/>
    </row>
    <row r="288" spans="11:56" x14ac:dyDescent="0.25">
      <c r="K288" s="48" t="s">
        <v>367</v>
      </c>
      <c r="L288" s="49">
        <v>-980</v>
      </c>
      <c r="M288" s="49">
        <v>0</v>
      </c>
      <c r="N288" s="49">
        <v>104690.5</v>
      </c>
      <c r="O288" s="48">
        <v>-0.9274</v>
      </c>
      <c r="P288" s="48">
        <v>0.9274</v>
      </c>
      <c r="Q288" s="48">
        <v>1</v>
      </c>
      <c r="R288" s="48">
        <v>0</v>
      </c>
      <c r="S288" s="48">
        <v>0</v>
      </c>
      <c r="T288" s="48"/>
      <c r="U288" s="48"/>
      <c r="V288" s="48"/>
      <c r="W288" s="51">
        <v>40368</v>
      </c>
      <c r="X288" s="49">
        <v>2810</v>
      </c>
      <c r="Y288" s="49">
        <v>0</v>
      </c>
      <c r="Z288" s="49">
        <v>310438</v>
      </c>
      <c r="AA288" s="48">
        <v>0.91339999999999999</v>
      </c>
      <c r="AB288" s="48">
        <v>1.8560000000000001</v>
      </c>
      <c r="AC288" s="48">
        <v>3</v>
      </c>
      <c r="AD288" s="48">
        <v>66.67</v>
      </c>
      <c r="AE288" s="48">
        <v>1.492</v>
      </c>
      <c r="AF288" s="48"/>
      <c r="AG288" s="48"/>
      <c r="AH288" s="48"/>
      <c r="AI288" s="51" t="s">
        <v>979</v>
      </c>
      <c r="AJ288" s="49">
        <v>35227.5</v>
      </c>
      <c r="AK288" s="49">
        <v>0</v>
      </c>
      <c r="AL288" s="49">
        <v>469619.5</v>
      </c>
      <c r="AM288" s="48">
        <v>8.11</v>
      </c>
      <c r="AN288" s="48">
        <v>0.81020000000000003</v>
      </c>
      <c r="AO288" s="48">
        <v>3</v>
      </c>
      <c r="AP288" s="48">
        <v>66.67</v>
      </c>
      <c r="AQ288" s="48">
        <v>10.18</v>
      </c>
      <c r="AR288" s="48"/>
      <c r="AS288" s="48"/>
      <c r="AT288" s="48"/>
      <c r="AU288" s="51">
        <v>40583</v>
      </c>
      <c r="AV288" s="49">
        <v>-16172</v>
      </c>
      <c r="AW288" s="49">
        <v>0</v>
      </c>
      <c r="AX288" s="49">
        <v>1152500.5</v>
      </c>
      <c r="AY288" s="48">
        <v>-1.3839999999999999</v>
      </c>
      <c r="AZ288" s="48">
        <v>1.3839999999999999</v>
      </c>
      <c r="BA288" s="48">
        <v>1</v>
      </c>
      <c r="BB288" s="48">
        <v>0</v>
      </c>
      <c r="BC288" s="48">
        <v>0</v>
      </c>
      <c r="BD288" s="48"/>
    </row>
    <row r="289" spans="11:56" x14ac:dyDescent="0.25">
      <c r="K289" s="48" t="s">
        <v>368</v>
      </c>
      <c r="L289" s="49">
        <v>1450</v>
      </c>
      <c r="M289" s="49">
        <v>0</v>
      </c>
      <c r="N289" s="49">
        <v>105670.5</v>
      </c>
      <c r="O289" s="48">
        <v>1.391</v>
      </c>
      <c r="P289" s="48">
        <v>0.23039999999999999</v>
      </c>
      <c r="Q289" s="48">
        <v>3</v>
      </c>
      <c r="R289" s="48">
        <v>66.67</v>
      </c>
      <c r="S289" s="48">
        <v>6.9429999999999996</v>
      </c>
      <c r="T289" s="48"/>
      <c r="U289" s="48"/>
      <c r="V289" s="48"/>
      <c r="W289" s="51">
        <v>40338</v>
      </c>
      <c r="X289" s="49">
        <v>-1210</v>
      </c>
      <c r="Y289" s="49">
        <v>0</v>
      </c>
      <c r="Z289" s="49">
        <v>307628</v>
      </c>
      <c r="AA289" s="48">
        <v>-0.39179999999999998</v>
      </c>
      <c r="AB289" s="48">
        <v>0.39179999999999998</v>
      </c>
      <c r="AC289" s="48">
        <v>1</v>
      </c>
      <c r="AD289" s="48">
        <v>0</v>
      </c>
      <c r="AE289" s="48">
        <v>0</v>
      </c>
      <c r="AF289" s="48"/>
      <c r="AG289" s="48"/>
      <c r="AH289" s="48"/>
      <c r="AI289" s="51" t="s">
        <v>980</v>
      </c>
      <c r="AJ289" s="49">
        <v>-17220</v>
      </c>
      <c r="AK289" s="49">
        <v>0</v>
      </c>
      <c r="AL289" s="49">
        <v>434392</v>
      </c>
      <c r="AM289" s="48">
        <v>-3.8130000000000002</v>
      </c>
      <c r="AN289" s="48">
        <v>3.8130000000000002</v>
      </c>
      <c r="AO289" s="48">
        <v>4</v>
      </c>
      <c r="AP289" s="48">
        <v>25</v>
      </c>
      <c r="AQ289" s="48">
        <v>1.6000000000000001E-3</v>
      </c>
      <c r="AR289" s="48"/>
      <c r="AS289" s="48"/>
      <c r="AT289" s="48"/>
      <c r="AU289" s="51">
        <v>40552</v>
      </c>
      <c r="AV289" s="49">
        <v>-13435.5</v>
      </c>
      <c r="AW289" s="49">
        <v>0</v>
      </c>
      <c r="AX289" s="49">
        <v>1168672.5</v>
      </c>
      <c r="AY289" s="48">
        <v>-1.137</v>
      </c>
      <c r="AZ289" s="48">
        <v>1.137</v>
      </c>
      <c r="BA289" s="48">
        <v>2</v>
      </c>
      <c r="BB289" s="48">
        <v>0</v>
      </c>
      <c r="BC289" s="48">
        <v>0</v>
      </c>
      <c r="BD289" s="48"/>
    </row>
    <row r="290" spans="11:56" x14ac:dyDescent="0.25">
      <c r="K290" s="48" t="s">
        <v>517</v>
      </c>
      <c r="L290" s="49">
        <v>6</v>
      </c>
      <c r="M290" s="49">
        <v>0</v>
      </c>
      <c r="N290" s="49">
        <v>104220.5</v>
      </c>
      <c r="O290" s="48">
        <v>5.7999999999999996E-3</v>
      </c>
      <c r="P290" s="48">
        <v>0</v>
      </c>
      <c r="Q290" s="48">
        <v>1</v>
      </c>
      <c r="R290" s="48">
        <v>100</v>
      </c>
      <c r="S290" s="48">
        <v>100</v>
      </c>
      <c r="T290" s="48"/>
      <c r="U290" s="48"/>
      <c r="V290" s="48"/>
      <c r="W290" s="51">
        <v>40218</v>
      </c>
      <c r="X290" s="49">
        <v>-2810</v>
      </c>
      <c r="Y290" s="49">
        <v>0</v>
      </c>
      <c r="Z290" s="49">
        <v>308838</v>
      </c>
      <c r="AA290" s="48">
        <v>-0.90169999999999995</v>
      </c>
      <c r="AB290" s="48">
        <v>0.90169999999999995</v>
      </c>
      <c r="AC290" s="48">
        <v>1</v>
      </c>
      <c r="AD290" s="48">
        <v>0</v>
      </c>
      <c r="AE290" s="48">
        <v>0</v>
      </c>
      <c r="AF290" s="48"/>
      <c r="AG290" s="48"/>
      <c r="AH290" s="48"/>
      <c r="AI290" s="51">
        <v>40850</v>
      </c>
      <c r="AJ290" s="49">
        <v>-3202.5</v>
      </c>
      <c r="AK290" s="49">
        <v>0</v>
      </c>
      <c r="AL290" s="49">
        <v>451612</v>
      </c>
      <c r="AM290" s="48">
        <v>-0.70409999999999995</v>
      </c>
      <c r="AN290" s="48">
        <v>0.70409999999999995</v>
      </c>
      <c r="AO290" s="48">
        <v>1</v>
      </c>
      <c r="AP290" s="48">
        <v>0</v>
      </c>
      <c r="AQ290" s="48">
        <v>0</v>
      </c>
      <c r="AR290" s="48"/>
      <c r="AS290" s="48"/>
      <c r="AT290" s="48"/>
      <c r="AU290" s="48" t="s">
        <v>1247</v>
      </c>
      <c r="AV290" s="49">
        <v>-97.5</v>
      </c>
      <c r="AW290" s="49">
        <v>0</v>
      </c>
      <c r="AX290" s="49">
        <v>1182108</v>
      </c>
      <c r="AY290" s="48">
        <v>-8.2000000000000007E-3</v>
      </c>
      <c r="AZ290" s="48">
        <v>8.2000000000000007E-3</v>
      </c>
      <c r="BA290" s="48">
        <v>1</v>
      </c>
      <c r="BB290" s="48">
        <v>0</v>
      </c>
      <c r="BC290" s="48">
        <v>0</v>
      </c>
      <c r="BD290" s="48"/>
    </row>
    <row r="291" spans="11:56" x14ac:dyDescent="0.25">
      <c r="K291" s="51">
        <v>40515</v>
      </c>
      <c r="L291" s="49">
        <v>1478</v>
      </c>
      <c r="M291" s="49">
        <v>0</v>
      </c>
      <c r="N291" s="49">
        <v>104214.5</v>
      </c>
      <c r="O291" s="48">
        <v>1.4390000000000001</v>
      </c>
      <c r="P291" s="48">
        <v>0</v>
      </c>
      <c r="Q291" s="48">
        <v>1</v>
      </c>
      <c r="R291" s="48">
        <v>100</v>
      </c>
      <c r="S291" s="48">
        <v>100</v>
      </c>
      <c r="T291" s="48"/>
      <c r="U291" s="48"/>
      <c r="V291" s="48"/>
      <c r="W291" s="51">
        <v>40187</v>
      </c>
      <c r="X291" s="49">
        <v>6682.5</v>
      </c>
      <c r="Y291" s="49">
        <v>0</v>
      </c>
      <c r="Z291" s="49">
        <v>311648</v>
      </c>
      <c r="AA291" s="48">
        <v>2.1909999999999998</v>
      </c>
      <c r="AB291" s="48">
        <v>0.83209999999999995</v>
      </c>
      <c r="AC291" s="48">
        <v>3</v>
      </c>
      <c r="AD291" s="48">
        <v>66.67</v>
      </c>
      <c r="AE291" s="48">
        <v>3.633</v>
      </c>
      <c r="AF291" s="48"/>
      <c r="AG291" s="48"/>
      <c r="AH291" s="48"/>
      <c r="AI291" s="51">
        <v>40819</v>
      </c>
      <c r="AJ291" s="49">
        <v>-26054</v>
      </c>
      <c r="AK291" s="49">
        <v>0</v>
      </c>
      <c r="AL291" s="49">
        <v>454814.5</v>
      </c>
      <c r="AM291" s="48">
        <v>-5.4180000000000001</v>
      </c>
      <c r="AN291" s="48">
        <v>5.4180000000000001</v>
      </c>
      <c r="AO291" s="48">
        <v>2</v>
      </c>
      <c r="AP291" s="48">
        <v>0</v>
      </c>
      <c r="AQ291" s="48">
        <v>0</v>
      </c>
      <c r="AR291" s="48"/>
      <c r="AS291" s="48"/>
      <c r="AT291" s="48"/>
      <c r="AU291" s="51" t="s">
        <v>1248</v>
      </c>
      <c r="AV291" s="49">
        <v>-15736.5</v>
      </c>
      <c r="AW291" s="49">
        <v>0</v>
      </c>
      <c r="AX291" s="49">
        <v>1182205.5</v>
      </c>
      <c r="AY291" s="48">
        <v>-1.3140000000000001</v>
      </c>
      <c r="AZ291" s="48">
        <v>2.629</v>
      </c>
      <c r="BA291" s="48">
        <v>3</v>
      </c>
      <c r="BB291" s="48">
        <v>33.33</v>
      </c>
      <c r="BC291" s="48">
        <v>0.50029999999999997</v>
      </c>
      <c r="BD291" s="48"/>
    </row>
    <row r="292" spans="11:56" x14ac:dyDescent="0.25">
      <c r="K292" s="51">
        <v>40485</v>
      </c>
      <c r="L292" s="49">
        <v>288</v>
      </c>
      <c r="M292" s="49">
        <v>0</v>
      </c>
      <c r="N292" s="49">
        <v>102736.5</v>
      </c>
      <c r="O292" s="48">
        <v>0.28110000000000002</v>
      </c>
      <c r="P292" s="48">
        <v>0</v>
      </c>
      <c r="Q292" s="48">
        <v>1</v>
      </c>
      <c r="R292" s="48">
        <v>100</v>
      </c>
      <c r="S292" s="48">
        <v>100</v>
      </c>
      <c r="T292" s="48"/>
      <c r="U292" s="48"/>
      <c r="V292" s="48"/>
      <c r="W292" s="51" t="s">
        <v>330</v>
      </c>
      <c r="X292" s="49">
        <v>-9090</v>
      </c>
      <c r="Y292" s="49">
        <v>0</v>
      </c>
      <c r="Z292" s="49">
        <v>304965.5</v>
      </c>
      <c r="AA292" s="48">
        <v>-2.8940000000000001</v>
      </c>
      <c r="AB292" s="48">
        <v>2.8940000000000001</v>
      </c>
      <c r="AC292" s="48">
        <v>3</v>
      </c>
      <c r="AD292" s="48">
        <v>33.33</v>
      </c>
      <c r="AE292" s="48">
        <v>5.21E-2</v>
      </c>
      <c r="AF292" s="48"/>
      <c r="AG292" s="48"/>
      <c r="AH292" s="48"/>
      <c r="AI292" s="51">
        <v>40789</v>
      </c>
      <c r="AJ292" s="49">
        <v>-6426</v>
      </c>
      <c r="AK292" s="49">
        <v>0</v>
      </c>
      <c r="AL292" s="49">
        <v>480868.5</v>
      </c>
      <c r="AM292" s="48">
        <v>-1.319</v>
      </c>
      <c r="AN292" s="48">
        <v>1.319</v>
      </c>
      <c r="AO292" s="48">
        <v>1</v>
      </c>
      <c r="AP292" s="48">
        <v>0</v>
      </c>
      <c r="AQ292" s="48">
        <v>0</v>
      </c>
      <c r="AR292" s="48"/>
      <c r="AS292" s="48"/>
      <c r="AT292" s="48"/>
      <c r="AU292" s="51" t="s">
        <v>1249</v>
      </c>
      <c r="AV292" s="49">
        <v>16406</v>
      </c>
      <c r="AW292" s="49">
        <v>0</v>
      </c>
      <c r="AX292" s="49">
        <v>1197942</v>
      </c>
      <c r="AY292" s="48">
        <v>1.389</v>
      </c>
      <c r="AZ292" s="48">
        <v>0</v>
      </c>
      <c r="BA292" s="48">
        <v>2</v>
      </c>
      <c r="BB292" s="48">
        <v>100</v>
      </c>
      <c r="BC292" s="48">
        <v>100</v>
      </c>
      <c r="BD292" s="48"/>
    </row>
    <row r="293" spans="11:56" x14ac:dyDescent="0.25">
      <c r="K293" s="51">
        <v>40454</v>
      </c>
      <c r="L293" s="49">
        <v>-1874</v>
      </c>
      <c r="M293" s="49">
        <v>0</v>
      </c>
      <c r="N293" s="49">
        <v>102448.5</v>
      </c>
      <c r="O293" s="48">
        <v>-1.796</v>
      </c>
      <c r="P293" s="48">
        <v>1.881</v>
      </c>
      <c r="Q293" s="48">
        <v>2</v>
      </c>
      <c r="R293" s="48">
        <v>50</v>
      </c>
      <c r="S293" s="48">
        <v>4.4900000000000002E-2</v>
      </c>
      <c r="T293" s="48"/>
      <c r="U293" s="48"/>
      <c r="V293" s="48"/>
      <c r="W293" s="51" t="s">
        <v>331</v>
      </c>
      <c r="X293" s="49">
        <v>2580</v>
      </c>
      <c r="Y293" s="49">
        <v>0</v>
      </c>
      <c r="Z293" s="49">
        <v>314055.5</v>
      </c>
      <c r="AA293" s="48">
        <v>0.82830000000000004</v>
      </c>
      <c r="AB293" s="48">
        <v>0</v>
      </c>
      <c r="AC293" s="48">
        <v>1</v>
      </c>
      <c r="AD293" s="48">
        <v>100</v>
      </c>
      <c r="AE293" s="48">
        <v>100</v>
      </c>
      <c r="AF293" s="48"/>
      <c r="AG293" s="48"/>
      <c r="AH293" s="48"/>
      <c r="AI293" s="51">
        <v>40758</v>
      </c>
      <c r="AJ293" s="49">
        <v>5012</v>
      </c>
      <c r="AK293" s="49">
        <v>0</v>
      </c>
      <c r="AL293" s="49">
        <v>487294.5</v>
      </c>
      <c r="AM293" s="48">
        <v>1.0389999999999999</v>
      </c>
      <c r="AN293" s="48">
        <v>0</v>
      </c>
      <c r="AO293" s="48">
        <v>1</v>
      </c>
      <c r="AP293" s="48">
        <v>100</v>
      </c>
      <c r="AQ293" s="48">
        <v>100</v>
      </c>
      <c r="AR293" s="48"/>
      <c r="AS293" s="48"/>
      <c r="AT293" s="48"/>
      <c r="AU293" s="51" t="s">
        <v>1250</v>
      </c>
      <c r="AV293" s="49">
        <v>-38993.5</v>
      </c>
      <c r="AW293" s="49">
        <v>0</v>
      </c>
      <c r="AX293" s="49">
        <v>1181536</v>
      </c>
      <c r="AY293" s="48">
        <v>-3.1949999999999998</v>
      </c>
      <c r="AZ293" s="48">
        <v>4.0469999999999997</v>
      </c>
      <c r="BA293" s="48">
        <v>5</v>
      </c>
      <c r="BB293" s="48">
        <v>40</v>
      </c>
      <c r="BC293" s="48">
        <v>0.34589999999999999</v>
      </c>
      <c r="BD293" s="48"/>
    </row>
    <row r="294" spans="11:56" x14ac:dyDescent="0.25">
      <c r="K294" s="51">
        <v>40424</v>
      </c>
      <c r="L294" s="49">
        <v>998</v>
      </c>
      <c r="M294" s="49">
        <v>0</v>
      </c>
      <c r="N294" s="49">
        <v>104322.5</v>
      </c>
      <c r="O294" s="48">
        <v>0.96589999999999998</v>
      </c>
      <c r="P294" s="48">
        <v>0</v>
      </c>
      <c r="Q294" s="48">
        <v>1</v>
      </c>
      <c r="R294" s="48">
        <v>100</v>
      </c>
      <c r="S294" s="48">
        <v>100</v>
      </c>
      <c r="T294" s="48"/>
      <c r="U294" s="48"/>
      <c r="V294" s="48"/>
      <c r="W294" s="48" t="s">
        <v>332</v>
      </c>
      <c r="X294" s="49">
        <v>22240</v>
      </c>
      <c r="Y294" s="49">
        <v>0</v>
      </c>
      <c r="Z294" s="49">
        <v>311475.5</v>
      </c>
      <c r="AA294" s="48">
        <v>7.6890000000000001</v>
      </c>
      <c r="AB294" s="48">
        <v>0</v>
      </c>
      <c r="AC294" s="48">
        <v>2</v>
      </c>
      <c r="AD294" s="48">
        <v>100</v>
      </c>
      <c r="AE294" s="48">
        <v>100</v>
      </c>
      <c r="AF294" s="48"/>
      <c r="AG294" s="48"/>
      <c r="AH294" s="48"/>
      <c r="AI294" s="51">
        <v>40727</v>
      </c>
      <c r="AJ294" s="49">
        <v>-1277.5</v>
      </c>
      <c r="AK294" s="49">
        <v>0</v>
      </c>
      <c r="AL294" s="49">
        <v>482282.5</v>
      </c>
      <c r="AM294" s="48">
        <v>-0.26419999999999999</v>
      </c>
      <c r="AN294" s="48">
        <v>0.79400000000000004</v>
      </c>
      <c r="AO294" s="48">
        <v>3</v>
      </c>
      <c r="AP294" s="48">
        <v>33.33</v>
      </c>
      <c r="AQ294" s="48">
        <v>0.6673</v>
      </c>
      <c r="AR294" s="48"/>
      <c r="AS294" s="48"/>
      <c r="AT294" s="48"/>
      <c r="AU294" s="51" t="s">
        <v>1251</v>
      </c>
      <c r="AV294" s="49">
        <v>-13000</v>
      </c>
      <c r="AW294" s="49">
        <v>0</v>
      </c>
      <c r="AX294" s="49">
        <v>1220529.5</v>
      </c>
      <c r="AY294" s="48">
        <v>-1.054</v>
      </c>
      <c r="AZ294" s="48">
        <v>1.054</v>
      </c>
      <c r="BA294" s="48">
        <v>1</v>
      </c>
      <c r="BB294" s="48">
        <v>0</v>
      </c>
      <c r="BC294" s="48">
        <v>0</v>
      </c>
      <c r="BD294" s="48"/>
    </row>
    <row r="295" spans="11:56" x14ac:dyDescent="0.25">
      <c r="K295" s="51">
        <v>40301</v>
      </c>
      <c r="L295" s="49">
        <v>308</v>
      </c>
      <c r="M295" s="49">
        <v>0</v>
      </c>
      <c r="N295" s="49">
        <v>103324.5</v>
      </c>
      <c r="O295" s="48">
        <v>0.29899999999999999</v>
      </c>
      <c r="P295" s="48">
        <v>0</v>
      </c>
      <c r="Q295" s="48">
        <v>1</v>
      </c>
      <c r="R295" s="48">
        <v>100</v>
      </c>
      <c r="S295" s="48">
        <v>100</v>
      </c>
      <c r="T295" s="48"/>
      <c r="U295" s="48"/>
      <c r="V295" s="48"/>
      <c r="W295" s="48" t="s">
        <v>333</v>
      </c>
      <c r="X295" s="49">
        <v>-2040</v>
      </c>
      <c r="Y295" s="49">
        <v>0</v>
      </c>
      <c r="Z295" s="49">
        <v>289235.5</v>
      </c>
      <c r="AA295" s="48">
        <v>-0.70040000000000002</v>
      </c>
      <c r="AB295" s="48">
        <v>1.4039999999999999</v>
      </c>
      <c r="AC295" s="48">
        <v>3</v>
      </c>
      <c r="AD295" s="48">
        <v>66.67</v>
      </c>
      <c r="AE295" s="48">
        <v>0.50490000000000002</v>
      </c>
      <c r="AF295" s="48"/>
      <c r="AG295" s="48"/>
      <c r="AH295" s="48"/>
      <c r="AI295" s="51">
        <v>40636</v>
      </c>
      <c r="AJ295" s="49">
        <v>-378</v>
      </c>
      <c r="AK295" s="49">
        <v>0</v>
      </c>
      <c r="AL295" s="49">
        <v>483560</v>
      </c>
      <c r="AM295" s="48">
        <v>-7.8100000000000003E-2</v>
      </c>
      <c r="AN295" s="48">
        <v>7.8100000000000003E-2</v>
      </c>
      <c r="AO295" s="48">
        <v>1</v>
      </c>
      <c r="AP295" s="48">
        <v>0</v>
      </c>
      <c r="AQ295" s="48">
        <v>0</v>
      </c>
      <c r="AR295" s="48"/>
      <c r="AS295" s="48"/>
      <c r="AT295" s="48"/>
      <c r="AU295" s="51" t="s">
        <v>1252</v>
      </c>
      <c r="AV295" s="49">
        <v>3146</v>
      </c>
      <c r="AW295" s="49">
        <v>0</v>
      </c>
      <c r="AX295" s="49">
        <v>1233529.5</v>
      </c>
      <c r="AY295" s="48">
        <v>0.25569999999999998</v>
      </c>
      <c r="AZ295" s="48">
        <v>1.61</v>
      </c>
      <c r="BA295" s="48">
        <v>3</v>
      </c>
      <c r="BB295" s="48">
        <v>33.33</v>
      </c>
      <c r="BC295" s="48">
        <v>1.159</v>
      </c>
      <c r="BD295" s="48"/>
    </row>
    <row r="296" spans="11:56" x14ac:dyDescent="0.25">
      <c r="K296" s="51">
        <v>40271</v>
      </c>
      <c r="L296" s="49">
        <v>-1206</v>
      </c>
      <c r="M296" s="49">
        <v>0</v>
      </c>
      <c r="N296" s="49">
        <v>103016.5</v>
      </c>
      <c r="O296" s="48">
        <v>-1.157</v>
      </c>
      <c r="P296" s="48">
        <v>1.157</v>
      </c>
      <c r="Q296" s="48">
        <v>2</v>
      </c>
      <c r="R296" s="48">
        <v>0</v>
      </c>
      <c r="S296" s="48">
        <v>0</v>
      </c>
      <c r="T296" s="48"/>
      <c r="U296" s="48"/>
      <c r="V296" s="48"/>
      <c r="W296" s="48" t="s">
        <v>732</v>
      </c>
      <c r="X296" s="49">
        <v>-1520</v>
      </c>
      <c r="Y296" s="49">
        <v>0</v>
      </c>
      <c r="Z296" s="49">
        <v>291275.5</v>
      </c>
      <c r="AA296" s="48">
        <v>-0.51910000000000001</v>
      </c>
      <c r="AB296" s="48">
        <v>0.51910000000000001</v>
      </c>
      <c r="AC296" s="48">
        <v>1</v>
      </c>
      <c r="AD296" s="48">
        <v>0</v>
      </c>
      <c r="AE296" s="48">
        <v>0</v>
      </c>
      <c r="AF296" s="48"/>
      <c r="AG296" s="48"/>
      <c r="AH296" s="48"/>
      <c r="AI296" s="51">
        <v>40605</v>
      </c>
      <c r="AJ296" s="49">
        <v>14794.5</v>
      </c>
      <c r="AK296" s="49">
        <v>0</v>
      </c>
      <c r="AL296" s="49">
        <v>483938</v>
      </c>
      <c r="AM296" s="48">
        <v>3.1539999999999999</v>
      </c>
      <c r="AN296" s="48">
        <v>0.43640000000000001</v>
      </c>
      <c r="AO296" s="48">
        <v>3</v>
      </c>
      <c r="AP296" s="48">
        <v>66.67</v>
      </c>
      <c r="AQ296" s="48">
        <v>8.2260000000000009</v>
      </c>
      <c r="AR296" s="48"/>
      <c r="AS296" s="48"/>
      <c r="AT296" s="48"/>
      <c r="AU296" s="51" t="s">
        <v>1253</v>
      </c>
      <c r="AV296" s="49">
        <v>-16926</v>
      </c>
      <c r="AW296" s="49">
        <v>0</v>
      </c>
      <c r="AX296" s="49">
        <v>1230383.5</v>
      </c>
      <c r="AY296" s="48">
        <v>-1.357</v>
      </c>
      <c r="AZ296" s="48">
        <v>1.357</v>
      </c>
      <c r="BA296" s="48">
        <v>1</v>
      </c>
      <c r="BB296" s="48">
        <v>0</v>
      </c>
      <c r="BC296" s="48">
        <v>0</v>
      </c>
      <c r="BD296" s="48"/>
    </row>
    <row r="297" spans="11:56" x14ac:dyDescent="0.25">
      <c r="K297" s="51">
        <v>40212</v>
      </c>
      <c r="L297" s="49">
        <v>1818</v>
      </c>
      <c r="M297" s="49">
        <v>0</v>
      </c>
      <c r="N297" s="49">
        <v>104222.5</v>
      </c>
      <c r="O297" s="48">
        <v>1.7749999999999999</v>
      </c>
      <c r="P297" s="48">
        <v>0</v>
      </c>
      <c r="Q297" s="48">
        <v>1</v>
      </c>
      <c r="R297" s="48">
        <v>100</v>
      </c>
      <c r="S297" s="48">
        <v>100</v>
      </c>
      <c r="T297" s="48"/>
      <c r="U297" s="48"/>
      <c r="V297" s="48"/>
      <c r="W297" s="48" t="s">
        <v>733</v>
      </c>
      <c r="X297" s="49">
        <v>4980</v>
      </c>
      <c r="Y297" s="49">
        <v>0</v>
      </c>
      <c r="Z297" s="49">
        <v>292795.5</v>
      </c>
      <c r="AA297" s="48">
        <v>1.73</v>
      </c>
      <c r="AB297" s="48">
        <v>0.38109999999999999</v>
      </c>
      <c r="AC297" s="48">
        <v>2</v>
      </c>
      <c r="AD297" s="48">
        <v>50</v>
      </c>
      <c r="AE297" s="48">
        <v>5.4459999999999997</v>
      </c>
      <c r="AF297" s="48"/>
      <c r="AG297" s="48"/>
      <c r="AH297" s="48"/>
      <c r="AI297" s="51">
        <v>40546</v>
      </c>
      <c r="AJ297" s="49">
        <v>-8876</v>
      </c>
      <c r="AK297" s="49">
        <v>0</v>
      </c>
      <c r="AL297" s="49">
        <v>469143.5</v>
      </c>
      <c r="AM297" s="48">
        <v>-1.857</v>
      </c>
      <c r="AN297" s="48">
        <v>2.3140000000000001</v>
      </c>
      <c r="AO297" s="48">
        <v>2</v>
      </c>
      <c r="AP297" s="48">
        <v>50</v>
      </c>
      <c r="AQ297" s="48">
        <v>0.19750000000000001</v>
      </c>
      <c r="AR297" s="48"/>
      <c r="AS297" s="48"/>
      <c r="AT297" s="48"/>
      <c r="AU297" s="48" t="s">
        <v>1254</v>
      </c>
      <c r="AV297" s="49">
        <v>190236</v>
      </c>
      <c r="AW297" s="49">
        <v>0</v>
      </c>
      <c r="AX297" s="49">
        <v>1247309.5</v>
      </c>
      <c r="AY297" s="48">
        <v>18</v>
      </c>
      <c r="AZ297" s="48">
        <v>0</v>
      </c>
      <c r="BA297" s="48">
        <v>2</v>
      </c>
      <c r="BB297" s="48">
        <v>100</v>
      </c>
      <c r="BC297" s="48">
        <v>100</v>
      </c>
      <c r="BD297" s="48"/>
    </row>
    <row r="298" spans="11:56" x14ac:dyDescent="0.25">
      <c r="K298" s="51">
        <v>40181</v>
      </c>
      <c r="L298" s="49">
        <v>-2562.5</v>
      </c>
      <c r="M298" s="49">
        <v>0</v>
      </c>
      <c r="N298" s="49">
        <v>102404.5</v>
      </c>
      <c r="O298" s="48">
        <v>-2.4409999999999998</v>
      </c>
      <c r="P298" s="48">
        <v>2.4409999999999998</v>
      </c>
      <c r="Q298" s="48">
        <v>2</v>
      </c>
      <c r="R298" s="48">
        <v>0</v>
      </c>
      <c r="S298" s="48">
        <v>0</v>
      </c>
      <c r="T298" s="48"/>
      <c r="U298" s="48"/>
      <c r="V298" s="48"/>
      <c r="W298" s="48" t="s">
        <v>734</v>
      </c>
      <c r="X298" s="49">
        <v>5370</v>
      </c>
      <c r="Y298" s="49">
        <v>0</v>
      </c>
      <c r="Z298" s="49">
        <v>287815.5</v>
      </c>
      <c r="AA298" s="48">
        <v>1.901</v>
      </c>
      <c r="AB298" s="48">
        <v>0.42209999999999998</v>
      </c>
      <c r="AC298" s="48">
        <v>2</v>
      </c>
      <c r="AD298" s="48">
        <v>50</v>
      </c>
      <c r="AE298" s="48">
        <v>5.4020000000000001</v>
      </c>
      <c r="AF298" s="48"/>
      <c r="AG298" s="48"/>
      <c r="AH298" s="48"/>
      <c r="AI298" s="48" t="s">
        <v>981</v>
      </c>
      <c r="AJ298" s="49">
        <v>-7700</v>
      </c>
      <c r="AK298" s="49">
        <v>0</v>
      </c>
      <c r="AL298" s="49">
        <v>478019.5</v>
      </c>
      <c r="AM298" s="48">
        <v>-1.585</v>
      </c>
      <c r="AN298" s="48">
        <v>1.585</v>
      </c>
      <c r="AO298" s="48">
        <v>2</v>
      </c>
      <c r="AP298" s="48">
        <v>0</v>
      </c>
      <c r="AQ298" s="48">
        <v>0</v>
      </c>
      <c r="AR298" s="48"/>
      <c r="AS298" s="48"/>
      <c r="AT298" s="48"/>
      <c r="AU298" s="48" t="s">
        <v>1255</v>
      </c>
      <c r="AV298" s="49">
        <v>5472</v>
      </c>
      <c r="AW298" s="49">
        <v>0</v>
      </c>
      <c r="AX298" s="49">
        <v>1057073.5</v>
      </c>
      <c r="AY298" s="48">
        <v>0.52029999999999998</v>
      </c>
      <c r="AZ298" s="48">
        <v>0</v>
      </c>
      <c r="BA298" s="48">
        <v>2</v>
      </c>
      <c r="BB298" s="48">
        <v>100</v>
      </c>
      <c r="BC298" s="48">
        <v>100</v>
      </c>
      <c r="BD298" s="48"/>
    </row>
    <row r="299" spans="11:56" x14ac:dyDescent="0.25">
      <c r="K299" s="51" t="s">
        <v>518</v>
      </c>
      <c r="L299" s="49">
        <v>-62</v>
      </c>
      <c r="M299" s="49">
        <v>0</v>
      </c>
      <c r="N299" s="49">
        <v>104967</v>
      </c>
      <c r="O299" s="48">
        <v>-5.8999999999999997E-2</v>
      </c>
      <c r="P299" s="48">
        <v>1.5569999999999999</v>
      </c>
      <c r="Q299" s="48">
        <v>2</v>
      </c>
      <c r="R299" s="48">
        <v>50</v>
      </c>
      <c r="S299" s="48">
        <v>0.9627</v>
      </c>
      <c r="T299" s="48"/>
      <c r="U299" s="48"/>
      <c r="V299" s="48"/>
      <c r="W299" s="48" t="s">
        <v>334</v>
      </c>
      <c r="X299" s="49">
        <v>2667.5</v>
      </c>
      <c r="Y299" s="49">
        <v>0</v>
      </c>
      <c r="Z299" s="49">
        <v>282445.5</v>
      </c>
      <c r="AA299" s="48">
        <v>0.95340000000000003</v>
      </c>
      <c r="AB299" s="48">
        <v>2.9780000000000002</v>
      </c>
      <c r="AC299" s="48">
        <v>3</v>
      </c>
      <c r="AD299" s="48">
        <v>33.33</v>
      </c>
      <c r="AE299" s="48">
        <v>1.32</v>
      </c>
      <c r="AF299" s="48"/>
      <c r="AG299" s="48"/>
      <c r="AH299" s="48"/>
      <c r="AI299" s="48" t="s">
        <v>982</v>
      </c>
      <c r="AJ299" s="49">
        <v>10192</v>
      </c>
      <c r="AK299" s="49">
        <v>0</v>
      </c>
      <c r="AL299" s="49">
        <v>485719.5</v>
      </c>
      <c r="AM299" s="48">
        <v>2.1429999999999998</v>
      </c>
      <c r="AN299" s="48">
        <v>0</v>
      </c>
      <c r="AO299" s="48">
        <v>2</v>
      </c>
      <c r="AP299" s="48">
        <v>100</v>
      </c>
      <c r="AQ299" s="48">
        <v>100</v>
      </c>
      <c r="AR299" s="48"/>
      <c r="AS299" s="48"/>
      <c r="AT299" s="48"/>
      <c r="AU299" s="48" t="s">
        <v>1256</v>
      </c>
      <c r="AV299" s="49">
        <v>-9996</v>
      </c>
      <c r="AW299" s="49">
        <v>0</v>
      </c>
      <c r="AX299" s="49">
        <v>1051601.5</v>
      </c>
      <c r="AY299" s="48">
        <v>-0.94159999999999999</v>
      </c>
      <c r="AZ299" s="48">
        <v>1.393</v>
      </c>
      <c r="BA299" s="48">
        <v>3</v>
      </c>
      <c r="BB299" s="48">
        <v>33.33</v>
      </c>
      <c r="BC299" s="48">
        <v>0.3271</v>
      </c>
      <c r="BD299" s="48"/>
    </row>
    <row r="300" spans="11:56" x14ac:dyDescent="0.25">
      <c r="K300" s="51" t="s">
        <v>519</v>
      </c>
      <c r="L300" s="49">
        <v>-246.5</v>
      </c>
      <c r="M300" s="49">
        <v>0</v>
      </c>
      <c r="N300" s="49">
        <v>105029</v>
      </c>
      <c r="O300" s="48">
        <v>-0.2341</v>
      </c>
      <c r="P300" s="48">
        <v>0.45829999999999999</v>
      </c>
      <c r="Q300" s="48">
        <v>2</v>
      </c>
      <c r="R300" s="48">
        <v>50</v>
      </c>
      <c r="S300" s="48">
        <v>0.48909999999999998</v>
      </c>
      <c r="T300" s="48"/>
      <c r="U300" s="48"/>
      <c r="V300" s="48"/>
      <c r="W300" s="48" t="s">
        <v>335</v>
      </c>
      <c r="X300" s="49">
        <v>-3942.5</v>
      </c>
      <c r="Y300" s="49">
        <v>0</v>
      </c>
      <c r="Z300" s="49">
        <v>279778</v>
      </c>
      <c r="AA300" s="48">
        <v>-1.39</v>
      </c>
      <c r="AB300" s="48">
        <v>3.2290000000000001</v>
      </c>
      <c r="AC300" s="48">
        <v>3</v>
      </c>
      <c r="AD300" s="48">
        <v>66.67</v>
      </c>
      <c r="AE300" s="48">
        <v>0.56969999999999998</v>
      </c>
      <c r="AF300" s="48"/>
      <c r="AG300" s="48"/>
      <c r="AH300" s="48"/>
      <c r="AI300" s="51" t="s">
        <v>983</v>
      </c>
      <c r="AJ300" s="49">
        <v>-2677.5</v>
      </c>
      <c r="AK300" s="49">
        <v>0</v>
      </c>
      <c r="AL300" s="49">
        <v>475527.5</v>
      </c>
      <c r="AM300" s="48">
        <v>-0.55989999999999995</v>
      </c>
      <c r="AN300" s="48">
        <v>0.55989999999999995</v>
      </c>
      <c r="AO300" s="48">
        <v>1</v>
      </c>
      <c r="AP300" s="48">
        <v>0</v>
      </c>
      <c r="AQ300" s="48">
        <v>0</v>
      </c>
      <c r="AR300" s="48"/>
      <c r="AS300" s="48"/>
      <c r="AT300" s="48"/>
      <c r="AU300" s="48" t="s">
        <v>1257</v>
      </c>
      <c r="AV300" s="49">
        <v>37176</v>
      </c>
      <c r="AW300" s="49">
        <v>0</v>
      </c>
      <c r="AX300" s="49">
        <v>1061597.5</v>
      </c>
      <c r="AY300" s="48">
        <v>3.629</v>
      </c>
      <c r="AZ300" s="48">
        <v>0</v>
      </c>
      <c r="BA300" s="48">
        <v>1</v>
      </c>
      <c r="BB300" s="48">
        <v>100</v>
      </c>
      <c r="BC300" s="48">
        <v>100</v>
      </c>
      <c r="BD300" s="48"/>
    </row>
    <row r="301" spans="11:56" x14ac:dyDescent="0.25">
      <c r="K301" s="51" t="s">
        <v>520</v>
      </c>
      <c r="L301" s="49">
        <v>-916.5</v>
      </c>
      <c r="M301" s="49">
        <v>0</v>
      </c>
      <c r="N301" s="49">
        <v>105275.5</v>
      </c>
      <c r="O301" s="48">
        <v>-0.86309999999999998</v>
      </c>
      <c r="P301" s="48">
        <v>0.86309999999999998</v>
      </c>
      <c r="Q301" s="48">
        <v>2</v>
      </c>
      <c r="R301" s="48">
        <v>0</v>
      </c>
      <c r="S301" s="48">
        <v>0</v>
      </c>
      <c r="T301" s="48"/>
      <c r="U301" s="48"/>
      <c r="V301" s="48"/>
      <c r="W301" s="48" t="s">
        <v>735</v>
      </c>
      <c r="X301" s="49">
        <v>-720</v>
      </c>
      <c r="Y301" s="49">
        <v>0</v>
      </c>
      <c r="Z301" s="49">
        <v>283720.5</v>
      </c>
      <c r="AA301" s="48">
        <v>-0.25309999999999999</v>
      </c>
      <c r="AB301" s="48">
        <v>0.29880000000000001</v>
      </c>
      <c r="AC301" s="48">
        <v>2</v>
      </c>
      <c r="AD301" s="48">
        <v>50</v>
      </c>
      <c r="AE301" s="48">
        <v>0.15290000000000001</v>
      </c>
      <c r="AF301" s="48"/>
      <c r="AG301" s="48"/>
      <c r="AH301" s="48"/>
      <c r="AI301" s="51" t="s">
        <v>984</v>
      </c>
      <c r="AJ301" s="49">
        <v>12197.5</v>
      </c>
      <c r="AK301" s="49">
        <v>0</v>
      </c>
      <c r="AL301" s="49">
        <v>478205</v>
      </c>
      <c r="AM301" s="48">
        <v>2.617</v>
      </c>
      <c r="AN301" s="48">
        <v>0</v>
      </c>
      <c r="AO301" s="48">
        <v>1</v>
      </c>
      <c r="AP301" s="48">
        <v>100</v>
      </c>
      <c r="AQ301" s="48">
        <v>100</v>
      </c>
      <c r="AR301" s="48"/>
      <c r="AS301" s="48"/>
      <c r="AT301" s="48"/>
      <c r="AU301" s="51">
        <v>40885</v>
      </c>
      <c r="AV301" s="49">
        <v>696</v>
      </c>
      <c r="AW301" s="49">
        <v>0</v>
      </c>
      <c r="AX301" s="49">
        <v>1024421.5</v>
      </c>
      <c r="AY301" s="48">
        <v>6.8000000000000005E-2</v>
      </c>
      <c r="AZ301" s="48">
        <v>0</v>
      </c>
      <c r="BA301" s="48">
        <v>1</v>
      </c>
      <c r="BB301" s="48">
        <v>100</v>
      </c>
      <c r="BC301" s="48">
        <v>100</v>
      </c>
      <c r="BD301" s="48"/>
    </row>
    <row r="302" spans="11:56" x14ac:dyDescent="0.25">
      <c r="K302" s="51" t="s">
        <v>369</v>
      </c>
      <c r="L302" s="49">
        <v>1088</v>
      </c>
      <c r="M302" s="49">
        <v>0</v>
      </c>
      <c r="N302" s="49">
        <v>106192</v>
      </c>
      <c r="O302" s="48">
        <v>1.0349999999999999</v>
      </c>
      <c r="P302" s="48">
        <v>0</v>
      </c>
      <c r="Q302" s="48">
        <v>1</v>
      </c>
      <c r="R302" s="48">
        <v>100</v>
      </c>
      <c r="S302" s="48">
        <v>100</v>
      </c>
      <c r="T302" s="48"/>
      <c r="U302" s="48"/>
      <c r="V302" s="48"/>
      <c r="W302" s="48" t="s">
        <v>336</v>
      </c>
      <c r="X302" s="49">
        <v>-2510</v>
      </c>
      <c r="Y302" s="49">
        <v>0</v>
      </c>
      <c r="Z302" s="49">
        <v>284440.5</v>
      </c>
      <c r="AA302" s="48">
        <v>-0.87470000000000003</v>
      </c>
      <c r="AB302" s="48">
        <v>0.87470000000000003</v>
      </c>
      <c r="AC302" s="48">
        <v>2</v>
      </c>
      <c r="AD302" s="48">
        <v>0</v>
      </c>
      <c r="AE302" s="48">
        <v>0</v>
      </c>
      <c r="AF302" s="48"/>
      <c r="AG302" s="48"/>
      <c r="AH302" s="48"/>
      <c r="AI302" s="51" t="s">
        <v>985</v>
      </c>
      <c r="AJ302" s="49">
        <v>-2502.5</v>
      </c>
      <c r="AK302" s="49">
        <v>0</v>
      </c>
      <c r="AL302" s="49">
        <v>466007.5</v>
      </c>
      <c r="AM302" s="48">
        <v>-0.53410000000000002</v>
      </c>
      <c r="AN302" s="48">
        <v>0.53410000000000002</v>
      </c>
      <c r="AO302" s="48">
        <v>1</v>
      </c>
      <c r="AP302" s="48">
        <v>0</v>
      </c>
      <c r="AQ302" s="48">
        <v>0</v>
      </c>
      <c r="AR302" s="48"/>
      <c r="AS302" s="48"/>
      <c r="AT302" s="48"/>
      <c r="AU302" s="51">
        <v>40855</v>
      </c>
      <c r="AV302" s="49">
        <v>-40368</v>
      </c>
      <c r="AW302" s="49">
        <v>0</v>
      </c>
      <c r="AX302" s="49">
        <v>1023725.5</v>
      </c>
      <c r="AY302" s="48">
        <v>-3.794</v>
      </c>
      <c r="AZ302" s="48">
        <v>5.1539999999999999</v>
      </c>
      <c r="BA302" s="48">
        <v>3</v>
      </c>
      <c r="BB302" s="48">
        <v>33.33</v>
      </c>
      <c r="BC302" s="48">
        <v>0.26390000000000002</v>
      </c>
      <c r="BD302" s="48"/>
    </row>
    <row r="303" spans="11:56" x14ac:dyDescent="0.25">
      <c r="K303" s="48" t="s">
        <v>370</v>
      </c>
      <c r="L303" s="49">
        <v>-1080</v>
      </c>
      <c r="M303" s="49">
        <v>0</v>
      </c>
      <c r="N303" s="49">
        <v>105104</v>
      </c>
      <c r="O303" s="48">
        <v>-1.0169999999999999</v>
      </c>
      <c r="P303" s="48">
        <v>1.0169999999999999</v>
      </c>
      <c r="Q303" s="48">
        <v>1</v>
      </c>
      <c r="R303" s="48">
        <v>0</v>
      </c>
      <c r="S303" s="48">
        <v>0</v>
      </c>
      <c r="T303" s="48"/>
      <c r="U303" s="48"/>
      <c r="V303" s="48"/>
      <c r="W303" s="48" t="s">
        <v>736</v>
      </c>
      <c r="X303" s="49">
        <v>-2537.5</v>
      </c>
      <c r="Y303" s="49">
        <v>0</v>
      </c>
      <c r="Z303" s="49">
        <v>286950.5</v>
      </c>
      <c r="AA303" s="48">
        <v>-0.87649999999999995</v>
      </c>
      <c r="AB303" s="48">
        <v>0.87649999999999995</v>
      </c>
      <c r="AC303" s="48">
        <v>1</v>
      </c>
      <c r="AD303" s="48">
        <v>0</v>
      </c>
      <c r="AE303" s="48">
        <v>0</v>
      </c>
      <c r="AF303" s="48"/>
      <c r="AG303" s="48"/>
      <c r="AH303" s="48"/>
      <c r="AI303" s="51" t="s">
        <v>986</v>
      </c>
      <c r="AJ303" s="49">
        <v>-1382.5</v>
      </c>
      <c r="AK303" s="49">
        <v>0</v>
      </c>
      <c r="AL303" s="49">
        <v>468510</v>
      </c>
      <c r="AM303" s="48">
        <v>-0.29420000000000002</v>
      </c>
      <c r="AN303" s="48">
        <v>0.29420000000000002</v>
      </c>
      <c r="AO303" s="48">
        <v>1</v>
      </c>
      <c r="AP303" s="48">
        <v>0</v>
      </c>
      <c r="AQ303" s="48">
        <v>0</v>
      </c>
      <c r="AR303" s="48"/>
      <c r="AS303" s="48"/>
      <c r="AT303" s="48"/>
      <c r="AU303" s="51">
        <v>40824</v>
      </c>
      <c r="AV303" s="49">
        <v>39402</v>
      </c>
      <c r="AW303" s="49">
        <v>0</v>
      </c>
      <c r="AX303" s="49">
        <v>1064093.5</v>
      </c>
      <c r="AY303" s="48">
        <v>3.8450000000000002</v>
      </c>
      <c r="AZ303" s="48">
        <v>2.169</v>
      </c>
      <c r="BA303" s="48">
        <v>3</v>
      </c>
      <c r="BB303" s="48">
        <v>33.33</v>
      </c>
      <c r="BC303" s="48">
        <v>2.1579999999999999</v>
      </c>
      <c r="BD303" s="48"/>
    </row>
    <row r="304" spans="11:56" x14ac:dyDescent="0.25">
      <c r="K304" s="48" t="s">
        <v>371</v>
      </c>
      <c r="L304" s="49">
        <v>-1344</v>
      </c>
      <c r="M304" s="49">
        <v>0</v>
      </c>
      <c r="N304" s="49">
        <v>106184</v>
      </c>
      <c r="O304" s="48">
        <v>-1.25</v>
      </c>
      <c r="P304" s="48">
        <v>1.25</v>
      </c>
      <c r="Q304" s="48">
        <v>2</v>
      </c>
      <c r="R304" s="48">
        <v>0</v>
      </c>
      <c r="S304" s="48">
        <v>0</v>
      </c>
      <c r="T304" s="48"/>
      <c r="U304" s="48"/>
      <c r="V304" s="48"/>
      <c r="W304" s="51">
        <v>40490</v>
      </c>
      <c r="X304" s="49">
        <v>5962.5</v>
      </c>
      <c r="Y304" s="49">
        <v>0</v>
      </c>
      <c r="Z304" s="49">
        <v>289488</v>
      </c>
      <c r="AA304" s="48">
        <v>2.1030000000000002</v>
      </c>
      <c r="AB304" s="48">
        <v>0</v>
      </c>
      <c r="AC304" s="48">
        <v>1</v>
      </c>
      <c r="AD304" s="48">
        <v>100</v>
      </c>
      <c r="AE304" s="48">
        <v>100</v>
      </c>
      <c r="AF304" s="48"/>
      <c r="AG304" s="48"/>
      <c r="AH304" s="48"/>
      <c r="AI304" s="51" t="s">
        <v>987</v>
      </c>
      <c r="AJ304" s="49">
        <v>5992</v>
      </c>
      <c r="AK304" s="49">
        <v>0</v>
      </c>
      <c r="AL304" s="49">
        <v>469892.5</v>
      </c>
      <c r="AM304" s="48">
        <v>1.292</v>
      </c>
      <c r="AN304" s="48">
        <v>0</v>
      </c>
      <c r="AO304" s="48">
        <v>1</v>
      </c>
      <c r="AP304" s="48">
        <v>100</v>
      </c>
      <c r="AQ304" s="48">
        <v>100</v>
      </c>
      <c r="AR304" s="48"/>
      <c r="AS304" s="48"/>
      <c r="AT304" s="48"/>
      <c r="AU304" s="51">
        <v>40794</v>
      </c>
      <c r="AV304" s="49">
        <v>-87312</v>
      </c>
      <c r="AW304" s="49">
        <v>0</v>
      </c>
      <c r="AX304" s="49">
        <v>1024691.5</v>
      </c>
      <c r="AY304" s="48">
        <v>-7.8520000000000003</v>
      </c>
      <c r="AZ304" s="48">
        <v>7.8520000000000003</v>
      </c>
      <c r="BA304" s="48">
        <v>3</v>
      </c>
      <c r="BB304" s="48">
        <v>0</v>
      </c>
      <c r="BC304" s="48">
        <v>0</v>
      </c>
      <c r="BD304" s="48"/>
    </row>
    <row r="305" spans="11:56" x14ac:dyDescent="0.25">
      <c r="K305" s="48" t="s">
        <v>372</v>
      </c>
      <c r="L305" s="49">
        <v>-1472</v>
      </c>
      <c r="M305" s="49">
        <v>0</v>
      </c>
      <c r="N305" s="49">
        <v>107528</v>
      </c>
      <c r="O305" s="48">
        <v>-1.35</v>
      </c>
      <c r="P305" s="48">
        <v>1.35</v>
      </c>
      <c r="Q305" s="48">
        <v>3</v>
      </c>
      <c r="R305" s="48">
        <v>0</v>
      </c>
      <c r="S305" s="48">
        <v>0</v>
      </c>
      <c r="T305" s="48"/>
      <c r="U305" s="48"/>
      <c r="V305" s="48"/>
      <c r="W305" s="51">
        <v>40459</v>
      </c>
      <c r="X305" s="49">
        <v>-4490</v>
      </c>
      <c r="Y305" s="49">
        <v>0</v>
      </c>
      <c r="Z305" s="49">
        <v>283525.5</v>
      </c>
      <c r="AA305" s="48">
        <v>-1.5589999999999999</v>
      </c>
      <c r="AB305" s="48">
        <v>1.5589999999999999</v>
      </c>
      <c r="AC305" s="48">
        <v>2</v>
      </c>
      <c r="AD305" s="48">
        <v>0</v>
      </c>
      <c r="AE305" s="48">
        <v>0</v>
      </c>
      <c r="AF305" s="48"/>
      <c r="AG305" s="48"/>
      <c r="AH305" s="48"/>
      <c r="AI305" s="51" t="s">
        <v>988</v>
      </c>
      <c r="AJ305" s="49">
        <v>-35154</v>
      </c>
      <c r="AK305" s="49">
        <v>0</v>
      </c>
      <c r="AL305" s="49">
        <v>463900.5</v>
      </c>
      <c r="AM305" s="48">
        <v>-7.0439999999999996</v>
      </c>
      <c r="AN305" s="48">
        <v>7.0439999999999996</v>
      </c>
      <c r="AO305" s="48">
        <v>2</v>
      </c>
      <c r="AP305" s="48">
        <v>0</v>
      </c>
      <c r="AQ305" s="48">
        <v>0</v>
      </c>
      <c r="AR305" s="48"/>
      <c r="AS305" s="48"/>
      <c r="AT305" s="48"/>
      <c r="AU305" s="51">
        <v>40763</v>
      </c>
      <c r="AV305" s="49">
        <v>194185.5</v>
      </c>
      <c r="AW305" s="49">
        <v>0</v>
      </c>
      <c r="AX305" s="49">
        <v>1112003.5</v>
      </c>
      <c r="AY305" s="48">
        <v>21.16</v>
      </c>
      <c r="AZ305" s="48">
        <v>0</v>
      </c>
      <c r="BA305" s="48">
        <v>4</v>
      </c>
      <c r="BB305" s="48">
        <v>100</v>
      </c>
      <c r="BC305" s="48">
        <v>100</v>
      </c>
      <c r="BD305" s="48"/>
    </row>
    <row r="306" spans="11:56" x14ac:dyDescent="0.25">
      <c r="K306" s="51" t="s">
        <v>373</v>
      </c>
      <c r="L306" s="49">
        <v>-244</v>
      </c>
      <c r="M306" s="49">
        <v>0</v>
      </c>
      <c r="N306" s="49">
        <v>109000</v>
      </c>
      <c r="O306" s="48">
        <v>-0.22339999999999999</v>
      </c>
      <c r="P306" s="48">
        <v>0.22339999999999999</v>
      </c>
      <c r="Q306" s="48">
        <v>3</v>
      </c>
      <c r="R306" s="48">
        <v>33.33</v>
      </c>
      <c r="S306" s="48">
        <v>6.8699999999999997E-2</v>
      </c>
      <c r="T306" s="48"/>
      <c r="U306" s="48"/>
      <c r="V306" s="48"/>
      <c r="W306" s="51">
        <v>40429</v>
      </c>
      <c r="X306" s="49">
        <v>510</v>
      </c>
      <c r="Y306" s="49">
        <v>0</v>
      </c>
      <c r="Z306" s="49">
        <v>288015.5</v>
      </c>
      <c r="AA306" s="48">
        <v>0.1774</v>
      </c>
      <c r="AB306" s="48">
        <v>0.60170000000000001</v>
      </c>
      <c r="AC306" s="48">
        <v>3</v>
      </c>
      <c r="AD306" s="48">
        <v>33.33</v>
      </c>
      <c r="AE306" s="48">
        <v>1.2949999999999999</v>
      </c>
      <c r="AF306" s="48"/>
      <c r="AG306" s="48"/>
      <c r="AH306" s="48"/>
      <c r="AI306" s="51" t="s">
        <v>989</v>
      </c>
      <c r="AJ306" s="49">
        <v>-2186</v>
      </c>
      <c r="AK306" s="49">
        <v>0</v>
      </c>
      <c r="AL306" s="49">
        <v>499054.5</v>
      </c>
      <c r="AM306" s="48">
        <v>-0.43609999999999999</v>
      </c>
      <c r="AN306" s="48">
        <v>2.9540000000000002</v>
      </c>
      <c r="AO306" s="48">
        <v>3</v>
      </c>
      <c r="AP306" s="48">
        <v>33.33</v>
      </c>
      <c r="AQ306" s="48">
        <v>0.85609999999999997</v>
      </c>
      <c r="AR306" s="48"/>
      <c r="AS306" s="48"/>
      <c r="AT306" s="48"/>
      <c r="AU306" s="51">
        <v>40671</v>
      </c>
      <c r="AV306" s="49">
        <v>-9982.5</v>
      </c>
      <c r="AW306" s="49">
        <v>0</v>
      </c>
      <c r="AX306" s="49">
        <v>917818</v>
      </c>
      <c r="AY306" s="48">
        <v>-1.0760000000000001</v>
      </c>
      <c r="AZ306" s="48">
        <v>1.0760000000000001</v>
      </c>
      <c r="BA306" s="48">
        <v>2</v>
      </c>
      <c r="BB306" s="48">
        <v>0</v>
      </c>
      <c r="BC306" s="48">
        <v>0</v>
      </c>
      <c r="BD306" s="48"/>
    </row>
    <row r="307" spans="11:56" x14ac:dyDescent="0.25">
      <c r="K307" s="51">
        <v>40514</v>
      </c>
      <c r="L307" s="49">
        <v>164</v>
      </c>
      <c r="M307" s="49">
        <v>0</v>
      </c>
      <c r="N307" s="49">
        <v>109244</v>
      </c>
      <c r="O307" s="48">
        <v>0.15029999999999999</v>
      </c>
      <c r="P307" s="48">
        <v>0.78110000000000002</v>
      </c>
      <c r="Q307" s="48">
        <v>3</v>
      </c>
      <c r="R307" s="48">
        <v>66.67</v>
      </c>
      <c r="S307" s="48">
        <v>1.1910000000000001</v>
      </c>
      <c r="T307" s="48"/>
      <c r="U307" s="48"/>
      <c r="V307" s="48"/>
      <c r="W307" s="51">
        <v>40337</v>
      </c>
      <c r="X307" s="49">
        <v>-4010</v>
      </c>
      <c r="Y307" s="49">
        <v>0</v>
      </c>
      <c r="Z307" s="49">
        <v>287505.5</v>
      </c>
      <c r="AA307" s="48">
        <v>-1.3759999999999999</v>
      </c>
      <c r="AB307" s="48">
        <v>1.3759999999999999</v>
      </c>
      <c r="AC307" s="48">
        <v>1</v>
      </c>
      <c r="AD307" s="48">
        <v>0</v>
      </c>
      <c r="AE307" s="48">
        <v>0</v>
      </c>
      <c r="AF307" s="48"/>
      <c r="AG307" s="48"/>
      <c r="AH307" s="48"/>
      <c r="AI307" s="51">
        <v>40849</v>
      </c>
      <c r="AJ307" s="49">
        <v>-5502</v>
      </c>
      <c r="AK307" s="49">
        <v>0</v>
      </c>
      <c r="AL307" s="49">
        <v>501240.5</v>
      </c>
      <c r="AM307" s="48">
        <v>-1.0860000000000001</v>
      </c>
      <c r="AN307" s="48">
        <v>1.0860000000000001</v>
      </c>
      <c r="AO307" s="48">
        <v>2</v>
      </c>
      <c r="AP307" s="48">
        <v>0</v>
      </c>
      <c r="AQ307" s="48">
        <v>0</v>
      </c>
      <c r="AR307" s="48"/>
      <c r="AS307" s="48"/>
      <c r="AT307" s="48"/>
      <c r="AU307" s="51">
        <v>40641</v>
      </c>
      <c r="AV307" s="49">
        <v>104346</v>
      </c>
      <c r="AW307" s="49">
        <v>0</v>
      </c>
      <c r="AX307" s="49">
        <v>927800.5</v>
      </c>
      <c r="AY307" s="48">
        <v>12.67</v>
      </c>
      <c r="AZ307" s="48">
        <v>0</v>
      </c>
      <c r="BA307" s="48">
        <v>2</v>
      </c>
      <c r="BB307" s="48">
        <v>100</v>
      </c>
      <c r="BC307" s="48">
        <v>100</v>
      </c>
      <c r="BD307" s="48"/>
    </row>
    <row r="308" spans="11:56" x14ac:dyDescent="0.25">
      <c r="K308" s="51">
        <v>40484</v>
      </c>
      <c r="L308" s="49">
        <v>-2604</v>
      </c>
      <c r="M308" s="49">
        <v>0</v>
      </c>
      <c r="N308" s="49">
        <v>109080</v>
      </c>
      <c r="O308" s="48">
        <v>-2.3319999999999999</v>
      </c>
      <c r="P308" s="48">
        <v>2.8130000000000002</v>
      </c>
      <c r="Q308" s="48">
        <v>4</v>
      </c>
      <c r="R308" s="48">
        <v>25</v>
      </c>
      <c r="S308" s="48">
        <v>0.17119999999999999</v>
      </c>
      <c r="T308" s="48"/>
      <c r="U308" s="48"/>
      <c r="V308" s="48"/>
      <c r="W308" s="51">
        <v>40306</v>
      </c>
      <c r="X308" s="49">
        <v>-1610</v>
      </c>
      <c r="Y308" s="49">
        <v>0</v>
      </c>
      <c r="Z308" s="49">
        <v>291515.5</v>
      </c>
      <c r="AA308" s="48">
        <v>-0.54930000000000001</v>
      </c>
      <c r="AB308" s="48">
        <v>0.54930000000000001</v>
      </c>
      <c r="AC308" s="48">
        <v>1</v>
      </c>
      <c r="AD308" s="48">
        <v>0</v>
      </c>
      <c r="AE308" s="48">
        <v>0</v>
      </c>
      <c r="AF308" s="48"/>
      <c r="AG308" s="48"/>
      <c r="AH308" s="48"/>
      <c r="AI308" s="51">
        <v>40818</v>
      </c>
      <c r="AJ308" s="49">
        <v>-13876</v>
      </c>
      <c r="AK308" s="49">
        <v>0</v>
      </c>
      <c r="AL308" s="49">
        <v>506742.5</v>
      </c>
      <c r="AM308" s="48">
        <v>-2.665</v>
      </c>
      <c r="AN308" s="48">
        <v>2.665</v>
      </c>
      <c r="AO308" s="48">
        <v>2</v>
      </c>
      <c r="AP308" s="48">
        <v>0</v>
      </c>
      <c r="AQ308" s="48">
        <v>0</v>
      </c>
      <c r="AR308" s="48"/>
      <c r="AS308" s="48"/>
      <c r="AT308" s="48"/>
      <c r="AU308" s="51">
        <v>40582</v>
      </c>
      <c r="AV308" s="49">
        <v>19536</v>
      </c>
      <c r="AW308" s="49">
        <v>0</v>
      </c>
      <c r="AX308" s="49">
        <v>823454.5</v>
      </c>
      <c r="AY308" s="48">
        <v>2.4300000000000002</v>
      </c>
      <c r="AZ308" s="48">
        <v>0</v>
      </c>
      <c r="BA308" s="48">
        <v>1</v>
      </c>
      <c r="BB308" s="48">
        <v>100</v>
      </c>
      <c r="BC308" s="48">
        <v>100</v>
      </c>
      <c r="BD308" s="48"/>
    </row>
    <row r="309" spans="11:56" x14ac:dyDescent="0.25">
      <c r="K309" s="51">
        <v>40453</v>
      </c>
      <c r="L309" s="49">
        <v>-684</v>
      </c>
      <c r="M309" s="49">
        <v>0</v>
      </c>
      <c r="N309" s="49">
        <v>111684</v>
      </c>
      <c r="O309" s="48">
        <v>-0.60870000000000002</v>
      </c>
      <c r="P309" s="48">
        <v>0.70940000000000003</v>
      </c>
      <c r="Q309" s="48">
        <v>3</v>
      </c>
      <c r="R309" s="48">
        <v>33.33</v>
      </c>
      <c r="S309" s="48">
        <v>0.1429</v>
      </c>
      <c r="T309" s="48"/>
      <c r="U309" s="48"/>
      <c r="V309" s="48"/>
      <c r="W309" s="51">
        <v>40217</v>
      </c>
      <c r="X309" s="49">
        <v>-880</v>
      </c>
      <c r="Y309" s="49">
        <v>0</v>
      </c>
      <c r="Z309" s="49">
        <v>293125.5</v>
      </c>
      <c r="AA309" s="48">
        <v>-0.29930000000000001</v>
      </c>
      <c r="AB309" s="48">
        <v>0.29930000000000001</v>
      </c>
      <c r="AC309" s="48">
        <v>1</v>
      </c>
      <c r="AD309" s="48">
        <v>0</v>
      </c>
      <c r="AE309" s="48">
        <v>0</v>
      </c>
      <c r="AF309" s="48"/>
      <c r="AG309" s="48"/>
      <c r="AH309" s="48"/>
      <c r="AI309" s="51">
        <v>40635</v>
      </c>
      <c r="AJ309" s="49">
        <v>21950</v>
      </c>
      <c r="AK309" s="49">
        <v>0</v>
      </c>
      <c r="AL309" s="49">
        <v>520618.5</v>
      </c>
      <c r="AM309" s="48">
        <v>4.4020000000000001</v>
      </c>
      <c r="AN309" s="48">
        <v>0.32469999999999999</v>
      </c>
      <c r="AO309" s="48">
        <v>2</v>
      </c>
      <c r="AP309" s="48">
        <v>50</v>
      </c>
      <c r="AQ309" s="48">
        <v>13.94</v>
      </c>
      <c r="AR309" s="48"/>
      <c r="AS309" s="48"/>
      <c r="AT309" s="48"/>
      <c r="AU309" s="51">
        <v>40551</v>
      </c>
      <c r="AV309" s="49">
        <v>83851</v>
      </c>
      <c r="AW309" s="49">
        <v>0</v>
      </c>
      <c r="AX309" s="49">
        <v>803918.5</v>
      </c>
      <c r="AY309" s="48">
        <v>11.64</v>
      </c>
      <c r="AZ309" s="48">
        <v>0</v>
      </c>
      <c r="BA309" s="48">
        <v>4</v>
      </c>
      <c r="BB309" s="48">
        <v>100</v>
      </c>
      <c r="BC309" s="48">
        <v>100</v>
      </c>
      <c r="BD309" s="48"/>
    </row>
    <row r="310" spans="11:56" x14ac:dyDescent="0.25">
      <c r="K310" s="51">
        <v>40423</v>
      </c>
      <c r="L310" s="49">
        <v>-558</v>
      </c>
      <c r="M310" s="49">
        <v>0</v>
      </c>
      <c r="N310" s="49">
        <v>112368</v>
      </c>
      <c r="O310" s="48">
        <v>-0.49409999999999998</v>
      </c>
      <c r="P310" s="48">
        <v>0.49409999999999998</v>
      </c>
      <c r="Q310" s="48">
        <v>2</v>
      </c>
      <c r="R310" s="48">
        <v>0</v>
      </c>
      <c r="S310" s="48">
        <v>0</v>
      </c>
      <c r="T310" s="48"/>
      <c r="U310" s="48"/>
      <c r="V310" s="48"/>
      <c r="W310" s="51" t="s">
        <v>337</v>
      </c>
      <c r="X310" s="49">
        <v>5257.5</v>
      </c>
      <c r="Y310" s="49">
        <v>0</v>
      </c>
      <c r="Z310" s="49">
        <v>294005.5</v>
      </c>
      <c r="AA310" s="48">
        <v>1.821</v>
      </c>
      <c r="AB310" s="48">
        <v>0.1429</v>
      </c>
      <c r="AC310" s="48">
        <v>4</v>
      </c>
      <c r="AD310" s="48">
        <v>75</v>
      </c>
      <c r="AE310" s="48">
        <v>13.75</v>
      </c>
      <c r="AF310" s="48"/>
      <c r="AG310" s="48"/>
      <c r="AH310" s="48"/>
      <c r="AI310" s="51">
        <v>40604</v>
      </c>
      <c r="AJ310" s="49">
        <v>-1218</v>
      </c>
      <c r="AK310" s="49">
        <v>0</v>
      </c>
      <c r="AL310" s="49">
        <v>498668.5</v>
      </c>
      <c r="AM310" s="48">
        <v>-0.2437</v>
      </c>
      <c r="AN310" s="48">
        <v>0.2437</v>
      </c>
      <c r="AO310" s="48">
        <v>1</v>
      </c>
      <c r="AP310" s="48">
        <v>0</v>
      </c>
      <c r="AQ310" s="48">
        <v>0</v>
      </c>
      <c r="AR310" s="48"/>
      <c r="AS310" s="48"/>
      <c r="AT310" s="48"/>
      <c r="AU310" s="48" t="s">
        <v>1258</v>
      </c>
      <c r="AV310" s="49">
        <v>-2000</v>
      </c>
      <c r="AW310" s="49">
        <v>0</v>
      </c>
      <c r="AX310" s="49">
        <v>720067.5</v>
      </c>
      <c r="AY310" s="48">
        <v>-0.27700000000000002</v>
      </c>
      <c r="AZ310" s="48">
        <v>0.27700000000000002</v>
      </c>
      <c r="BA310" s="48">
        <v>1</v>
      </c>
      <c r="BB310" s="48">
        <v>0</v>
      </c>
      <c r="BC310" s="48">
        <v>0</v>
      </c>
      <c r="BD310" s="48"/>
    </row>
    <row r="311" spans="11:56" x14ac:dyDescent="0.25">
      <c r="K311" s="51">
        <v>40392</v>
      </c>
      <c r="L311" s="49">
        <v>-2920</v>
      </c>
      <c r="M311" s="49">
        <v>0</v>
      </c>
      <c r="N311" s="49">
        <v>112926</v>
      </c>
      <c r="O311" s="48">
        <v>-2.5209999999999999</v>
      </c>
      <c r="P311" s="48">
        <v>2.5209999999999999</v>
      </c>
      <c r="Q311" s="48">
        <v>1</v>
      </c>
      <c r="R311" s="48">
        <v>0</v>
      </c>
      <c r="S311" s="48">
        <v>0</v>
      </c>
      <c r="T311" s="48"/>
      <c r="U311" s="48"/>
      <c r="V311" s="48"/>
      <c r="W311" s="51" t="s">
        <v>338</v>
      </c>
      <c r="X311" s="49">
        <v>-637.5</v>
      </c>
      <c r="Y311" s="49">
        <v>0</v>
      </c>
      <c r="Z311" s="49">
        <v>288748</v>
      </c>
      <c r="AA311" s="48">
        <v>-0.2203</v>
      </c>
      <c r="AB311" s="48">
        <v>0.51339999999999997</v>
      </c>
      <c r="AC311" s="48">
        <v>3</v>
      </c>
      <c r="AD311" s="48">
        <v>33.33</v>
      </c>
      <c r="AE311" s="48">
        <v>0.76629999999999998</v>
      </c>
      <c r="AF311" s="48"/>
      <c r="AG311" s="48"/>
      <c r="AH311" s="48"/>
      <c r="AI311" s="51">
        <v>40545</v>
      </c>
      <c r="AJ311" s="49">
        <v>7952</v>
      </c>
      <c r="AK311" s="49">
        <v>0</v>
      </c>
      <c r="AL311" s="49">
        <v>499886.5</v>
      </c>
      <c r="AM311" s="48">
        <v>1.6160000000000001</v>
      </c>
      <c r="AN311" s="48">
        <v>0</v>
      </c>
      <c r="AO311" s="48">
        <v>1</v>
      </c>
      <c r="AP311" s="48">
        <v>100</v>
      </c>
      <c r="AQ311" s="48">
        <v>100</v>
      </c>
      <c r="AR311" s="48"/>
      <c r="AS311" s="48"/>
      <c r="AT311" s="48"/>
      <c r="AU311" s="48" t="s">
        <v>1259</v>
      </c>
      <c r="AV311" s="49">
        <v>2040</v>
      </c>
      <c r="AW311" s="49">
        <v>0</v>
      </c>
      <c r="AX311" s="49">
        <v>722067.5</v>
      </c>
      <c r="AY311" s="48">
        <v>0.2833</v>
      </c>
      <c r="AZ311" s="48">
        <v>0</v>
      </c>
      <c r="BA311" s="48">
        <v>1</v>
      </c>
      <c r="BB311" s="48">
        <v>100</v>
      </c>
      <c r="BC311" s="48">
        <v>100</v>
      </c>
      <c r="BD311" s="48"/>
    </row>
    <row r="312" spans="11:56" x14ac:dyDescent="0.25">
      <c r="K312" s="51">
        <v>40270</v>
      </c>
      <c r="L312" s="49">
        <v>2104</v>
      </c>
      <c r="M312" s="49">
        <v>0</v>
      </c>
      <c r="N312" s="49">
        <v>115846</v>
      </c>
      <c r="O312" s="48">
        <v>1.85</v>
      </c>
      <c r="P312" s="48">
        <v>0</v>
      </c>
      <c r="Q312" s="48">
        <v>2</v>
      </c>
      <c r="R312" s="48">
        <v>100</v>
      </c>
      <c r="S312" s="48">
        <v>100</v>
      </c>
      <c r="T312" s="48"/>
      <c r="U312" s="48"/>
      <c r="V312" s="48"/>
      <c r="W312" s="48" t="s">
        <v>339</v>
      </c>
      <c r="X312" s="49">
        <v>31190</v>
      </c>
      <c r="Y312" s="49">
        <v>0</v>
      </c>
      <c r="Z312" s="49">
        <v>289385.5</v>
      </c>
      <c r="AA312" s="48">
        <v>12.08</v>
      </c>
      <c r="AB312" s="48">
        <v>0</v>
      </c>
      <c r="AC312" s="48">
        <v>4</v>
      </c>
      <c r="AD312" s="48">
        <v>100</v>
      </c>
      <c r="AE312" s="48">
        <v>100</v>
      </c>
      <c r="AF312" s="48"/>
      <c r="AG312" s="48"/>
      <c r="AH312" s="48"/>
      <c r="AI312" s="48" t="s">
        <v>990</v>
      </c>
      <c r="AJ312" s="49">
        <v>-9387</v>
      </c>
      <c r="AK312" s="49">
        <v>0</v>
      </c>
      <c r="AL312" s="49">
        <v>491934.5</v>
      </c>
      <c r="AM312" s="48">
        <v>-1.8720000000000001</v>
      </c>
      <c r="AN312" s="48">
        <v>1.8720000000000001</v>
      </c>
      <c r="AO312" s="48">
        <v>2</v>
      </c>
      <c r="AP312" s="48">
        <v>0</v>
      </c>
      <c r="AQ312" s="48">
        <v>0</v>
      </c>
      <c r="AR312" s="48"/>
      <c r="AS312" s="48"/>
      <c r="AT312" s="48"/>
      <c r="AU312" s="48" t="s">
        <v>1260</v>
      </c>
      <c r="AV312" s="49">
        <v>56825</v>
      </c>
      <c r="AW312" s="49">
        <v>0</v>
      </c>
      <c r="AX312" s="49">
        <v>720027.5</v>
      </c>
      <c r="AY312" s="48">
        <v>8.5679999999999996</v>
      </c>
      <c r="AZ312" s="48">
        <v>0</v>
      </c>
      <c r="BA312" s="48">
        <v>2</v>
      </c>
      <c r="BB312" s="48">
        <v>100</v>
      </c>
      <c r="BC312" s="48">
        <v>100</v>
      </c>
      <c r="BD312" s="48"/>
    </row>
    <row r="313" spans="11:56" x14ac:dyDescent="0.25">
      <c r="K313" s="51">
        <v>40239</v>
      </c>
      <c r="L313" s="49">
        <v>653</v>
      </c>
      <c r="M313" s="49">
        <v>0</v>
      </c>
      <c r="N313" s="49">
        <v>113742</v>
      </c>
      <c r="O313" s="48">
        <v>0.57740000000000002</v>
      </c>
      <c r="P313" s="48">
        <v>0.84450000000000003</v>
      </c>
      <c r="Q313" s="48">
        <v>4</v>
      </c>
      <c r="R313" s="48">
        <v>25</v>
      </c>
      <c r="S313" s="48">
        <v>1.4219999999999999</v>
      </c>
      <c r="T313" s="48"/>
      <c r="U313" s="48"/>
      <c r="V313" s="48"/>
      <c r="W313" s="48" t="s">
        <v>340</v>
      </c>
      <c r="X313" s="49">
        <v>-1028</v>
      </c>
      <c r="Y313" s="49">
        <v>0</v>
      </c>
      <c r="Z313" s="49">
        <v>258195.5</v>
      </c>
      <c r="AA313" s="48">
        <v>-0.39660000000000001</v>
      </c>
      <c r="AB313" s="48">
        <v>1.8540000000000001</v>
      </c>
      <c r="AC313" s="48">
        <v>5</v>
      </c>
      <c r="AD313" s="48">
        <v>40</v>
      </c>
      <c r="AE313" s="48">
        <v>0.85409999999999997</v>
      </c>
      <c r="AF313" s="48"/>
      <c r="AG313" s="48"/>
      <c r="AH313" s="48"/>
      <c r="AI313" s="48" t="s">
        <v>991</v>
      </c>
      <c r="AJ313" s="49">
        <v>25494</v>
      </c>
      <c r="AK313" s="49">
        <v>0</v>
      </c>
      <c r="AL313" s="49">
        <v>501321.5</v>
      </c>
      <c r="AM313" s="48">
        <v>5.3579999999999997</v>
      </c>
      <c r="AN313" s="48">
        <v>0.1895</v>
      </c>
      <c r="AO313" s="48">
        <v>2</v>
      </c>
      <c r="AP313" s="48">
        <v>50</v>
      </c>
      <c r="AQ313" s="48">
        <v>27.78</v>
      </c>
      <c r="AR313" s="48"/>
      <c r="AS313" s="48"/>
      <c r="AT313" s="48"/>
      <c r="AU313" s="48" t="s">
        <v>1261</v>
      </c>
      <c r="AV313" s="49">
        <v>-12410</v>
      </c>
      <c r="AW313" s="49">
        <v>0</v>
      </c>
      <c r="AX313" s="49">
        <v>663202.5</v>
      </c>
      <c r="AY313" s="48">
        <v>-1.837</v>
      </c>
      <c r="AZ313" s="48">
        <v>1.837</v>
      </c>
      <c r="BA313" s="48">
        <v>3</v>
      </c>
      <c r="BB313" s="48">
        <v>0</v>
      </c>
      <c r="BC313" s="48">
        <v>0</v>
      </c>
      <c r="BD313" s="48"/>
    </row>
    <row r="314" spans="11:56" x14ac:dyDescent="0.25">
      <c r="K314" s="51">
        <v>40211</v>
      </c>
      <c r="L314" s="49">
        <v>733.5</v>
      </c>
      <c r="M314" s="49">
        <v>0</v>
      </c>
      <c r="N314" s="49">
        <v>113089</v>
      </c>
      <c r="O314" s="48">
        <v>0.65280000000000005</v>
      </c>
      <c r="P314" s="48">
        <v>0</v>
      </c>
      <c r="Q314" s="48">
        <v>2</v>
      </c>
      <c r="R314" s="48">
        <v>100</v>
      </c>
      <c r="S314" s="48">
        <v>100</v>
      </c>
      <c r="T314" s="48"/>
      <c r="U314" s="48"/>
      <c r="V314" s="48"/>
      <c r="W314" s="48" t="s">
        <v>341</v>
      </c>
      <c r="X314" s="49">
        <v>-6086.5</v>
      </c>
      <c r="Y314" s="49">
        <v>0</v>
      </c>
      <c r="Z314" s="49">
        <v>259223.5</v>
      </c>
      <c r="AA314" s="48">
        <v>-2.294</v>
      </c>
      <c r="AB314" s="48">
        <v>2.9969999999999999</v>
      </c>
      <c r="AC314" s="48">
        <v>4</v>
      </c>
      <c r="AD314" s="48">
        <v>25</v>
      </c>
      <c r="AE314" s="48">
        <v>0.23449999999999999</v>
      </c>
      <c r="AF314" s="48"/>
      <c r="AG314" s="48"/>
      <c r="AH314" s="48"/>
      <c r="AI314" s="48" t="s">
        <v>992</v>
      </c>
      <c r="AJ314" s="49">
        <v>5152</v>
      </c>
      <c r="AK314" s="49">
        <v>0</v>
      </c>
      <c r="AL314" s="49">
        <v>475827.5</v>
      </c>
      <c r="AM314" s="48">
        <v>1.095</v>
      </c>
      <c r="AN314" s="48">
        <v>0</v>
      </c>
      <c r="AO314" s="48">
        <v>1</v>
      </c>
      <c r="AP314" s="48">
        <v>100</v>
      </c>
      <c r="AQ314" s="48">
        <v>100</v>
      </c>
      <c r="AR314" s="48"/>
      <c r="AS314" s="48"/>
      <c r="AT314" s="48"/>
      <c r="AU314" s="48" t="s">
        <v>1262</v>
      </c>
      <c r="AV314" s="49">
        <v>9140</v>
      </c>
      <c r="AW314" s="49">
        <v>0</v>
      </c>
      <c r="AX314" s="49">
        <v>675612.5</v>
      </c>
      <c r="AY314" s="48">
        <v>1.371</v>
      </c>
      <c r="AZ314" s="48">
        <v>1.847</v>
      </c>
      <c r="BA314" s="48">
        <v>3</v>
      </c>
      <c r="BB314" s="48">
        <v>66.67</v>
      </c>
      <c r="BC314" s="48">
        <v>1.7250000000000001</v>
      </c>
      <c r="BD314" s="48"/>
    </row>
    <row r="315" spans="11:56" x14ac:dyDescent="0.25">
      <c r="K315" s="51">
        <v>40180</v>
      </c>
      <c r="L315" s="49">
        <v>678</v>
      </c>
      <c r="M315" s="49">
        <v>0</v>
      </c>
      <c r="N315" s="49">
        <v>112355.5</v>
      </c>
      <c r="O315" s="48">
        <v>0.60709999999999997</v>
      </c>
      <c r="P315" s="48">
        <v>0</v>
      </c>
      <c r="Q315" s="48">
        <v>1</v>
      </c>
      <c r="R315" s="48">
        <v>100</v>
      </c>
      <c r="S315" s="48">
        <v>100</v>
      </c>
      <c r="T315" s="48"/>
      <c r="U315" s="48"/>
      <c r="V315" s="48"/>
      <c r="W315" s="48" t="s">
        <v>737</v>
      </c>
      <c r="X315" s="49">
        <v>-9230</v>
      </c>
      <c r="Y315" s="49">
        <v>0</v>
      </c>
      <c r="Z315" s="49">
        <v>265310</v>
      </c>
      <c r="AA315" s="48">
        <v>-3.3620000000000001</v>
      </c>
      <c r="AB315" s="48">
        <v>3.3620000000000001</v>
      </c>
      <c r="AC315" s="48">
        <v>2</v>
      </c>
      <c r="AD315" s="48">
        <v>0</v>
      </c>
      <c r="AE315" s="48">
        <v>0</v>
      </c>
      <c r="AF315" s="48"/>
      <c r="AG315" s="48"/>
      <c r="AH315" s="48"/>
      <c r="AI315" s="48" t="s">
        <v>993</v>
      </c>
      <c r="AJ315" s="49">
        <v>5628</v>
      </c>
      <c r="AK315" s="49">
        <v>0</v>
      </c>
      <c r="AL315" s="49">
        <v>470675.5</v>
      </c>
      <c r="AM315" s="48">
        <v>1.21</v>
      </c>
      <c r="AN315" s="48">
        <v>0</v>
      </c>
      <c r="AO315" s="48">
        <v>1</v>
      </c>
      <c r="AP315" s="48">
        <v>100</v>
      </c>
      <c r="AQ315" s="48">
        <v>100</v>
      </c>
      <c r="AR315" s="48"/>
      <c r="AS315" s="48"/>
      <c r="AT315" s="48"/>
      <c r="AU315" s="48" t="s">
        <v>1263</v>
      </c>
      <c r="AV315" s="49">
        <v>-10900</v>
      </c>
      <c r="AW315" s="49">
        <v>0</v>
      </c>
      <c r="AX315" s="49">
        <v>666472.5</v>
      </c>
      <c r="AY315" s="48">
        <v>-1.609</v>
      </c>
      <c r="AZ315" s="48">
        <v>1.609</v>
      </c>
      <c r="BA315" s="48">
        <v>1</v>
      </c>
      <c r="BB315" s="48">
        <v>0</v>
      </c>
      <c r="BC315" s="48">
        <v>0</v>
      </c>
      <c r="BD315" s="48"/>
    </row>
    <row r="316" spans="11:56" x14ac:dyDescent="0.25">
      <c r="K316" s="51" t="s">
        <v>521</v>
      </c>
      <c r="L316" s="49">
        <v>1377.5</v>
      </c>
      <c r="M316" s="49">
        <v>0</v>
      </c>
      <c r="N316" s="49">
        <v>111677.5</v>
      </c>
      <c r="O316" s="48">
        <v>1.2490000000000001</v>
      </c>
      <c r="P316" s="48">
        <v>0</v>
      </c>
      <c r="Q316" s="48">
        <v>3</v>
      </c>
      <c r="R316" s="48">
        <v>100</v>
      </c>
      <c r="S316" s="48">
        <v>100</v>
      </c>
      <c r="T316" s="48"/>
      <c r="U316" s="48"/>
      <c r="V316" s="48"/>
      <c r="W316" s="48" t="s">
        <v>342</v>
      </c>
      <c r="X316" s="49">
        <v>1520</v>
      </c>
      <c r="Y316" s="49">
        <v>0</v>
      </c>
      <c r="Z316" s="49">
        <v>274540</v>
      </c>
      <c r="AA316" s="48">
        <v>0.55669999999999997</v>
      </c>
      <c r="AB316" s="48">
        <v>0</v>
      </c>
      <c r="AC316" s="48">
        <v>1</v>
      </c>
      <c r="AD316" s="48">
        <v>100</v>
      </c>
      <c r="AE316" s="48">
        <v>100</v>
      </c>
      <c r="AF316" s="48"/>
      <c r="AG316" s="48"/>
      <c r="AH316" s="48"/>
      <c r="AI316" s="48" t="s">
        <v>994</v>
      </c>
      <c r="AJ316" s="49">
        <v>-7294</v>
      </c>
      <c r="AK316" s="49">
        <v>0</v>
      </c>
      <c r="AL316" s="49">
        <v>465047.5</v>
      </c>
      <c r="AM316" s="48">
        <v>-1.544</v>
      </c>
      <c r="AN316" s="48">
        <v>1.544</v>
      </c>
      <c r="AO316" s="48">
        <v>1</v>
      </c>
      <c r="AP316" s="48">
        <v>0</v>
      </c>
      <c r="AQ316" s="48">
        <v>0</v>
      </c>
      <c r="AR316" s="48"/>
      <c r="AS316" s="48"/>
      <c r="AT316" s="48"/>
      <c r="AU316" s="48" t="s">
        <v>1264</v>
      </c>
      <c r="AV316" s="49">
        <v>16180</v>
      </c>
      <c r="AW316" s="49">
        <v>0</v>
      </c>
      <c r="AX316" s="49">
        <v>677372.5</v>
      </c>
      <c r="AY316" s="48">
        <v>2.4470000000000001</v>
      </c>
      <c r="AZ316" s="48">
        <v>0</v>
      </c>
      <c r="BA316" s="48">
        <v>2</v>
      </c>
      <c r="BB316" s="48">
        <v>100</v>
      </c>
      <c r="BC316" s="48">
        <v>100</v>
      </c>
      <c r="BD316" s="48"/>
    </row>
    <row r="317" spans="11:56" x14ac:dyDescent="0.25">
      <c r="K317" s="48" t="s">
        <v>522</v>
      </c>
      <c r="L317" s="49">
        <v>2805.5</v>
      </c>
      <c r="M317" s="49">
        <v>0</v>
      </c>
      <c r="N317" s="49">
        <v>110300</v>
      </c>
      <c r="O317" s="48">
        <v>2.61</v>
      </c>
      <c r="P317" s="48">
        <v>1.0089999999999999</v>
      </c>
      <c r="Q317" s="48">
        <v>5</v>
      </c>
      <c r="R317" s="48">
        <v>40</v>
      </c>
      <c r="S317" s="48">
        <v>3.0289999999999999</v>
      </c>
      <c r="T317" s="48"/>
      <c r="U317" s="48"/>
      <c r="V317" s="48"/>
      <c r="W317" s="48" t="s">
        <v>343</v>
      </c>
      <c r="X317" s="49">
        <v>3490</v>
      </c>
      <c r="Y317" s="49">
        <v>0</v>
      </c>
      <c r="Z317" s="49">
        <v>273020</v>
      </c>
      <c r="AA317" s="48">
        <v>1.2949999999999999</v>
      </c>
      <c r="AB317" s="48">
        <v>0</v>
      </c>
      <c r="AC317" s="48">
        <v>1</v>
      </c>
      <c r="AD317" s="48">
        <v>100</v>
      </c>
      <c r="AE317" s="48">
        <v>100</v>
      </c>
      <c r="AF317" s="48"/>
      <c r="AG317" s="48"/>
      <c r="AH317" s="48"/>
      <c r="AI317" s="48" t="s">
        <v>995</v>
      </c>
      <c r="AJ317" s="49">
        <v>6587</v>
      </c>
      <c r="AK317" s="49">
        <v>0</v>
      </c>
      <c r="AL317" s="49">
        <v>472341.5</v>
      </c>
      <c r="AM317" s="48">
        <v>1.4139999999999999</v>
      </c>
      <c r="AN317" s="48">
        <v>0.44850000000000001</v>
      </c>
      <c r="AO317" s="48">
        <v>2</v>
      </c>
      <c r="AP317" s="48">
        <v>50</v>
      </c>
      <c r="AQ317" s="48">
        <v>4.0949999999999998</v>
      </c>
      <c r="AR317" s="48"/>
      <c r="AS317" s="48"/>
      <c r="AT317" s="48"/>
      <c r="AU317" s="48" t="s">
        <v>1265</v>
      </c>
      <c r="AV317" s="49">
        <v>-1315</v>
      </c>
      <c r="AW317" s="49">
        <v>0</v>
      </c>
      <c r="AX317" s="49">
        <v>661192.5</v>
      </c>
      <c r="AY317" s="48">
        <v>-0.19850000000000001</v>
      </c>
      <c r="AZ317" s="48">
        <v>0.57740000000000002</v>
      </c>
      <c r="BA317" s="48">
        <v>2</v>
      </c>
      <c r="BB317" s="48">
        <v>50</v>
      </c>
      <c r="BC317" s="48">
        <v>0.65759999999999996</v>
      </c>
      <c r="BD317" s="48"/>
    </row>
    <row r="318" spans="11:56" x14ac:dyDescent="0.25">
      <c r="K318" s="48" t="s">
        <v>523</v>
      </c>
      <c r="L318" s="49">
        <v>-1894</v>
      </c>
      <c r="M318" s="49">
        <v>0</v>
      </c>
      <c r="N318" s="49">
        <v>107494.5</v>
      </c>
      <c r="O318" s="48">
        <v>-1.7310000000000001</v>
      </c>
      <c r="P318" s="48">
        <v>1.7310000000000001</v>
      </c>
      <c r="Q318" s="48">
        <v>3</v>
      </c>
      <c r="R318" s="48">
        <v>0</v>
      </c>
      <c r="S318" s="48">
        <v>0</v>
      </c>
      <c r="T318" s="48"/>
      <c r="U318" s="48"/>
      <c r="V318" s="48"/>
      <c r="W318" s="48" t="s">
        <v>344</v>
      </c>
      <c r="X318" s="49">
        <v>2520</v>
      </c>
      <c r="Y318" s="49">
        <v>0</v>
      </c>
      <c r="Z318" s="49">
        <v>269530</v>
      </c>
      <c r="AA318" s="48">
        <v>0.94379999999999997</v>
      </c>
      <c r="AB318" s="48">
        <v>0</v>
      </c>
      <c r="AC318" s="48">
        <v>1</v>
      </c>
      <c r="AD318" s="48">
        <v>100</v>
      </c>
      <c r="AE318" s="48">
        <v>100</v>
      </c>
      <c r="AF318" s="48"/>
      <c r="AG318" s="48"/>
      <c r="AH318" s="48"/>
      <c r="AI318" s="48" t="s">
        <v>996</v>
      </c>
      <c r="AJ318" s="49">
        <v>4438</v>
      </c>
      <c r="AK318" s="49">
        <v>0</v>
      </c>
      <c r="AL318" s="49">
        <v>465754.5</v>
      </c>
      <c r="AM318" s="48">
        <v>0.96199999999999997</v>
      </c>
      <c r="AN318" s="48">
        <v>0.44290000000000002</v>
      </c>
      <c r="AO318" s="48">
        <v>2</v>
      </c>
      <c r="AP318" s="48">
        <v>50</v>
      </c>
      <c r="AQ318" s="48">
        <v>3.1419999999999999</v>
      </c>
      <c r="AR318" s="48"/>
      <c r="AS318" s="48"/>
      <c r="AT318" s="48"/>
      <c r="AU318" s="48" t="s">
        <v>1266</v>
      </c>
      <c r="AV318" s="49">
        <v>1360</v>
      </c>
      <c r="AW318" s="49">
        <v>0</v>
      </c>
      <c r="AX318" s="49">
        <v>662507.5</v>
      </c>
      <c r="AY318" s="48">
        <v>0.20569999999999999</v>
      </c>
      <c r="AZ318" s="48">
        <v>0</v>
      </c>
      <c r="BA318" s="48">
        <v>1</v>
      </c>
      <c r="BB318" s="48">
        <v>100</v>
      </c>
      <c r="BC318" s="48">
        <v>100</v>
      </c>
      <c r="BD318" s="48"/>
    </row>
    <row r="319" spans="11:56" x14ac:dyDescent="0.25">
      <c r="K319" s="48" t="s">
        <v>524</v>
      </c>
      <c r="L319" s="49">
        <v>-1085.5</v>
      </c>
      <c r="M319" s="49">
        <v>0</v>
      </c>
      <c r="N319" s="49">
        <v>109388.5</v>
      </c>
      <c r="O319" s="48">
        <v>-0.98260000000000003</v>
      </c>
      <c r="P319" s="48">
        <v>1.323</v>
      </c>
      <c r="Q319" s="48">
        <v>3</v>
      </c>
      <c r="R319" s="48">
        <v>33.33</v>
      </c>
      <c r="S319" s="48">
        <v>0.25729999999999997</v>
      </c>
      <c r="T319" s="48"/>
      <c r="U319" s="48"/>
      <c r="V319" s="48"/>
      <c r="W319" s="51">
        <v>40519</v>
      </c>
      <c r="X319" s="49">
        <v>1910</v>
      </c>
      <c r="Y319" s="49">
        <v>0</v>
      </c>
      <c r="Z319" s="49">
        <v>267010</v>
      </c>
      <c r="AA319" s="48">
        <v>0.72050000000000003</v>
      </c>
      <c r="AB319" s="48">
        <v>0</v>
      </c>
      <c r="AC319" s="48">
        <v>2</v>
      </c>
      <c r="AD319" s="48">
        <v>100</v>
      </c>
      <c r="AE319" s="48">
        <v>100</v>
      </c>
      <c r="AF319" s="48"/>
      <c r="AG319" s="48"/>
      <c r="AH319" s="48"/>
      <c r="AI319" s="48" t="s">
        <v>997</v>
      </c>
      <c r="AJ319" s="49">
        <v>-1043</v>
      </c>
      <c r="AK319" s="49">
        <v>0</v>
      </c>
      <c r="AL319" s="49">
        <v>461316.5</v>
      </c>
      <c r="AM319" s="48">
        <v>-0.22559999999999999</v>
      </c>
      <c r="AN319" s="48">
        <v>0.3861</v>
      </c>
      <c r="AO319" s="48">
        <v>3</v>
      </c>
      <c r="AP319" s="48">
        <v>66.67</v>
      </c>
      <c r="AQ319" s="48">
        <v>0.41570000000000001</v>
      </c>
      <c r="AR319" s="48"/>
      <c r="AS319" s="48"/>
      <c r="AT319" s="48"/>
      <c r="AU319" s="51">
        <v>40884</v>
      </c>
      <c r="AV319" s="49">
        <v>19780</v>
      </c>
      <c r="AW319" s="49">
        <v>0</v>
      </c>
      <c r="AX319" s="49">
        <v>661147.5</v>
      </c>
      <c r="AY319" s="48">
        <v>3.0840000000000001</v>
      </c>
      <c r="AZ319" s="48">
        <v>0</v>
      </c>
      <c r="BA319" s="48">
        <v>1</v>
      </c>
      <c r="BB319" s="48">
        <v>100</v>
      </c>
      <c r="BC319" s="48">
        <v>100</v>
      </c>
      <c r="BD319" s="48"/>
    </row>
    <row r="320" spans="11:56" x14ac:dyDescent="0.25">
      <c r="K320" s="48" t="s">
        <v>525</v>
      </c>
      <c r="L320" s="49">
        <v>282.5</v>
      </c>
      <c r="M320" s="49">
        <v>0</v>
      </c>
      <c r="N320" s="49">
        <v>110474</v>
      </c>
      <c r="O320" s="48">
        <v>0.25640000000000002</v>
      </c>
      <c r="P320" s="48">
        <v>0.41520000000000001</v>
      </c>
      <c r="Q320" s="48">
        <v>2</v>
      </c>
      <c r="R320" s="48">
        <v>50</v>
      </c>
      <c r="S320" s="48">
        <v>1.617</v>
      </c>
      <c r="T320" s="48"/>
      <c r="U320" s="48"/>
      <c r="V320" s="48"/>
      <c r="W320" s="51">
        <v>40366</v>
      </c>
      <c r="X320" s="49">
        <v>14342</v>
      </c>
      <c r="Y320" s="49">
        <v>0</v>
      </c>
      <c r="Z320" s="49">
        <v>265100</v>
      </c>
      <c r="AA320" s="48">
        <v>5.7190000000000003</v>
      </c>
      <c r="AB320" s="48">
        <v>0</v>
      </c>
      <c r="AC320" s="48">
        <v>2</v>
      </c>
      <c r="AD320" s="48">
        <v>100</v>
      </c>
      <c r="AE320" s="48">
        <v>100</v>
      </c>
      <c r="AF320" s="48"/>
      <c r="AG320" s="48"/>
      <c r="AH320" s="48"/>
      <c r="AI320" s="48" t="s">
        <v>998</v>
      </c>
      <c r="AJ320" s="49">
        <v>-1162</v>
      </c>
      <c r="AK320" s="49">
        <v>0</v>
      </c>
      <c r="AL320" s="49">
        <v>462359.5</v>
      </c>
      <c r="AM320" s="48">
        <v>-0.25069999999999998</v>
      </c>
      <c r="AN320" s="48">
        <v>0.75729999999999997</v>
      </c>
      <c r="AO320" s="48">
        <v>2</v>
      </c>
      <c r="AP320" s="48">
        <v>50</v>
      </c>
      <c r="AQ320" s="48">
        <v>0.67059999999999997</v>
      </c>
      <c r="AR320" s="48"/>
      <c r="AS320" s="48"/>
      <c r="AT320" s="48"/>
      <c r="AU320" s="51">
        <v>40762</v>
      </c>
      <c r="AV320" s="49">
        <v>35645.5</v>
      </c>
      <c r="AW320" s="49">
        <v>0</v>
      </c>
      <c r="AX320" s="49">
        <v>641367.5</v>
      </c>
      <c r="AY320" s="48">
        <v>5.8849999999999998</v>
      </c>
      <c r="AZ320" s="48">
        <v>0</v>
      </c>
      <c r="BA320" s="48">
        <v>4</v>
      </c>
      <c r="BB320" s="48">
        <v>100</v>
      </c>
      <c r="BC320" s="48">
        <v>100</v>
      </c>
      <c r="BD320" s="48"/>
    </row>
    <row r="321" spans="11:56" x14ac:dyDescent="0.25">
      <c r="K321" s="48" t="s">
        <v>526</v>
      </c>
      <c r="L321" s="49">
        <v>2322</v>
      </c>
      <c r="M321" s="49">
        <v>0</v>
      </c>
      <c r="N321" s="49">
        <v>110191.5</v>
      </c>
      <c r="O321" s="48">
        <v>2.153</v>
      </c>
      <c r="P321" s="48">
        <v>0.30399999999999999</v>
      </c>
      <c r="Q321" s="48">
        <v>2</v>
      </c>
      <c r="R321" s="48">
        <v>50</v>
      </c>
      <c r="S321" s="48">
        <v>7.9109999999999996</v>
      </c>
      <c r="T321" s="48"/>
      <c r="U321" s="48"/>
      <c r="V321" s="48"/>
      <c r="W321" s="51">
        <v>40336</v>
      </c>
      <c r="X321" s="49">
        <v>4192</v>
      </c>
      <c r="Y321" s="49">
        <v>0</v>
      </c>
      <c r="Z321" s="49">
        <v>250758</v>
      </c>
      <c r="AA321" s="48">
        <v>1.7</v>
      </c>
      <c r="AB321" s="48">
        <v>3.6240000000000001</v>
      </c>
      <c r="AC321" s="48">
        <v>4</v>
      </c>
      <c r="AD321" s="48">
        <v>25</v>
      </c>
      <c r="AE321" s="48">
        <v>1.431</v>
      </c>
      <c r="AF321" s="48"/>
      <c r="AG321" s="48"/>
      <c r="AH321" s="48"/>
      <c r="AI321" s="51" t="s">
        <v>999</v>
      </c>
      <c r="AJ321" s="49">
        <v>9072</v>
      </c>
      <c r="AK321" s="49">
        <v>0</v>
      </c>
      <c r="AL321" s="49">
        <v>463521.5</v>
      </c>
      <c r="AM321" s="48">
        <v>1.996</v>
      </c>
      <c r="AN321" s="48">
        <v>0</v>
      </c>
      <c r="AO321" s="48">
        <v>1</v>
      </c>
      <c r="AP321" s="48">
        <v>100</v>
      </c>
      <c r="AQ321" s="48">
        <v>100</v>
      </c>
      <c r="AR321" s="48"/>
      <c r="AS321" s="48"/>
      <c r="AT321" s="48"/>
      <c r="AU321" s="51">
        <v>40731</v>
      </c>
      <c r="AV321" s="49">
        <v>2520</v>
      </c>
      <c r="AW321" s="49">
        <v>0</v>
      </c>
      <c r="AX321" s="49">
        <v>605722</v>
      </c>
      <c r="AY321" s="48">
        <v>0.4178</v>
      </c>
      <c r="AZ321" s="48">
        <v>0</v>
      </c>
      <c r="BA321" s="48">
        <v>1</v>
      </c>
      <c r="BB321" s="48">
        <v>100</v>
      </c>
      <c r="BC321" s="48">
        <v>100</v>
      </c>
      <c r="BD321" s="48"/>
    </row>
    <row r="322" spans="11:56" x14ac:dyDescent="0.25">
      <c r="K322" s="48" t="s">
        <v>374</v>
      </c>
      <c r="L322" s="49">
        <v>3386.5</v>
      </c>
      <c r="M322" s="49">
        <v>0</v>
      </c>
      <c r="N322" s="49">
        <v>107869.5</v>
      </c>
      <c r="O322" s="48">
        <v>3.2410000000000001</v>
      </c>
      <c r="P322" s="48">
        <v>5.9200000000000003E-2</v>
      </c>
      <c r="Q322" s="48">
        <v>4</v>
      </c>
      <c r="R322" s="48">
        <v>75</v>
      </c>
      <c r="S322" s="48">
        <v>55.62</v>
      </c>
      <c r="T322" s="48"/>
      <c r="U322" s="48"/>
      <c r="V322" s="48"/>
      <c r="W322" s="51">
        <v>40305</v>
      </c>
      <c r="X322" s="49">
        <v>-310</v>
      </c>
      <c r="Y322" s="49">
        <v>0</v>
      </c>
      <c r="Z322" s="49">
        <v>246566</v>
      </c>
      <c r="AA322" s="48">
        <v>-0.12559999999999999</v>
      </c>
      <c r="AB322" s="48">
        <v>0.12559999999999999</v>
      </c>
      <c r="AC322" s="48">
        <v>2</v>
      </c>
      <c r="AD322" s="48">
        <v>0</v>
      </c>
      <c r="AE322" s="48">
        <v>0</v>
      </c>
      <c r="AF322" s="48"/>
      <c r="AG322" s="48"/>
      <c r="AH322" s="48"/>
      <c r="AI322" s="51">
        <v>40878</v>
      </c>
      <c r="AJ322" s="49">
        <v>40967.5</v>
      </c>
      <c r="AK322" s="49">
        <v>0</v>
      </c>
      <c r="AL322" s="49">
        <v>454449.5</v>
      </c>
      <c r="AM322" s="48">
        <v>9.9079999999999995</v>
      </c>
      <c r="AN322" s="48">
        <v>0</v>
      </c>
      <c r="AO322" s="48">
        <v>2</v>
      </c>
      <c r="AP322" s="48">
        <v>100</v>
      </c>
      <c r="AQ322" s="48">
        <v>100</v>
      </c>
      <c r="AR322" s="48"/>
      <c r="AS322" s="48"/>
      <c r="AT322" s="48"/>
      <c r="AU322" s="51">
        <v>40701</v>
      </c>
      <c r="AV322" s="49">
        <v>6516</v>
      </c>
      <c r="AW322" s="49">
        <v>0</v>
      </c>
      <c r="AX322" s="49">
        <v>603202</v>
      </c>
      <c r="AY322" s="48">
        <v>1.0920000000000001</v>
      </c>
      <c r="AZ322" s="48">
        <v>0</v>
      </c>
      <c r="BA322" s="48">
        <v>1</v>
      </c>
      <c r="BB322" s="48">
        <v>100</v>
      </c>
      <c r="BC322" s="48">
        <v>100</v>
      </c>
      <c r="BD322" s="48"/>
    </row>
    <row r="323" spans="11:56" x14ac:dyDescent="0.25">
      <c r="K323" s="51" t="s">
        <v>375</v>
      </c>
      <c r="L323" s="49">
        <v>1210.5</v>
      </c>
      <c r="M323" s="49">
        <v>0</v>
      </c>
      <c r="N323" s="49">
        <v>104483</v>
      </c>
      <c r="O323" s="48">
        <v>1.1719999999999999</v>
      </c>
      <c r="P323" s="48">
        <v>1.6899999999999998E-2</v>
      </c>
      <c r="Q323" s="48">
        <v>3</v>
      </c>
      <c r="R323" s="48">
        <v>66.67</v>
      </c>
      <c r="S323" s="48">
        <v>70.17</v>
      </c>
      <c r="T323" s="48"/>
      <c r="U323" s="48"/>
      <c r="V323" s="48"/>
      <c r="W323" s="51">
        <v>40216</v>
      </c>
      <c r="X323" s="49">
        <v>4444</v>
      </c>
      <c r="Y323" s="49">
        <v>0</v>
      </c>
      <c r="Z323" s="49">
        <v>246876</v>
      </c>
      <c r="AA323" s="48">
        <v>1.833</v>
      </c>
      <c r="AB323" s="48">
        <v>0</v>
      </c>
      <c r="AC323" s="48">
        <v>2</v>
      </c>
      <c r="AD323" s="48">
        <v>100</v>
      </c>
      <c r="AE323" s="48">
        <v>100</v>
      </c>
      <c r="AF323" s="48"/>
      <c r="AG323" s="48"/>
      <c r="AH323" s="48"/>
      <c r="AI323" s="51">
        <v>40848</v>
      </c>
      <c r="AJ323" s="49">
        <v>23148</v>
      </c>
      <c r="AK323" s="49">
        <v>0</v>
      </c>
      <c r="AL323" s="49">
        <v>413482</v>
      </c>
      <c r="AM323" s="48">
        <v>5.93</v>
      </c>
      <c r="AN323" s="48">
        <v>0</v>
      </c>
      <c r="AO323" s="48">
        <v>1</v>
      </c>
      <c r="AP323" s="48">
        <v>100</v>
      </c>
      <c r="AQ323" s="48">
        <v>100</v>
      </c>
      <c r="AR323" s="48"/>
      <c r="AS323" s="48"/>
      <c r="AT323" s="48"/>
      <c r="AU323" s="51">
        <v>40670</v>
      </c>
      <c r="AV323" s="49">
        <v>-3024</v>
      </c>
      <c r="AW323" s="49">
        <v>0</v>
      </c>
      <c r="AX323" s="49">
        <v>596686</v>
      </c>
      <c r="AY323" s="48">
        <v>-0.50419999999999998</v>
      </c>
      <c r="AZ323" s="48">
        <v>0.50419999999999998</v>
      </c>
      <c r="BA323" s="48">
        <v>1</v>
      </c>
      <c r="BB323" s="48">
        <v>0</v>
      </c>
      <c r="BC323" s="48">
        <v>0</v>
      </c>
      <c r="BD323" s="48"/>
    </row>
    <row r="324" spans="11:56" x14ac:dyDescent="0.25">
      <c r="K324" s="51" t="s">
        <v>527</v>
      </c>
      <c r="L324" s="49">
        <v>188</v>
      </c>
      <c r="M324" s="49">
        <v>0</v>
      </c>
      <c r="N324" s="49">
        <v>103272.5</v>
      </c>
      <c r="O324" s="48">
        <v>0.18240000000000001</v>
      </c>
      <c r="P324" s="48">
        <v>0</v>
      </c>
      <c r="Q324" s="48">
        <v>1</v>
      </c>
      <c r="R324" s="48">
        <v>100</v>
      </c>
      <c r="S324" s="48">
        <v>100</v>
      </c>
      <c r="T324" s="48"/>
      <c r="U324" s="48"/>
      <c r="V324" s="48"/>
      <c r="W324" s="51">
        <v>40185</v>
      </c>
      <c r="X324" s="49">
        <v>-2126</v>
      </c>
      <c r="Y324" s="49">
        <v>0</v>
      </c>
      <c r="Z324" s="49">
        <v>242432</v>
      </c>
      <c r="AA324" s="48">
        <v>-0.86929999999999996</v>
      </c>
      <c r="AB324" s="48">
        <v>0.86929999999999996</v>
      </c>
      <c r="AC324" s="48">
        <v>2</v>
      </c>
      <c r="AD324" s="48">
        <v>0</v>
      </c>
      <c r="AE324" s="48">
        <v>0</v>
      </c>
      <c r="AF324" s="48"/>
      <c r="AG324" s="48"/>
      <c r="AH324" s="48"/>
      <c r="AI324" s="51">
        <v>40817</v>
      </c>
      <c r="AJ324" s="49">
        <v>-9228</v>
      </c>
      <c r="AK324" s="49">
        <v>0</v>
      </c>
      <c r="AL324" s="49">
        <v>390334</v>
      </c>
      <c r="AM324" s="48">
        <v>-2.31</v>
      </c>
      <c r="AN324" s="48">
        <v>2.6789999999999998</v>
      </c>
      <c r="AO324" s="48">
        <v>2</v>
      </c>
      <c r="AP324" s="48">
        <v>50</v>
      </c>
      <c r="AQ324" s="48">
        <v>0.13789999999999999</v>
      </c>
      <c r="AR324" s="48"/>
      <c r="AS324" s="48"/>
      <c r="AT324" s="48"/>
      <c r="AU324" s="51">
        <v>40550</v>
      </c>
      <c r="AV324" s="49">
        <v>-24318</v>
      </c>
      <c r="AW324" s="49">
        <v>0</v>
      </c>
      <c r="AX324" s="49">
        <v>599710</v>
      </c>
      <c r="AY324" s="48">
        <v>-3.8969999999999998</v>
      </c>
      <c r="AZ324" s="48">
        <v>3.8969999999999998</v>
      </c>
      <c r="BA324" s="48">
        <v>1</v>
      </c>
      <c r="BB324" s="48">
        <v>0</v>
      </c>
      <c r="BC324" s="48">
        <v>0</v>
      </c>
      <c r="BD324" s="48"/>
    </row>
    <row r="325" spans="11:56" x14ac:dyDescent="0.25">
      <c r="K325" s="51" t="s">
        <v>376</v>
      </c>
      <c r="L325" s="49">
        <v>4275</v>
      </c>
      <c r="M325" s="49">
        <v>0</v>
      </c>
      <c r="N325" s="49">
        <v>103084.5</v>
      </c>
      <c r="O325" s="48">
        <v>4.327</v>
      </c>
      <c r="P325" s="48">
        <v>0</v>
      </c>
      <c r="Q325" s="48">
        <v>2</v>
      </c>
      <c r="R325" s="48">
        <v>100</v>
      </c>
      <c r="S325" s="48">
        <v>100</v>
      </c>
      <c r="T325" s="48"/>
      <c r="U325" s="48"/>
      <c r="V325" s="48"/>
      <c r="W325" s="51"/>
      <c r="X325" s="49"/>
      <c r="Y325" s="49"/>
      <c r="Z325" s="49"/>
      <c r="AA325" s="48"/>
      <c r="AB325" s="48"/>
      <c r="AC325" s="48"/>
      <c r="AD325" s="48"/>
      <c r="AE325" s="48"/>
      <c r="AF325" s="48"/>
      <c r="AG325" s="48"/>
      <c r="AH325" s="48"/>
      <c r="AI325" s="51">
        <v>40725</v>
      </c>
      <c r="AJ325" s="49">
        <v>-14528.5</v>
      </c>
      <c r="AK325" s="49">
        <v>0</v>
      </c>
      <c r="AL325" s="49">
        <v>399562</v>
      </c>
      <c r="AM325" s="48">
        <v>-3.5089999999999999</v>
      </c>
      <c r="AN325" s="48">
        <v>3.5089999999999999</v>
      </c>
      <c r="AO325" s="48">
        <v>2</v>
      </c>
      <c r="AP325" s="48">
        <v>0</v>
      </c>
      <c r="AQ325" s="48">
        <v>0</v>
      </c>
      <c r="AR325" s="48"/>
      <c r="AS325" s="48"/>
      <c r="AT325" s="48"/>
      <c r="AU325" s="51"/>
      <c r="AV325" s="49"/>
      <c r="AW325" s="49"/>
      <c r="AX325" s="49"/>
      <c r="AY325" s="48"/>
      <c r="AZ325" s="48"/>
      <c r="BA325" s="48"/>
      <c r="BB325" s="48"/>
      <c r="BC325" s="48"/>
      <c r="BD325" s="48"/>
    </row>
    <row r="326" spans="11:56" x14ac:dyDescent="0.25">
      <c r="K326" s="51" t="s">
        <v>377</v>
      </c>
      <c r="L326" s="49">
        <v>-960</v>
      </c>
      <c r="M326" s="49">
        <v>0</v>
      </c>
      <c r="N326" s="49">
        <v>98809.5</v>
      </c>
      <c r="O326" s="48">
        <v>-0.96220000000000006</v>
      </c>
      <c r="P326" s="48">
        <v>0.96220000000000006</v>
      </c>
      <c r="Q326" s="48">
        <v>1</v>
      </c>
      <c r="R326" s="48">
        <v>0</v>
      </c>
      <c r="S326" s="48">
        <v>0</v>
      </c>
      <c r="T326" s="48"/>
      <c r="U326" s="48"/>
      <c r="V326" s="48"/>
      <c r="W326" s="51" t="s">
        <v>167</v>
      </c>
      <c r="X326" s="49">
        <v>1359.26</v>
      </c>
      <c r="Y326" s="49">
        <v>0</v>
      </c>
      <c r="Z326" s="49">
        <v>326268.57</v>
      </c>
      <c r="AA326" s="48">
        <v>0.49020000000000002</v>
      </c>
      <c r="AB326" s="48">
        <v>1.198</v>
      </c>
      <c r="AC326" s="48">
        <v>2.0390000000000001</v>
      </c>
      <c r="AD326" s="48">
        <v>45.5</v>
      </c>
      <c r="AE326" s="48">
        <v>30.94</v>
      </c>
      <c r="AF326" s="48"/>
      <c r="AG326" s="48"/>
      <c r="AH326" s="48"/>
      <c r="AI326" s="51">
        <v>40695</v>
      </c>
      <c r="AJ326" s="49">
        <v>-1074.5</v>
      </c>
      <c r="AK326" s="49">
        <v>0</v>
      </c>
      <c r="AL326" s="49">
        <v>414090.5</v>
      </c>
      <c r="AM326" s="48">
        <v>-0.25879999999999997</v>
      </c>
      <c r="AN326" s="48">
        <v>0.83150000000000002</v>
      </c>
      <c r="AO326" s="48">
        <v>3</v>
      </c>
      <c r="AP326" s="48">
        <v>33.33</v>
      </c>
      <c r="AQ326" s="48">
        <v>0.6905</v>
      </c>
      <c r="AR326" s="48"/>
      <c r="AS326" s="48"/>
      <c r="AT326" s="48"/>
      <c r="AU326" s="51" t="s">
        <v>167</v>
      </c>
      <c r="AV326" s="49">
        <v>10937.73</v>
      </c>
      <c r="AW326" s="49">
        <v>0</v>
      </c>
      <c r="AX326" s="49">
        <v>1266149.2</v>
      </c>
      <c r="AY326" s="48">
        <v>1.0740000000000001</v>
      </c>
      <c r="AZ326" s="48">
        <v>0.82869999999999999</v>
      </c>
      <c r="BA326" s="48">
        <v>1.8939999999999999</v>
      </c>
      <c r="BB326" s="48">
        <v>58.48</v>
      </c>
      <c r="BC326" s="48">
        <v>46.16</v>
      </c>
      <c r="BD326" s="48"/>
    </row>
    <row r="327" spans="11:56" x14ac:dyDescent="0.25">
      <c r="K327" s="51" t="s">
        <v>378</v>
      </c>
      <c r="L327" s="49">
        <v>353.5</v>
      </c>
      <c r="M327" s="49">
        <v>0</v>
      </c>
      <c r="N327" s="49">
        <v>99769.5</v>
      </c>
      <c r="O327" s="48">
        <v>0.35560000000000003</v>
      </c>
      <c r="P327" s="48">
        <v>0</v>
      </c>
      <c r="Q327" s="48">
        <v>2</v>
      </c>
      <c r="R327" s="48">
        <v>100</v>
      </c>
      <c r="S327" s="48">
        <v>100</v>
      </c>
      <c r="T327" s="48"/>
      <c r="U327" s="48"/>
      <c r="V327" s="48"/>
      <c r="W327" s="51" t="s">
        <v>168</v>
      </c>
      <c r="X327" s="49">
        <v>10636.02</v>
      </c>
      <c r="Y327" s="49">
        <v>0</v>
      </c>
      <c r="Z327" s="49">
        <v>44487.39</v>
      </c>
      <c r="AA327" s="48">
        <v>3.2149999999999999</v>
      </c>
      <c r="AB327" s="48">
        <v>1.333</v>
      </c>
      <c r="AC327" s="48">
        <v>1.0660000000000001</v>
      </c>
      <c r="AD327" s="48">
        <v>41.85</v>
      </c>
      <c r="AE327" s="48">
        <v>45.64</v>
      </c>
      <c r="AF327" s="48"/>
      <c r="AG327" s="48"/>
      <c r="AH327" s="48"/>
      <c r="AI327" s="51">
        <v>40664</v>
      </c>
      <c r="AJ327" s="49">
        <v>19420</v>
      </c>
      <c r="AK327" s="49">
        <v>0</v>
      </c>
      <c r="AL327" s="49">
        <v>415165</v>
      </c>
      <c r="AM327" s="48">
        <v>4.907</v>
      </c>
      <c r="AN327" s="48">
        <v>6.3700000000000007E-2</v>
      </c>
      <c r="AO327" s="48">
        <v>3</v>
      </c>
      <c r="AP327" s="48">
        <v>66.67</v>
      </c>
      <c r="AQ327" s="48">
        <v>78.06</v>
      </c>
      <c r="AR327" s="48"/>
      <c r="AS327" s="48"/>
      <c r="AT327" s="48"/>
      <c r="AU327" s="51" t="s">
        <v>168</v>
      </c>
      <c r="AV327" s="49">
        <v>40770.230000000003</v>
      </c>
      <c r="AW327" s="49">
        <v>0</v>
      </c>
      <c r="AX327" s="49">
        <v>328395.21999999997</v>
      </c>
      <c r="AY327" s="48">
        <v>3.923</v>
      </c>
      <c r="AZ327" s="48">
        <v>1.3560000000000001</v>
      </c>
      <c r="BA327" s="48">
        <v>0.96460000000000001</v>
      </c>
      <c r="BB327" s="48">
        <v>41.73</v>
      </c>
      <c r="BC327" s="48">
        <v>52.05</v>
      </c>
      <c r="BD327" s="48"/>
    </row>
    <row r="328" spans="11:56" x14ac:dyDescent="0.25">
      <c r="K328" s="51">
        <v>40483</v>
      </c>
      <c r="L328" s="49">
        <v>368</v>
      </c>
      <c r="M328" s="49">
        <v>0</v>
      </c>
      <c r="N328" s="49">
        <v>99416</v>
      </c>
      <c r="O328" s="48">
        <v>0.3715</v>
      </c>
      <c r="P328" s="48">
        <v>0</v>
      </c>
      <c r="Q328" s="48">
        <v>1</v>
      </c>
      <c r="R328" s="48">
        <v>100</v>
      </c>
      <c r="S328" s="48">
        <v>100</v>
      </c>
      <c r="T328" s="48"/>
      <c r="U328" s="48"/>
      <c r="V328" s="48"/>
      <c r="W328" s="51"/>
      <c r="X328" s="49"/>
      <c r="Y328" s="49"/>
      <c r="Z328" s="49"/>
      <c r="AA328" s="48"/>
      <c r="AB328" s="48"/>
      <c r="AC328" s="48"/>
      <c r="AD328" s="48"/>
      <c r="AE328" s="48"/>
      <c r="AF328" s="48"/>
      <c r="AG328" s="48"/>
      <c r="AH328" s="48"/>
      <c r="AI328" s="51">
        <v>40634</v>
      </c>
      <c r="AJ328" s="49">
        <v>-2655</v>
      </c>
      <c r="AK328" s="49">
        <v>0</v>
      </c>
      <c r="AL328" s="49">
        <v>395745</v>
      </c>
      <c r="AM328" s="48">
        <v>-0.66639999999999999</v>
      </c>
      <c r="AN328" s="48">
        <v>0.66639999999999999</v>
      </c>
      <c r="AO328" s="48">
        <v>2</v>
      </c>
      <c r="AP328" s="48">
        <v>0</v>
      </c>
      <c r="AQ328" s="48">
        <v>0</v>
      </c>
      <c r="AR328" s="48"/>
      <c r="AS328" s="48"/>
      <c r="AT328" s="48"/>
      <c r="AU328" s="51"/>
      <c r="AV328" s="49"/>
      <c r="AW328" s="49"/>
      <c r="AX328" s="49"/>
      <c r="AY328" s="48"/>
      <c r="AZ328" s="48"/>
      <c r="BA328" s="48"/>
      <c r="BB328" s="48"/>
      <c r="BC328" s="48"/>
      <c r="BD328" s="48"/>
    </row>
    <row r="329" spans="11:56" x14ac:dyDescent="0.25">
      <c r="K329" s="51">
        <v>40391</v>
      </c>
      <c r="L329" s="49">
        <v>-812</v>
      </c>
      <c r="M329" s="49">
        <v>0</v>
      </c>
      <c r="N329" s="49">
        <v>99048</v>
      </c>
      <c r="O329" s="48">
        <v>-0.81310000000000004</v>
      </c>
      <c r="P329" s="48">
        <v>0.81310000000000004</v>
      </c>
      <c r="Q329" s="48">
        <v>2</v>
      </c>
      <c r="R329" s="48">
        <v>0</v>
      </c>
      <c r="S329" s="48">
        <v>0</v>
      </c>
      <c r="T329" s="48"/>
      <c r="U329" s="48"/>
      <c r="V329" s="48"/>
      <c r="W329" s="48"/>
      <c r="X329" s="49"/>
      <c r="Y329" s="49"/>
      <c r="Z329" s="49"/>
      <c r="AA329" s="48"/>
      <c r="AB329" s="48"/>
      <c r="AC329" s="48"/>
      <c r="AD329" s="48"/>
      <c r="AE329" s="48"/>
      <c r="AF329" s="48"/>
      <c r="AG329" s="48"/>
      <c r="AH329" s="48"/>
      <c r="AI329" s="51">
        <v>40603</v>
      </c>
      <c r="AJ329" s="49">
        <v>2811</v>
      </c>
      <c r="AK329" s="49">
        <v>0</v>
      </c>
      <c r="AL329" s="49">
        <v>398400</v>
      </c>
      <c r="AM329" s="48">
        <v>0.71060000000000001</v>
      </c>
      <c r="AN329" s="48">
        <v>0.54220000000000002</v>
      </c>
      <c r="AO329" s="48">
        <v>3</v>
      </c>
      <c r="AP329" s="48">
        <v>66.67</v>
      </c>
      <c r="AQ329" s="48">
        <v>2.31</v>
      </c>
      <c r="AR329" s="48"/>
      <c r="AS329" s="48"/>
      <c r="AT329" s="48"/>
      <c r="AU329" s="48"/>
      <c r="AV329" s="49"/>
      <c r="AW329" s="49"/>
      <c r="AX329" s="49"/>
      <c r="AY329" s="48"/>
      <c r="AZ329" s="48"/>
      <c r="BA329" s="48"/>
      <c r="BB329" s="48"/>
      <c r="BC329" s="48"/>
      <c r="BD329" s="48"/>
    </row>
    <row r="330" spans="11:56" x14ac:dyDescent="0.25">
      <c r="K330" s="51">
        <v>40360</v>
      </c>
      <c r="L330" s="49">
        <v>316</v>
      </c>
      <c r="M330" s="49">
        <v>0</v>
      </c>
      <c r="N330" s="49">
        <v>99860</v>
      </c>
      <c r="O330" s="48">
        <v>0.31740000000000002</v>
      </c>
      <c r="P330" s="48">
        <v>0</v>
      </c>
      <c r="Q330" s="48">
        <v>1</v>
      </c>
      <c r="R330" s="48">
        <v>100</v>
      </c>
      <c r="S330" s="48">
        <v>100</v>
      </c>
      <c r="T330" s="48"/>
      <c r="U330" s="48"/>
      <c r="V330" s="48"/>
      <c r="W330" s="48" t="s">
        <v>171</v>
      </c>
      <c r="X330" s="49"/>
      <c r="Y330" s="49"/>
      <c r="Z330" s="49"/>
      <c r="AA330" s="48"/>
      <c r="AB330" s="48"/>
      <c r="AC330" s="48"/>
      <c r="AD330" s="48"/>
      <c r="AE330" s="48"/>
      <c r="AF330" s="48"/>
      <c r="AG330" s="48"/>
      <c r="AH330" s="48"/>
      <c r="AI330" s="48" t="s">
        <v>294</v>
      </c>
      <c r="AJ330" s="49">
        <v>11028</v>
      </c>
      <c r="AK330" s="49">
        <v>0</v>
      </c>
      <c r="AL330" s="49">
        <v>395589</v>
      </c>
      <c r="AM330" s="48">
        <v>2.8679999999999999</v>
      </c>
      <c r="AN330" s="48">
        <v>0</v>
      </c>
      <c r="AO330" s="48">
        <v>1</v>
      </c>
      <c r="AP330" s="48">
        <v>100</v>
      </c>
      <c r="AQ330" s="48">
        <v>100</v>
      </c>
      <c r="AR330" s="48"/>
      <c r="AS330" s="48"/>
      <c r="AT330" s="48"/>
      <c r="AU330" s="48" t="s">
        <v>171</v>
      </c>
      <c r="AV330" s="49"/>
      <c r="AW330" s="49"/>
      <c r="AX330" s="49"/>
      <c r="AY330" s="48"/>
      <c r="AZ330" s="48"/>
      <c r="BA330" s="48"/>
      <c r="BB330" s="48"/>
      <c r="BC330" s="48"/>
      <c r="BD330" s="48"/>
    </row>
    <row r="331" spans="11:56" x14ac:dyDescent="0.25">
      <c r="K331" s="51">
        <v>40299</v>
      </c>
      <c r="L331" s="49">
        <v>-204</v>
      </c>
      <c r="M331" s="49">
        <v>0</v>
      </c>
      <c r="N331" s="49">
        <v>99544</v>
      </c>
      <c r="O331" s="48">
        <v>-0.20449999999999999</v>
      </c>
      <c r="P331" s="48">
        <v>0.20449999999999999</v>
      </c>
      <c r="Q331" s="48">
        <v>1</v>
      </c>
      <c r="R331" s="48">
        <v>0</v>
      </c>
      <c r="S331" s="48">
        <v>0</v>
      </c>
      <c r="T331" s="48"/>
      <c r="U331" s="48"/>
      <c r="V331" s="48"/>
      <c r="W331" s="48" t="s">
        <v>189</v>
      </c>
      <c r="X331" s="49"/>
      <c r="Y331" s="49"/>
      <c r="Z331" s="49"/>
      <c r="AA331" s="48"/>
      <c r="AB331" s="48"/>
      <c r="AC331" s="48"/>
      <c r="AD331" s="48"/>
      <c r="AE331" s="48"/>
      <c r="AF331" s="48"/>
      <c r="AG331" s="48"/>
      <c r="AH331" s="48"/>
      <c r="AI331" s="48"/>
      <c r="AJ331" s="49"/>
      <c r="AK331" s="49"/>
      <c r="AL331" s="49"/>
      <c r="AM331" s="48"/>
      <c r="AN331" s="48"/>
      <c r="AO331" s="48"/>
      <c r="AP331" s="48"/>
      <c r="AQ331" s="48"/>
      <c r="AR331" s="48"/>
      <c r="AS331" s="48"/>
      <c r="AT331" s="48"/>
      <c r="AU331" s="48" t="s">
        <v>189</v>
      </c>
      <c r="AV331" s="49"/>
      <c r="AW331" s="49"/>
      <c r="AX331" s="49"/>
      <c r="AY331" s="48"/>
      <c r="AZ331" s="48"/>
      <c r="BA331" s="48"/>
      <c r="BB331" s="48"/>
      <c r="BC331" s="48"/>
      <c r="BD331" s="48"/>
    </row>
    <row r="332" spans="11:56" x14ac:dyDescent="0.25">
      <c r="K332" s="51">
        <v>40269</v>
      </c>
      <c r="L332" s="49">
        <v>108</v>
      </c>
      <c r="M332" s="49">
        <v>0</v>
      </c>
      <c r="N332" s="49">
        <v>99748</v>
      </c>
      <c r="O332" s="48">
        <v>0.1084</v>
      </c>
      <c r="P332" s="48">
        <v>0</v>
      </c>
      <c r="Q332" s="48">
        <v>1</v>
      </c>
      <c r="R332" s="48">
        <v>100</v>
      </c>
      <c r="S332" s="48">
        <v>100</v>
      </c>
      <c r="T332" s="48"/>
      <c r="U332" s="48"/>
      <c r="V332" s="48"/>
      <c r="W332" s="48"/>
      <c r="X332" s="49"/>
      <c r="Y332" s="49"/>
      <c r="Z332" s="49"/>
      <c r="AA332" s="48"/>
      <c r="AB332" s="48"/>
      <c r="AC332" s="48"/>
      <c r="AD332" s="48"/>
      <c r="AE332" s="48"/>
      <c r="AF332" s="48"/>
      <c r="AG332" s="48"/>
      <c r="AH332" s="48"/>
      <c r="AI332" s="48" t="s">
        <v>167</v>
      </c>
      <c r="AJ332" s="49">
        <v>2238.0100000000002</v>
      </c>
      <c r="AK332" s="49">
        <v>0</v>
      </c>
      <c r="AL332" s="49">
        <v>544976.07999999996</v>
      </c>
      <c r="AM332" s="48">
        <v>0.49070000000000003</v>
      </c>
      <c r="AN332" s="48">
        <v>1.046</v>
      </c>
      <c r="AO332" s="48">
        <v>1.9350000000000001</v>
      </c>
      <c r="AP332" s="48">
        <v>47.94</v>
      </c>
      <c r="AQ332" s="48">
        <v>30.14</v>
      </c>
      <c r="AR332" s="48"/>
      <c r="AS332" s="48"/>
      <c r="AT332" s="48"/>
      <c r="AU332" s="48"/>
      <c r="AV332" s="49"/>
      <c r="AW332" s="49"/>
      <c r="AX332" s="49"/>
      <c r="AY332" s="48"/>
      <c r="AZ332" s="48"/>
      <c r="BA332" s="48"/>
      <c r="BB332" s="48"/>
      <c r="BC332" s="48"/>
      <c r="BD332" s="48"/>
    </row>
    <row r="333" spans="11:56" x14ac:dyDescent="0.25">
      <c r="K333" s="48" t="s">
        <v>528</v>
      </c>
      <c r="L333" s="49">
        <v>-360</v>
      </c>
      <c r="M333" s="49">
        <v>0</v>
      </c>
      <c r="N333" s="49">
        <v>99640</v>
      </c>
      <c r="O333" s="48">
        <v>-0.36</v>
      </c>
      <c r="P333" s="48">
        <v>0.36</v>
      </c>
      <c r="Q333" s="48">
        <v>2</v>
      </c>
      <c r="R333" s="48">
        <v>0</v>
      </c>
      <c r="S333" s="48">
        <v>0</v>
      </c>
      <c r="T333" s="48"/>
      <c r="U333" s="48"/>
      <c r="V333" s="48"/>
      <c r="W333" s="48" t="s">
        <v>738</v>
      </c>
      <c r="X333" s="49"/>
      <c r="Y333" s="49"/>
      <c r="Z333" s="49"/>
      <c r="AA333" s="48"/>
      <c r="AB333" s="48"/>
      <c r="AC333" s="48"/>
      <c r="AD333" s="48"/>
      <c r="AE333" s="48"/>
      <c r="AF333" s="48"/>
      <c r="AG333" s="48"/>
      <c r="AH333" s="48"/>
      <c r="AI333" s="48" t="s">
        <v>168</v>
      </c>
      <c r="AJ333" s="49">
        <v>14155.24</v>
      </c>
      <c r="AK333" s="49">
        <v>0</v>
      </c>
      <c r="AL333" s="49">
        <v>77207.740000000005</v>
      </c>
      <c r="AM333" s="48">
        <v>2.7639999999999998</v>
      </c>
      <c r="AN333" s="48">
        <v>1.421</v>
      </c>
      <c r="AO333" s="48">
        <v>0.93440000000000001</v>
      </c>
      <c r="AP333" s="48">
        <v>40.57</v>
      </c>
      <c r="AQ333" s="48">
        <v>44.58</v>
      </c>
      <c r="AR333" s="48"/>
      <c r="AS333" s="48"/>
      <c r="AT333" s="48"/>
      <c r="AU333" s="48" t="s">
        <v>1267</v>
      </c>
      <c r="AV333" s="49"/>
      <c r="AW333" s="49"/>
      <c r="AX333" s="49"/>
      <c r="AY333" s="48"/>
      <c r="AZ333" s="48"/>
      <c r="BA333" s="48"/>
      <c r="BB333" s="48"/>
      <c r="BC333" s="48"/>
      <c r="BD333" s="48"/>
    </row>
    <row r="334" spans="11:56" x14ac:dyDescent="0.25">
      <c r="K334" s="48"/>
      <c r="L334" s="49"/>
      <c r="M334" s="49"/>
      <c r="N334" s="49"/>
      <c r="O334" s="48"/>
      <c r="P334" s="48"/>
      <c r="Q334" s="48"/>
      <c r="R334" s="48"/>
      <c r="S334" s="48"/>
      <c r="T334" s="48"/>
      <c r="U334" s="48"/>
      <c r="V334" s="48"/>
      <c r="W334" s="48" t="s">
        <v>739</v>
      </c>
      <c r="X334" s="49"/>
      <c r="Y334" s="49"/>
      <c r="Z334" s="49"/>
      <c r="AA334" s="48"/>
      <c r="AB334" s="48"/>
      <c r="AC334" s="48"/>
      <c r="AD334" s="48"/>
      <c r="AE334" s="48"/>
      <c r="AF334" s="48"/>
      <c r="AG334" s="48"/>
      <c r="AH334" s="48"/>
      <c r="AI334" s="48"/>
      <c r="AJ334" s="49"/>
      <c r="AK334" s="49"/>
      <c r="AL334" s="49"/>
      <c r="AM334" s="48"/>
      <c r="AN334" s="48"/>
      <c r="AO334" s="48"/>
      <c r="AP334" s="48"/>
      <c r="AQ334" s="48"/>
      <c r="AR334" s="48"/>
      <c r="AS334" s="48"/>
      <c r="AT334" s="48"/>
      <c r="AU334" s="48" t="s">
        <v>1268</v>
      </c>
      <c r="AV334" s="49"/>
      <c r="AW334" s="49"/>
      <c r="AX334" s="49"/>
      <c r="AY334" s="48"/>
      <c r="AZ334" s="48"/>
      <c r="BA334" s="48"/>
      <c r="BB334" s="48"/>
      <c r="BC334" s="48"/>
      <c r="BD334" s="48"/>
    </row>
    <row r="335" spans="11:56" x14ac:dyDescent="0.25">
      <c r="K335" s="48" t="s">
        <v>167</v>
      </c>
      <c r="L335" s="49">
        <v>1326.22</v>
      </c>
      <c r="M335" s="49">
        <v>0</v>
      </c>
      <c r="N335" s="49">
        <v>127064.33</v>
      </c>
      <c r="O335" s="48">
        <v>0.89200000000000002</v>
      </c>
      <c r="P335" s="48">
        <v>0.96309999999999996</v>
      </c>
      <c r="Q335" s="48">
        <v>2.0369999999999999</v>
      </c>
      <c r="R335" s="48">
        <v>49.07</v>
      </c>
      <c r="S335" s="48">
        <v>34.71</v>
      </c>
      <c r="T335" s="48"/>
      <c r="U335" s="48"/>
      <c r="V335" s="48"/>
      <c r="W335" s="51" t="s">
        <v>740</v>
      </c>
      <c r="X335" s="49"/>
      <c r="Y335" s="49"/>
      <c r="Z335" s="49"/>
      <c r="AA335" s="48"/>
      <c r="AB335" s="48"/>
      <c r="AC335" s="48"/>
      <c r="AD335" s="48"/>
      <c r="AE335" s="48"/>
      <c r="AF335" s="48"/>
      <c r="AG335" s="48"/>
      <c r="AH335" s="48"/>
      <c r="AI335" s="48"/>
      <c r="AJ335" s="49"/>
      <c r="AK335" s="49"/>
      <c r="AL335" s="49"/>
      <c r="AM335" s="48"/>
      <c r="AN335" s="48"/>
      <c r="AO335" s="48"/>
      <c r="AP335" s="48"/>
      <c r="AQ335" s="48"/>
      <c r="AR335" s="48"/>
      <c r="AS335" s="48"/>
      <c r="AT335" s="48"/>
      <c r="AU335" s="48" t="s">
        <v>1269</v>
      </c>
      <c r="AV335" s="49"/>
      <c r="AW335" s="49"/>
      <c r="AX335" s="49"/>
      <c r="AY335" s="48"/>
      <c r="AZ335" s="48"/>
      <c r="BA335" s="48"/>
      <c r="BB335" s="48"/>
      <c r="BC335" s="48"/>
      <c r="BD335" s="48"/>
    </row>
    <row r="336" spans="11:56" x14ac:dyDescent="0.25">
      <c r="K336" s="48" t="s">
        <v>168</v>
      </c>
      <c r="L336" s="49">
        <v>6260.29</v>
      </c>
      <c r="M336" s="49">
        <v>0</v>
      </c>
      <c r="N336" s="49">
        <v>34154.94</v>
      </c>
      <c r="O336" s="48">
        <v>3.8730000000000002</v>
      </c>
      <c r="P336" s="48">
        <v>1.2829999999999999</v>
      </c>
      <c r="Q336" s="48">
        <v>0.93220000000000003</v>
      </c>
      <c r="R336" s="48">
        <v>40.83</v>
      </c>
      <c r="S336" s="48">
        <v>47.12</v>
      </c>
      <c r="T336" s="48"/>
      <c r="U336" s="48"/>
      <c r="V336" s="48"/>
      <c r="W336" s="51" t="s">
        <v>741</v>
      </c>
      <c r="X336" s="49"/>
      <c r="Y336" s="49"/>
      <c r="Z336" s="49"/>
      <c r="AA336" s="48"/>
      <c r="AB336" s="48"/>
      <c r="AC336" s="48"/>
      <c r="AD336" s="48"/>
      <c r="AE336" s="48"/>
      <c r="AF336" s="48"/>
      <c r="AG336" s="48"/>
      <c r="AH336" s="48"/>
      <c r="AI336" s="48" t="s">
        <v>171</v>
      </c>
      <c r="AJ336" s="49"/>
      <c r="AK336" s="49"/>
      <c r="AL336" s="49"/>
      <c r="AM336" s="48"/>
      <c r="AN336" s="48"/>
      <c r="AO336" s="48"/>
      <c r="AP336" s="48"/>
      <c r="AQ336" s="48"/>
      <c r="AR336" s="48"/>
      <c r="AS336" s="48"/>
      <c r="AT336" s="48"/>
      <c r="AU336" s="48" t="s">
        <v>1270</v>
      </c>
      <c r="AV336" s="49"/>
      <c r="AW336" s="49"/>
      <c r="AX336" s="49"/>
      <c r="AY336" s="48"/>
      <c r="AZ336" s="48"/>
      <c r="BA336" s="48"/>
      <c r="BB336" s="48"/>
      <c r="BC336" s="48"/>
      <c r="BD336" s="48"/>
    </row>
    <row r="337" spans="11:56" x14ac:dyDescent="0.25">
      <c r="K337" s="48"/>
      <c r="L337" s="49"/>
      <c r="M337" s="49"/>
      <c r="N337" s="49"/>
      <c r="O337" s="48"/>
      <c r="P337" s="48"/>
      <c r="Q337" s="48"/>
      <c r="R337" s="48"/>
      <c r="S337" s="48"/>
      <c r="T337" s="48"/>
      <c r="U337" s="48"/>
      <c r="V337" s="48"/>
      <c r="W337" s="51" t="s">
        <v>742</v>
      </c>
      <c r="X337" s="49"/>
      <c r="Y337" s="49"/>
      <c r="Z337" s="49"/>
      <c r="AA337" s="48"/>
      <c r="AB337" s="48"/>
      <c r="AC337" s="48"/>
      <c r="AD337" s="48"/>
      <c r="AE337" s="48"/>
      <c r="AF337" s="48"/>
      <c r="AG337" s="48"/>
      <c r="AH337" s="48"/>
      <c r="AI337" s="48" t="s">
        <v>1000</v>
      </c>
      <c r="AJ337" s="49"/>
      <c r="AK337" s="49"/>
      <c r="AL337" s="49"/>
      <c r="AM337" s="48"/>
      <c r="AN337" s="48"/>
      <c r="AO337" s="48"/>
      <c r="AP337" s="48"/>
      <c r="AQ337" s="48"/>
      <c r="AR337" s="48"/>
      <c r="AS337" s="48"/>
      <c r="AT337" s="48"/>
      <c r="AU337" s="48" t="s">
        <v>1271</v>
      </c>
      <c r="AV337" s="49"/>
      <c r="AW337" s="49"/>
      <c r="AX337" s="49"/>
      <c r="AY337" s="48"/>
      <c r="AZ337" s="48"/>
      <c r="BA337" s="48"/>
      <c r="BB337" s="48"/>
      <c r="BC337" s="48"/>
      <c r="BD337" s="48"/>
    </row>
    <row r="338" spans="11:56" x14ac:dyDescent="0.25">
      <c r="K338" s="48"/>
      <c r="L338" s="49"/>
      <c r="M338" s="49"/>
      <c r="N338" s="49"/>
      <c r="O338" s="48"/>
      <c r="P338" s="48"/>
      <c r="Q338" s="48"/>
      <c r="R338" s="48"/>
      <c r="S338" s="48"/>
      <c r="T338" s="48"/>
      <c r="U338" s="48"/>
      <c r="V338" s="48"/>
      <c r="W338" s="51" t="s">
        <v>192</v>
      </c>
      <c r="X338" s="49"/>
      <c r="Y338" s="49"/>
      <c r="Z338" s="49"/>
      <c r="AA338" s="48"/>
      <c r="AB338" s="48"/>
      <c r="AC338" s="48"/>
      <c r="AD338" s="48"/>
      <c r="AE338" s="48"/>
      <c r="AF338" s="48"/>
      <c r="AG338" s="48"/>
      <c r="AH338" s="48"/>
      <c r="AI338" s="48"/>
      <c r="AJ338" s="49"/>
      <c r="AK338" s="49"/>
      <c r="AL338" s="49"/>
      <c r="AM338" s="48"/>
      <c r="AN338" s="48"/>
      <c r="AO338" s="48"/>
      <c r="AP338" s="48"/>
      <c r="AQ338" s="48"/>
      <c r="AR338" s="48"/>
      <c r="AS338" s="48"/>
      <c r="AT338" s="48"/>
      <c r="AU338" s="48" t="s">
        <v>1272</v>
      </c>
      <c r="AV338" s="49"/>
      <c r="AW338" s="49"/>
      <c r="AX338" s="49"/>
      <c r="AY338" s="48"/>
      <c r="AZ338" s="48"/>
      <c r="BA338" s="48"/>
      <c r="BB338" s="48"/>
      <c r="BC338" s="48"/>
      <c r="BD338" s="48"/>
    </row>
    <row r="339" spans="11:56" x14ac:dyDescent="0.25">
      <c r="K339" s="48" t="s">
        <v>171</v>
      </c>
      <c r="L339" s="49"/>
      <c r="M339" s="49"/>
      <c r="N339" s="49"/>
      <c r="O339" s="48"/>
      <c r="P339" s="48"/>
      <c r="Q339" s="48"/>
      <c r="R339" s="48"/>
      <c r="S339" s="48"/>
      <c r="T339" s="48"/>
      <c r="U339" s="48"/>
      <c r="V339" s="48"/>
      <c r="W339" s="51"/>
      <c r="X339" s="49"/>
      <c r="Y339" s="49"/>
      <c r="Z339" s="49"/>
      <c r="AA339" s="48"/>
      <c r="AB339" s="48"/>
      <c r="AC339" s="48"/>
      <c r="AD339" s="48"/>
      <c r="AE339" s="48"/>
      <c r="AF339" s="48"/>
      <c r="AG339" s="48"/>
      <c r="AH339" s="48"/>
      <c r="AI339" s="48" t="s">
        <v>1001</v>
      </c>
      <c r="AJ339" s="49"/>
      <c r="AK339" s="49"/>
      <c r="AL339" s="49"/>
      <c r="AM339" s="48"/>
      <c r="AN339" s="48"/>
      <c r="AO339" s="48"/>
      <c r="AP339" s="48"/>
      <c r="AQ339" s="48"/>
      <c r="AR339" s="48"/>
      <c r="AS339" s="48"/>
      <c r="AT339" s="48"/>
      <c r="AU339" s="48"/>
      <c r="AV339" s="49"/>
      <c r="AW339" s="49"/>
      <c r="AX339" s="49"/>
      <c r="AY339" s="48"/>
      <c r="AZ339" s="48"/>
      <c r="BA339" s="48"/>
      <c r="BB339" s="48"/>
      <c r="BC339" s="48"/>
      <c r="BD339" s="48"/>
    </row>
    <row r="340" spans="11:56" x14ac:dyDescent="0.25">
      <c r="K340" s="48" t="s">
        <v>189</v>
      </c>
      <c r="L340" s="49"/>
      <c r="M340" s="49"/>
      <c r="N340" s="49"/>
      <c r="O340" s="48"/>
      <c r="P340" s="48"/>
      <c r="Q340" s="48"/>
      <c r="R340" s="48"/>
      <c r="S340" s="48"/>
      <c r="T340" s="48"/>
      <c r="U340" s="48"/>
      <c r="V340" s="48"/>
      <c r="W340" s="48"/>
      <c r="X340" s="49"/>
      <c r="Y340" s="49"/>
      <c r="Z340" s="49"/>
      <c r="AA340" s="48"/>
      <c r="AB340" s="48"/>
      <c r="AC340" s="48"/>
      <c r="AD340" s="48"/>
      <c r="AE340" s="48"/>
      <c r="AF340" s="48"/>
      <c r="AG340" s="48"/>
      <c r="AH340" s="48"/>
      <c r="AI340" s="48" t="s">
        <v>1002</v>
      </c>
      <c r="AJ340" s="49"/>
      <c r="AK340" s="49"/>
      <c r="AL340" s="49"/>
      <c r="AM340" s="48"/>
      <c r="AN340" s="48"/>
      <c r="AO340" s="48"/>
      <c r="AP340" s="48"/>
      <c r="AQ340" s="48"/>
      <c r="AR340" s="48"/>
      <c r="AS340" s="48"/>
      <c r="AT340" s="48"/>
      <c r="AU340" s="48"/>
      <c r="AV340" s="49"/>
      <c r="AW340" s="49"/>
      <c r="AX340" s="49"/>
      <c r="AY340" s="48"/>
      <c r="AZ340" s="48"/>
      <c r="BA340" s="48"/>
      <c r="BB340" s="48"/>
      <c r="BC340" s="48"/>
      <c r="BD340" s="48"/>
    </row>
    <row r="341" spans="11:56" x14ac:dyDescent="0.25">
      <c r="K341" s="51"/>
      <c r="L341" s="49"/>
      <c r="M341" s="49"/>
      <c r="N341" s="49"/>
      <c r="O341" s="48"/>
      <c r="P341" s="48"/>
      <c r="Q341" s="48"/>
      <c r="R341" s="48"/>
      <c r="S341" s="48"/>
      <c r="T341" s="48"/>
      <c r="U341" s="48"/>
      <c r="V341" s="48"/>
      <c r="W341" s="48" t="s">
        <v>172</v>
      </c>
      <c r="X341" s="49"/>
      <c r="Y341" s="49"/>
      <c r="Z341" s="49"/>
      <c r="AA341" s="48"/>
      <c r="AB341" s="48"/>
      <c r="AC341" s="48"/>
      <c r="AD341" s="48"/>
      <c r="AE341" s="48"/>
      <c r="AF341" s="48"/>
      <c r="AG341" s="48"/>
      <c r="AH341" s="48"/>
      <c r="AI341" s="48" t="s">
        <v>1003</v>
      </c>
      <c r="AJ341" s="49"/>
      <c r="AK341" s="49"/>
      <c r="AL341" s="49"/>
      <c r="AM341" s="48"/>
      <c r="AN341" s="48"/>
      <c r="AO341" s="48"/>
      <c r="AP341" s="48"/>
      <c r="AQ341" s="48"/>
      <c r="AR341" s="48"/>
      <c r="AS341" s="48"/>
      <c r="AT341" s="48"/>
      <c r="AU341" s="51" t="s">
        <v>172</v>
      </c>
      <c r="AV341" s="49"/>
      <c r="AW341" s="49"/>
      <c r="AX341" s="49"/>
      <c r="AY341" s="48"/>
      <c r="AZ341" s="48"/>
      <c r="BA341" s="48"/>
      <c r="BB341" s="48"/>
      <c r="BC341" s="48"/>
      <c r="BD341" s="48"/>
    </row>
    <row r="342" spans="11:56" x14ac:dyDescent="0.25">
      <c r="K342" s="51" t="s">
        <v>529</v>
      </c>
      <c r="L342" s="49"/>
      <c r="M342" s="49"/>
      <c r="N342" s="49"/>
      <c r="O342" s="48"/>
      <c r="P342" s="48"/>
      <c r="Q342" s="48"/>
      <c r="R342" s="48"/>
      <c r="S342" s="48"/>
      <c r="T342" s="48"/>
      <c r="U342" s="48"/>
      <c r="V342" s="48"/>
      <c r="W342" s="48" t="s">
        <v>173</v>
      </c>
      <c r="X342" s="49"/>
      <c r="Y342" s="49"/>
      <c r="Z342" s="49"/>
      <c r="AA342" s="48"/>
      <c r="AB342" s="48"/>
      <c r="AC342" s="48"/>
      <c r="AD342" s="48"/>
      <c r="AE342" s="48"/>
      <c r="AF342" s="48"/>
      <c r="AG342" s="48"/>
      <c r="AH342" s="48"/>
      <c r="AI342" s="51" t="s">
        <v>1004</v>
      </c>
      <c r="AJ342" s="49"/>
      <c r="AK342" s="49"/>
      <c r="AL342" s="49"/>
      <c r="AM342" s="48"/>
      <c r="AN342" s="48"/>
      <c r="AO342" s="48"/>
      <c r="AP342" s="48"/>
      <c r="AQ342" s="48"/>
      <c r="AR342" s="48"/>
      <c r="AS342" s="48"/>
      <c r="AT342" s="48"/>
      <c r="AU342" s="51" t="s">
        <v>173</v>
      </c>
      <c r="AV342" s="49"/>
      <c r="AW342" s="49"/>
      <c r="AX342" s="49"/>
      <c r="AY342" s="48"/>
      <c r="AZ342" s="48"/>
      <c r="BA342" s="48"/>
      <c r="BB342" s="48"/>
      <c r="BC342" s="48"/>
      <c r="BD342" s="48"/>
    </row>
    <row r="343" spans="11:56" x14ac:dyDescent="0.25">
      <c r="K343" s="51" t="s">
        <v>530</v>
      </c>
      <c r="L343" s="49"/>
      <c r="M343" s="49"/>
      <c r="N343" s="49"/>
      <c r="O343" s="48"/>
      <c r="P343" s="48"/>
      <c r="Q343" s="48"/>
      <c r="R343" s="48"/>
      <c r="S343" s="48"/>
      <c r="T343" s="48"/>
      <c r="U343" s="48"/>
      <c r="V343" s="48"/>
      <c r="W343" s="51" t="s">
        <v>174</v>
      </c>
      <c r="X343" s="49"/>
      <c r="Y343" s="49"/>
      <c r="Z343" s="49"/>
      <c r="AA343" s="48"/>
      <c r="AB343" s="48"/>
      <c r="AC343" s="48"/>
      <c r="AD343" s="48"/>
      <c r="AE343" s="48"/>
      <c r="AF343" s="48"/>
      <c r="AG343" s="48"/>
      <c r="AH343" s="48"/>
      <c r="AI343" s="51" t="s">
        <v>533</v>
      </c>
      <c r="AJ343" s="49"/>
      <c r="AK343" s="49"/>
      <c r="AL343" s="49"/>
      <c r="AM343" s="48"/>
      <c r="AN343" s="48"/>
      <c r="AO343" s="48"/>
      <c r="AP343" s="48"/>
      <c r="AQ343" s="48"/>
      <c r="AR343" s="48"/>
      <c r="AS343" s="48"/>
      <c r="AT343" s="48"/>
      <c r="AU343" s="51" t="s">
        <v>174</v>
      </c>
      <c r="AV343" s="49"/>
      <c r="AW343" s="49"/>
      <c r="AX343" s="49"/>
      <c r="AY343" s="48"/>
      <c r="AZ343" s="48"/>
      <c r="BA343" s="48"/>
      <c r="BB343" s="48"/>
      <c r="BC343" s="48"/>
      <c r="BD343" s="48"/>
    </row>
    <row r="344" spans="11:56" x14ac:dyDescent="0.25">
      <c r="K344" s="51" t="s">
        <v>531</v>
      </c>
      <c r="L344" s="49"/>
      <c r="M344" s="49"/>
      <c r="N344" s="49"/>
      <c r="O344" s="48"/>
      <c r="P344" s="48"/>
      <c r="Q344" s="48"/>
      <c r="R344" s="48"/>
      <c r="S344" s="48"/>
      <c r="T344" s="48"/>
      <c r="U344" s="48"/>
      <c r="V344" s="48"/>
      <c r="W344" s="51"/>
      <c r="X344" s="49"/>
      <c r="Y344" s="49"/>
      <c r="Z344" s="49"/>
      <c r="AA344" s="48"/>
      <c r="AB344" s="48"/>
      <c r="AC344" s="48"/>
      <c r="AD344" s="48"/>
      <c r="AE344" s="48"/>
      <c r="AF344" s="48"/>
      <c r="AG344" s="48"/>
      <c r="AH344" s="48"/>
      <c r="AI344" s="51" t="s">
        <v>1005</v>
      </c>
      <c r="AJ344" s="49"/>
      <c r="AK344" s="49"/>
      <c r="AL344" s="49"/>
      <c r="AM344" s="48"/>
      <c r="AN344" s="48"/>
      <c r="AO344" s="48"/>
      <c r="AP344" s="48"/>
      <c r="AQ344" s="48"/>
      <c r="AR344" s="48"/>
      <c r="AS344" s="48"/>
      <c r="AT344" s="48"/>
      <c r="AU344" s="51"/>
      <c r="AV344" s="49"/>
      <c r="AW344" s="49"/>
      <c r="AX344" s="49"/>
      <c r="AY344" s="48"/>
      <c r="AZ344" s="48"/>
      <c r="BA344" s="48"/>
      <c r="BB344" s="48"/>
      <c r="BC344" s="48"/>
      <c r="BD344" s="48"/>
    </row>
    <row r="345" spans="11:56" x14ac:dyDescent="0.25">
      <c r="K345" s="51" t="s">
        <v>532</v>
      </c>
      <c r="L345" s="49"/>
      <c r="M345" s="49"/>
      <c r="N345" s="49"/>
      <c r="O345" s="48"/>
      <c r="P345" s="48"/>
      <c r="Q345" s="48"/>
      <c r="R345" s="48"/>
      <c r="S345" s="48"/>
      <c r="T345" s="48"/>
      <c r="U345" s="48"/>
      <c r="V345" s="48"/>
      <c r="W345" s="51" t="s">
        <v>175</v>
      </c>
      <c r="X345" s="49"/>
      <c r="Y345" s="49"/>
      <c r="Z345" s="49"/>
      <c r="AA345" s="48"/>
      <c r="AB345" s="48"/>
      <c r="AC345" s="48"/>
      <c r="AD345" s="48"/>
      <c r="AE345" s="48"/>
      <c r="AF345" s="48"/>
      <c r="AG345" s="48"/>
      <c r="AH345" s="48"/>
      <c r="AI345" s="51"/>
      <c r="AJ345" s="49"/>
      <c r="AK345" s="49"/>
      <c r="AL345" s="49"/>
      <c r="AM345" s="48"/>
      <c r="AN345" s="48"/>
      <c r="AO345" s="48"/>
      <c r="AP345" s="48"/>
      <c r="AQ345" s="48"/>
      <c r="AR345" s="48"/>
      <c r="AS345" s="48"/>
      <c r="AT345" s="48"/>
      <c r="AU345" s="51" t="s">
        <v>175</v>
      </c>
      <c r="AV345" s="49"/>
      <c r="AW345" s="49"/>
      <c r="AX345" s="49"/>
      <c r="AY345" s="48"/>
      <c r="AZ345" s="48"/>
      <c r="BA345" s="48"/>
      <c r="BB345" s="48"/>
      <c r="BC345" s="48"/>
      <c r="BD345" s="48"/>
    </row>
    <row r="346" spans="11:56" x14ac:dyDescent="0.25">
      <c r="K346" s="51" t="s">
        <v>533</v>
      </c>
      <c r="L346" s="49"/>
      <c r="M346" s="49"/>
      <c r="N346" s="49"/>
      <c r="O346" s="48"/>
      <c r="P346" s="48"/>
      <c r="Q346" s="48"/>
      <c r="R346" s="48"/>
      <c r="S346" s="48"/>
      <c r="T346" s="48"/>
      <c r="U346" s="48"/>
      <c r="V346" s="48"/>
      <c r="W346" s="51" t="s">
        <v>743</v>
      </c>
      <c r="X346" s="49"/>
      <c r="Y346" s="49"/>
      <c r="Z346" s="49"/>
      <c r="AA346" s="48"/>
      <c r="AB346" s="48"/>
      <c r="AC346" s="48"/>
      <c r="AD346" s="48"/>
      <c r="AE346" s="48"/>
      <c r="AF346" s="48"/>
      <c r="AG346" s="48"/>
      <c r="AH346" s="48"/>
      <c r="AI346" s="51"/>
      <c r="AJ346" s="49"/>
      <c r="AK346" s="49"/>
      <c r="AL346" s="49"/>
      <c r="AM346" s="48"/>
      <c r="AN346" s="48"/>
      <c r="AO346" s="48"/>
      <c r="AP346" s="48"/>
      <c r="AQ346" s="48"/>
      <c r="AR346" s="48"/>
      <c r="AS346" s="48"/>
      <c r="AT346" s="48"/>
      <c r="AU346" s="51" t="s">
        <v>1273</v>
      </c>
      <c r="AV346" s="49"/>
      <c r="AW346" s="49"/>
      <c r="AX346" s="49"/>
      <c r="AY346" s="48"/>
      <c r="AZ346" s="48"/>
      <c r="BA346" s="48"/>
      <c r="BB346" s="48"/>
      <c r="BC346" s="48"/>
      <c r="BD346" s="48"/>
    </row>
    <row r="347" spans="11:56" x14ac:dyDescent="0.25">
      <c r="K347" s="51" t="s">
        <v>534</v>
      </c>
      <c r="L347" s="49"/>
      <c r="M347" s="49"/>
      <c r="N347" s="49"/>
      <c r="O347" s="48"/>
      <c r="P347" s="48"/>
      <c r="Q347" s="48"/>
      <c r="R347" s="48"/>
      <c r="S347" s="48"/>
      <c r="T347" s="48"/>
      <c r="U347" s="48"/>
      <c r="V347" s="48"/>
      <c r="W347" s="51" t="s">
        <v>744</v>
      </c>
      <c r="X347" s="49"/>
      <c r="Y347" s="49"/>
      <c r="Z347" s="49"/>
      <c r="AA347" s="48"/>
      <c r="AB347" s="48"/>
      <c r="AC347" s="48"/>
      <c r="AD347" s="48"/>
      <c r="AE347" s="48"/>
      <c r="AF347" s="48"/>
      <c r="AG347" s="48"/>
      <c r="AH347" s="48"/>
      <c r="AI347" s="48" t="s">
        <v>172</v>
      </c>
      <c r="AJ347" s="49"/>
      <c r="AK347" s="49"/>
      <c r="AL347" s="49"/>
      <c r="AM347" s="48"/>
      <c r="AN347" s="48"/>
      <c r="AO347" s="48"/>
      <c r="AP347" s="48"/>
      <c r="AQ347" s="48"/>
      <c r="AR347" s="48"/>
      <c r="AS347" s="48"/>
      <c r="AT347" s="48"/>
      <c r="AU347" s="51" t="s">
        <v>1274</v>
      </c>
      <c r="AV347" s="49"/>
      <c r="AW347" s="49"/>
      <c r="AX347" s="49"/>
      <c r="AY347" s="48"/>
      <c r="AZ347" s="48"/>
      <c r="BA347" s="48"/>
      <c r="BB347" s="48"/>
      <c r="BC347" s="48"/>
      <c r="BD347" s="48"/>
    </row>
    <row r="348" spans="11:56" x14ac:dyDescent="0.25">
      <c r="K348" s="51"/>
      <c r="L348" s="49"/>
      <c r="M348" s="49"/>
      <c r="N348" s="49"/>
      <c r="O348" s="48"/>
      <c r="P348" s="48"/>
      <c r="Q348" s="48"/>
      <c r="R348" s="48"/>
      <c r="S348" s="48"/>
      <c r="T348" s="48"/>
      <c r="U348" s="48"/>
      <c r="V348" s="48"/>
      <c r="W348" s="51" t="s">
        <v>745</v>
      </c>
      <c r="X348" s="49"/>
      <c r="Y348" s="49"/>
      <c r="Z348" s="49"/>
      <c r="AA348" s="48"/>
      <c r="AB348" s="48"/>
      <c r="AC348" s="48"/>
      <c r="AD348" s="48"/>
      <c r="AE348" s="48"/>
      <c r="AF348" s="48"/>
      <c r="AG348" s="48"/>
      <c r="AH348" s="48"/>
      <c r="AI348" s="48" t="s">
        <v>173</v>
      </c>
      <c r="AJ348" s="49"/>
      <c r="AK348" s="49"/>
      <c r="AL348" s="49"/>
      <c r="AM348" s="48"/>
      <c r="AN348" s="48"/>
      <c r="AO348" s="48"/>
      <c r="AP348" s="48"/>
      <c r="AQ348" s="48"/>
      <c r="AR348" s="48"/>
      <c r="AS348" s="48"/>
      <c r="AT348" s="48"/>
      <c r="AU348" s="48" t="s">
        <v>1275</v>
      </c>
      <c r="AV348" s="49"/>
      <c r="AW348" s="49"/>
      <c r="AX348" s="49"/>
      <c r="AY348" s="48"/>
      <c r="AZ348" s="48"/>
      <c r="BA348" s="48"/>
      <c r="BB348" s="48"/>
      <c r="BC348" s="48"/>
      <c r="BD348" s="48"/>
    </row>
    <row r="349" spans="11:56" x14ac:dyDescent="0.25">
      <c r="K349" s="51"/>
      <c r="L349" s="49"/>
      <c r="M349" s="49"/>
      <c r="N349" s="49"/>
      <c r="O349" s="48"/>
      <c r="P349" s="48"/>
      <c r="Q349" s="48"/>
      <c r="R349" s="48"/>
      <c r="S349" s="48"/>
      <c r="T349" s="48"/>
      <c r="U349" s="48"/>
      <c r="V349" s="48"/>
      <c r="W349" s="51" t="s">
        <v>746</v>
      </c>
      <c r="X349" s="49"/>
      <c r="Y349" s="49"/>
      <c r="Z349" s="49"/>
      <c r="AA349" s="48"/>
      <c r="AB349" s="48"/>
      <c r="AC349" s="48"/>
      <c r="AD349" s="48"/>
      <c r="AE349" s="48"/>
      <c r="AF349" s="48"/>
      <c r="AG349" s="48"/>
      <c r="AH349" s="48"/>
      <c r="AI349" s="48" t="s">
        <v>174</v>
      </c>
      <c r="AJ349" s="49"/>
      <c r="AK349" s="49"/>
      <c r="AL349" s="49"/>
      <c r="AM349" s="48"/>
      <c r="AN349" s="48"/>
      <c r="AO349" s="48"/>
      <c r="AP349" s="48"/>
      <c r="AQ349" s="48"/>
      <c r="AR349" s="48"/>
      <c r="AS349" s="48"/>
      <c r="AT349" s="48"/>
      <c r="AU349" s="48" t="s">
        <v>1276</v>
      </c>
      <c r="AV349" s="49"/>
      <c r="AW349" s="49"/>
      <c r="AX349" s="49"/>
      <c r="AY349" s="48"/>
      <c r="AZ349" s="48"/>
      <c r="BA349" s="48"/>
      <c r="BB349" s="48"/>
      <c r="BC349" s="48"/>
      <c r="BD349" s="48"/>
    </row>
    <row r="350" spans="11:56" x14ac:dyDescent="0.25">
      <c r="K350" s="51" t="s">
        <v>172</v>
      </c>
      <c r="L350" s="49"/>
      <c r="M350" s="49"/>
      <c r="N350" s="49"/>
      <c r="O350" s="48"/>
      <c r="P350" s="48"/>
      <c r="Q350" s="48"/>
      <c r="R350" s="48"/>
      <c r="S350" s="48"/>
      <c r="T350" s="48"/>
      <c r="U350" s="48"/>
      <c r="V350" s="48"/>
      <c r="W350" s="48" t="s">
        <v>747</v>
      </c>
      <c r="X350" s="49"/>
      <c r="Y350" s="49"/>
      <c r="Z350" s="49"/>
      <c r="AA350" s="48"/>
      <c r="AB350" s="48"/>
      <c r="AC350" s="48"/>
      <c r="AD350" s="48"/>
      <c r="AE350" s="48"/>
      <c r="AF350" s="48"/>
      <c r="AG350" s="48"/>
      <c r="AH350" s="48"/>
      <c r="AI350" s="48"/>
      <c r="AJ350" s="49"/>
      <c r="AK350" s="49"/>
      <c r="AL350" s="49"/>
      <c r="AM350" s="48"/>
      <c r="AN350" s="48"/>
      <c r="AO350" s="48"/>
      <c r="AP350" s="48"/>
      <c r="AQ350" s="48"/>
      <c r="AR350" s="48"/>
      <c r="AS350" s="48"/>
      <c r="AT350" s="48"/>
      <c r="AU350" s="48" t="s">
        <v>1277</v>
      </c>
      <c r="AV350" s="49"/>
      <c r="AW350" s="49"/>
      <c r="AX350" s="49"/>
      <c r="AY350" s="48"/>
      <c r="AZ350" s="48"/>
      <c r="BA350" s="48"/>
      <c r="BB350" s="48"/>
      <c r="BC350" s="48"/>
      <c r="BD350" s="48"/>
    </row>
    <row r="351" spans="11:56" x14ac:dyDescent="0.25">
      <c r="K351" s="51" t="s">
        <v>173</v>
      </c>
      <c r="L351" s="49"/>
      <c r="M351" s="49"/>
      <c r="N351" s="49"/>
      <c r="O351" s="48"/>
      <c r="P351" s="48"/>
      <c r="Q351" s="48"/>
      <c r="R351" s="48"/>
      <c r="S351" s="48"/>
      <c r="T351" s="48"/>
      <c r="U351" s="48"/>
      <c r="V351" s="48"/>
      <c r="W351" s="48"/>
      <c r="X351" s="49"/>
      <c r="Y351" s="49"/>
      <c r="Z351" s="49"/>
      <c r="AA351" s="48"/>
      <c r="AB351" s="48"/>
      <c r="AC351" s="48"/>
      <c r="AD351" s="48"/>
      <c r="AE351" s="48"/>
      <c r="AF351" s="48"/>
      <c r="AG351" s="48"/>
      <c r="AH351" s="48"/>
      <c r="AI351" s="48" t="s">
        <v>175</v>
      </c>
      <c r="AJ351" s="49"/>
      <c r="AK351" s="49"/>
      <c r="AL351" s="49"/>
      <c r="AM351" s="48"/>
      <c r="AN351" s="48"/>
      <c r="AO351" s="48"/>
      <c r="AP351" s="48"/>
      <c r="AQ351" s="48"/>
      <c r="AR351" s="48"/>
      <c r="AS351" s="48"/>
      <c r="AT351" s="48"/>
      <c r="AU351" s="48"/>
      <c r="AV351" s="49"/>
      <c r="AW351" s="49"/>
      <c r="AX351" s="49"/>
      <c r="AY351" s="48"/>
      <c r="AZ351" s="48"/>
      <c r="BA351" s="48"/>
      <c r="BB351" s="48"/>
      <c r="BC351" s="48"/>
      <c r="BD351" s="48"/>
    </row>
    <row r="352" spans="11:56" x14ac:dyDescent="0.25">
      <c r="K352" s="51" t="s">
        <v>174</v>
      </c>
      <c r="L352" s="49"/>
      <c r="M352" s="49"/>
      <c r="N352" s="49"/>
      <c r="O352" s="48"/>
      <c r="P352" s="48"/>
      <c r="Q352" s="48"/>
      <c r="R352" s="48"/>
      <c r="S352" s="48"/>
      <c r="T352" s="48"/>
      <c r="U352" s="48"/>
      <c r="V352" s="48"/>
      <c r="W352" s="48" t="s">
        <v>748</v>
      </c>
      <c r="X352" s="49"/>
      <c r="Y352" s="49"/>
      <c r="Z352" s="49"/>
      <c r="AA352" s="48"/>
      <c r="AB352" s="48"/>
      <c r="AC352" s="48"/>
      <c r="AD352" s="48"/>
      <c r="AE352" s="48"/>
      <c r="AF352" s="48"/>
      <c r="AG352" s="48"/>
      <c r="AH352" s="48"/>
      <c r="AI352" s="48" t="s">
        <v>1006</v>
      </c>
      <c r="AJ352" s="49"/>
      <c r="AK352" s="49"/>
      <c r="AL352" s="49"/>
      <c r="AM352" s="48"/>
      <c r="AN352" s="48"/>
      <c r="AO352" s="48"/>
      <c r="AP352" s="48"/>
      <c r="AQ352" s="48"/>
      <c r="AR352" s="48"/>
      <c r="AS352" s="48"/>
      <c r="AT352" s="48"/>
      <c r="AU352" s="48" t="s">
        <v>193</v>
      </c>
      <c r="AV352" s="49"/>
      <c r="AW352" s="49"/>
      <c r="AX352" s="49"/>
      <c r="AY352" s="48"/>
      <c r="AZ352" s="48"/>
      <c r="BA352" s="48"/>
      <c r="BB352" s="48"/>
      <c r="BC352" s="48"/>
      <c r="BD352" s="48"/>
    </row>
    <row r="353" spans="11:56" x14ac:dyDescent="0.25">
      <c r="K353" s="51"/>
      <c r="L353" s="49"/>
      <c r="M353" s="49"/>
      <c r="N353" s="49"/>
      <c r="O353" s="48"/>
      <c r="P353" s="48"/>
      <c r="Q353" s="48"/>
      <c r="R353" s="48"/>
      <c r="S353" s="48"/>
      <c r="T353" s="48"/>
      <c r="U353" s="48"/>
      <c r="V353" s="48"/>
      <c r="W353" s="48"/>
      <c r="X353" s="49"/>
      <c r="Y353" s="49"/>
      <c r="Z353" s="49"/>
      <c r="AA353" s="48"/>
      <c r="AB353" s="48"/>
      <c r="AC353" s="48"/>
      <c r="AD353" s="48"/>
      <c r="AE353" s="48"/>
      <c r="AF353" s="48"/>
      <c r="AG353" s="48"/>
      <c r="AH353" s="48"/>
      <c r="AI353" s="48" t="s">
        <v>1007</v>
      </c>
      <c r="AJ353" s="49"/>
      <c r="AK353" s="49"/>
      <c r="AL353" s="49"/>
      <c r="AM353" s="48"/>
      <c r="AN353" s="48"/>
      <c r="AO353" s="48"/>
      <c r="AP353" s="48"/>
      <c r="AQ353" s="48"/>
      <c r="AR353" s="48"/>
      <c r="AS353" s="48"/>
      <c r="AT353" s="48"/>
      <c r="AU353" s="48"/>
      <c r="AV353" s="49"/>
      <c r="AW353" s="49"/>
      <c r="AX353" s="49"/>
      <c r="AY353" s="48"/>
      <c r="AZ353" s="48"/>
      <c r="BA353" s="48"/>
      <c r="BB353" s="48"/>
      <c r="BC353" s="48"/>
      <c r="BD353" s="48"/>
    </row>
    <row r="354" spans="11:56" x14ac:dyDescent="0.25">
      <c r="K354" s="48" t="s">
        <v>175</v>
      </c>
      <c r="L354" s="49"/>
      <c r="M354" s="49"/>
      <c r="N354" s="49"/>
      <c r="O354" s="48"/>
      <c r="P354" s="48"/>
      <c r="Q354" s="48"/>
      <c r="R354" s="48"/>
      <c r="S354" s="48"/>
      <c r="T354" s="48"/>
      <c r="U354" s="48"/>
      <c r="V354" s="48"/>
      <c r="W354" s="48"/>
      <c r="X354" s="49"/>
      <c r="Y354" s="49"/>
      <c r="Z354" s="49"/>
      <c r="AA354" s="48"/>
      <c r="AB354" s="48"/>
      <c r="AC354" s="48"/>
      <c r="AD354" s="48"/>
      <c r="AE354" s="48"/>
      <c r="AF354" s="48"/>
      <c r="AG354" s="48"/>
      <c r="AH354" s="48"/>
      <c r="AI354" s="48" t="s">
        <v>1008</v>
      </c>
      <c r="AJ354" s="49"/>
      <c r="AK354" s="49"/>
      <c r="AL354" s="49"/>
      <c r="AM354" s="48"/>
      <c r="AN354" s="48"/>
      <c r="AO354" s="48"/>
      <c r="AP354" s="48"/>
      <c r="AQ354" s="48"/>
      <c r="AR354" s="48"/>
      <c r="AS354" s="48"/>
      <c r="AT354" s="48"/>
      <c r="AU354" s="48"/>
      <c r="AV354" s="49"/>
      <c r="AW354" s="49"/>
      <c r="AX354" s="49"/>
      <c r="AY354" s="48"/>
      <c r="AZ354" s="48"/>
      <c r="BA354" s="48"/>
      <c r="BB354" s="48"/>
      <c r="BC354" s="48"/>
      <c r="BD354" s="48"/>
    </row>
    <row r="355" spans="11:56" x14ac:dyDescent="0.25">
      <c r="K355" s="48" t="s">
        <v>535</v>
      </c>
      <c r="L355" s="49"/>
      <c r="M355" s="49"/>
      <c r="N355" s="49"/>
      <c r="O355" s="48"/>
      <c r="P355" s="48"/>
      <c r="Q355" s="48"/>
      <c r="R355" s="48"/>
      <c r="S355" s="48"/>
      <c r="T355" s="48"/>
      <c r="U355" s="48"/>
      <c r="V355" s="48"/>
      <c r="W355" s="48"/>
      <c r="X355" s="49"/>
      <c r="Y355" s="49"/>
      <c r="Z355" s="49"/>
      <c r="AA355" s="48"/>
      <c r="AB355" s="48"/>
      <c r="AC355" s="48"/>
      <c r="AD355" s="48"/>
      <c r="AE355" s="48"/>
      <c r="AF355" s="48"/>
      <c r="AG355" s="48"/>
      <c r="AH355" s="48"/>
      <c r="AI355" s="48" t="s">
        <v>1009</v>
      </c>
      <c r="AJ355" s="49"/>
      <c r="AK355" s="49"/>
      <c r="AL355" s="49"/>
      <c r="AM355" s="48"/>
      <c r="AN355" s="48"/>
      <c r="AO355" s="48"/>
      <c r="AP355" s="48"/>
      <c r="AQ355" s="48"/>
      <c r="AR355" s="48"/>
      <c r="AS355" s="48"/>
      <c r="AT355" s="48"/>
      <c r="AU355" s="48"/>
      <c r="AV355" s="49"/>
      <c r="AW355" s="49"/>
      <c r="AX355" s="49"/>
      <c r="AY355" s="48"/>
      <c r="AZ355" s="48"/>
      <c r="BA355" s="48"/>
      <c r="BB355" s="48"/>
      <c r="BC355" s="48"/>
      <c r="BD355" s="48"/>
    </row>
    <row r="356" spans="11:56" x14ac:dyDescent="0.25">
      <c r="K356" s="48" t="s">
        <v>536</v>
      </c>
      <c r="L356" s="49"/>
      <c r="M356" s="49"/>
      <c r="N356" s="49"/>
      <c r="O356" s="48"/>
      <c r="P356" s="48"/>
      <c r="Q356" s="48"/>
      <c r="R356" s="48"/>
      <c r="S356" s="48"/>
      <c r="T356" s="48"/>
      <c r="U356" s="48"/>
      <c r="V356" s="48"/>
      <c r="W356" s="48"/>
      <c r="X356" s="49"/>
      <c r="Y356" s="49"/>
      <c r="Z356" s="49"/>
      <c r="AA356" s="48"/>
      <c r="AB356" s="48"/>
      <c r="AC356" s="48"/>
      <c r="AD356" s="48"/>
      <c r="AE356" s="48"/>
      <c r="AF356" s="48"/>
      <c r="AG356" s="48"/>
      <c r="AH356" s="48"/>
      <c r="AI356" s="48" t="s">
        <v>1010</v>
      </c>
      <c r="AJ356" s="49"/>
      <c r="AK356" s="49"/>
      <c r="AL356" s="49"/>
      <c r="AM356" s="48"/>
      <c r="AN356" s="48"/>
      <c r="AO356" s="48"/>
      <c r="AP356" s="48"/>
      <c r="AQ356" s="48"/>
      <c r="AR356" s="48"/>
      <c r="AS356" s="48"/>
      <c r="AT356" s="48"/>
      <c r="AU356" s="51"/>
      <c r="AV356" s="49"/>
      <c r="AW356" s="49"/>
      <c r="AX356" s="49"/>
      <c r="AY356" s="48"/>
      <c r="AZ356" s="48"/>
      <c r="BA356" s="48"/>
      <c r="BB356" s="48"/>
      <c r="BC356" s="48"/>
      <c r="BD356" s="48"/>
    </row>
    <row r="357" spans="11:56" x14ac:dyDescent="0.25">
      <c r="K357" s="48" t="s">
        <v>537</v>
      </c>
      <c r="L357" s="49"/>
      <c r="M357" s="49"/>
      <c r="N357" s="49"/>
      <c r="O357" s="48"/>
      <c r="P357" s="48"/>
      <c r="Q357" s="48"/>
      <c r="R357" s="48"/>
      <c r="S357" s="48"/>
      <c r="T357" s="48"/>
      <c r="U357" s="48"/>
      <c r="V357" s="48"/>
      <c r="W357" s="48"/>
      <c r="X357" s="49"/>
      <c r="Y357" s="49"/>
      <c r="Z357" s="49"/>
      <c r="AA357" s="48"/>
      <c r="AB357" s="48"/>
      <c r="AC357" s="48"/>
      <c r="AD357" s="48"/>
      <c r="AE357" s="48"/>
      <c r="AF357" s="48"/>
      <c r="AG357" s="48"/>
      <c r="AH357" s="48"/>
      <c r="AI357" s="48"/>
      <c r="AJ357" s="49"/>
      <c r="AK357" s="49"/>
      <c r="AL357" s="49"/>
      <c r="AM357" s="48"/>
      <c r="AN357" s="48"/>
      <c r="AO357" s="48"/>
      <c r="AP357" s="48"/>
      <c r="AQ357" s="48"/>
      <c r="AR357" s="48"/>
      <c r="AS357" s="48"/>
      <c r="AT357" s="48"/>
      <c r="AU357" s="51"/>
      <c r="AV357" s="49"/>
      <c r="AW357" s="49"/>
      <c r="AX357" s="49"/>
      <c r="AY357" s="48"/>
      <c r="AZ357" s="48"/>
      <c r="BA357" s="48"/>
      <c r="BB357" s="48"/>
      <c r="BC357" s="48"/>
      <c r="BD357" s="48"/>
    </row>
    <row r="358" spans="11:56" x14ac:dyDescent="0.25">
      <c r="K358" s="51" t="s">
        <v>538</v>
      </c>
      <c r="L358" s="49"/>
      <c r="M358" s="49"/>
      <c r="N358" s="49"/>
      <c r="O358" s="48"/>
      <c r="P358" s="48"/>
      <c r="Q358" s="48"/>
      <c r="R358" s="48"/>
      <c r="S358" s="48"/>
      <c r="T358" s="48"/>
      <c r="U358" s="48"/>
      <c r="V358" s="48"/>
      <c r="W358" s="48"/>
      <c r="X358" s="49"/>
      <c r="Y358" s="49"/>
      <c r="Z358" s="49"/>
      <c r="AA358" s="48"/>
      <c r="AB358" s="48"/>
      <c r="AC358" s="48"/>
      <c r="AD358" s="48"/>
      <c r="AE358" s="48"/>
      <c r="AF358" s="48"/>
      <c r="AG358" s="48"/>
      <c r="AH358" s="48"/>
      <c r="AI358" s="51" t="s">
        <v>748</v>
      </c>
      <c r="AJ358" s="49"/>
      <c r="AK358" s="49"/>
      <c r="AL358" s="49"/>
      <c r="AM358" s="48"/>
      <c r="AN358" s="48"/>
      <c r="AO358" s="48"/>
      <c r="AP358" s="48"/>
      <c r="AQ358" s="48"/>
      <c r="AR358" s="48"/>
      <c r="AS358" s="48"/>
      <c r="AT358" s="48"/>
      <c r="AU358" s="51"/>
      <c r="AV358" s="49"/>
      <c r="AW358" s="49"/>
      <c r="AX358" s="49"/>
      <c r="AY358" s="48"/>
      <c r="AZ358" s="48"/>
      <c r="BA358" s="48"/>
      <c r="BB358" s="48"/>
      <c r="BC358" s="48"/>
      <c r="BD358" s="48"/>
    </row>
    <row r="359" spans="11:56" x14ac:dyDescent="0.25">
      <c r="K359" s="51" t="s">
        <v>539</v>
      </c>
      <c r="L359" s="49"/>
      <c r="M359" s="49"/>
      <c r="N359" s="49"/>
      <c r="O359" s="48"/>
      <c r="P359" s="48"/>
      <c r="Q359" s="48"/>
      <c r="R359" s="48"/>
      <c r="S359" s="48"/>
      <c r="T359" s="48"/>
      <c r="U359" s="48"/>
      <c r="V359" s="48"/>
      <c r="W359" s="48"/>
      <c r="X359" s="49"/>
      <c r="Y359" s="49"/>
      <c r="Z359" s="49"/>
      <c r="AA359" s="48"/>
      <c r="AB359" s="48"/>
      <c r="AC359" s="48"/>
      <c r="AD359" s="48"/>
      <c r="AE359" s="48"/>
      <c r="AF359" s="48"/>
      <c r="AG359" s="48"/>
      <c r="AH359" s="48"/>
      <c r="AI359" s="51"/>
      <c r="AJ359" s="49"/>
      <c r="AK359" s="49"/>
      <c r="AL359" s="49"/>
      <c r="AM359" s="48"/>
      <c r="AN359" s="48"/>
      <c r="AO359" s="48"/>
      <c r="AP359" s="48"/>
      <c r="AQ359" s="48"/>
      <c r="AR359" s="48"/>
      <c r="AS359" s="48"/>
      <c r="AT359" s="48"/>
      <c r="AU359" s="51"/>
      <c r="AV359" s="49"/>
      <c r="AW359" s="49"/>
      <c r="AX359" s="49"/>
      <c r="AY359" s="48"/>
      <c r="AZ359" s="48"/>
      <c r="BA359" s="48"/>
      <c r="BB359" s="48"/>
      <c r="BC359" s="48"/>
      <c r="BD359" s="48"/>
    </row>
    <row r="360" spans="11:56" x14ac:dyDescent="0.25">
      <c r="K360" s="51"/>
      <c r="L360" s="49"/>
      <c r="M360" s="49"/>
      <c r="N360" s="49"/>
      <c r="O360" s="48"/>
      <c r="P360" s="48"/>
      <c r="Q360" s="48"/>
      <c r="R360" s="48"/>
      <c r="S360" s="48"/>
      <c r="T360" s="48"/>
      <c r="U360" s="48"/>
      <c r="V360" s="48"/>
      <c r="W360" s="48"/>
      <c r="X360" s="49"/>
      <c r="Y360" s="49"/>
      <c r="Z360" s="49"/>
      <c r="AA360" s="48"/>
      <c r="AB360" s="48"/>
      <c r="AC360" s="48"/>
      <c r="AD360" s="48"/>
      <c r="AE360" s="48"/>
      <c r="AF360" s="48"/>
      <c r="AG360" s="48"/>
      <c r="AH360" s="48"/>
      <c r="AI360" s="51"/>
      <c r="AJ360" s="49"/>
      <c r="AK360" s="49"/>
      <c r="AL360" s="49"/>
      <c r="AM360" s="48"/>
      <c r="AN360" s="48"/>
      <c r="AO360" s="48"/>
      <c r="AP360" s="48"/>
      <c r="AQ360" s="48"/>
      <c r="AR360" s="48"/>
      <c r="AS360" s="48"/>
      <c r="AT360" s="48"/>
      <c r="AU360" s="48"/>
      <c r="AV360" s="49"/>
      <c r="AW360" s="49"/>
      <c r="AX360" s="49"/>
      <c r="AY360" s="48"/>
      <c r="AZ360" s="48"/>
      <c r="BA360" s="48"/>
      <c r="BB360" s="48"/>
      <c r="BC360" s="48"/>
      <c r="BD360" s="48"/>
    </row>
    <row r="361" spans="11:56" x14ac:dyDescent="0.25">
      <c r="K361" s="51" t="s">
        <v>193</v>
      </c>
      <c r="L361" s="49"/>
      <c r="M361" s="49"/>
      <c r="N361" s="49"/>
      <c r="O361" s="48"/>
      <c r="P361" s="48"/>
      <c r="Q361" s="48"/>
      <c r="R361" s="48"/>
      <c r="S361" s="48"/>
      <c r="T361" s="48"/>
      <c r="U361" s="48"/>
      <c r="V361" s="48"/>
      <c r="W361" s="48"/>
      <c r="X361" s="49"/>
      <c r="Y361" s="49"/>
      <c r="Z361" s="49"/>
      <c r="AA361" s="48"/>
      <c r="AB361" s="48"/>
      <c r="AC361" s="48"/>
      <c r="AD361" s="48"/>
      <c r="AE361" s="48"/>
      <c r="AF361" s="48"/>
      <c r="AG361" s="48"/>
      <c r="AH361" s="48"/>
      <c r="AI361" s="51"/>
      <c r="AJ361" s="49"/>
      <c r="AK361" s="49"/>
      <c r="AL361" s="49"/>
      <c r="AM361" s="48"/>
      <c r="AN361" s="48"/>
      <c r="AO361" s="48"/>
      <c r="AP361" s="48"/>
      <c r="AQ361" s="48"/>
      <c r="AR361" s="48"/>
      <c r="AS361" s="48"/>
      <c r="AT361" s="48"/>
      <c r="AU361" s="48"/>
      <c r="AV361" s="49"/>
      <c r="AW361" s="49"/>
      <c r="AX361" s="49"/>
      <c r="AY361" s="48"/>
      <c r="AZ361" s="48"/>
      <c r="BA361" s="48"/>
      <c r="BB361" s="48"/>
      <c r="BC361" s="48"/>
      <c r="BD361" s="48"/>
    </row>
    <row r="362" spans="11:56" x14ac:dyDescent="0.25">
      <c r="K362" s="48"/>
      <c r="L362" s="49"/>
      <c r="M362" s="49"/>
      <c r="N362" s="49"/>
      <c r="O362" s="48"/>
      <c r="P362" s="48"/>
      <c r="Q362" s="48"/>
      <c r="R362" s="48"/>
      <c r="S362" s="48"/>
      <c r="T362" s="48"/>
      <c r="U362" s="48"/>
      <c r="V362" s="48"/>
      <c r="W362" s="51"/>
      <c r="X362" s="49"/>
      <c r="Y362" s="49"/>
      <c r="Z362" s="49"/>
      <c r="AA362" s="48"/>
      <c r="AB362" s="48"/>
      <c r="AC362" s="48"/>
      <c r="AD362" s="48"/>
      <c r="AE362" s="48"/>
      <c r="AF362" s="48"/>
      <c r="AG362" s="48"/>
      <c r="AH362" s="48"/>
      <c r="AI362" s="51"/>
      <c r="AJ362" s="49"/>
      <c r="AK362" s="49"/>
      <c r="AL362" s="49"/>
      <c r="AM362" s="48"/>
      <c r="AN362" s="48"/>
      <c r="AO362" s="48"/>
      <c r="AP362" s="48"/>
      <c r="AQ362" s="48"/>
      <c r="AR362" s="48"/>
      <c r="AS362" s="48"/>
      <c r="AT362" s="48"/>
      <c r="AU362" s="48"/>
      <c r="AV362" s="49"/>
      <c r="AW362" s="49"/>
      <c r="AX362" s="49"/>
      <c r="AY362" s="48"/>
      <c r="AZ362" s="48"/>
      <c r="BA362" s="48"/>
      <c r="BB362" s="48"/>
      <c r="BC362" s="48"/>
      <c r="BD362" s="48"/>
    </row>
    <row r="363" spans="11:56" x14ac:dyDescent="0.25">
      <c r="L363" s="45"/>
      <c r="M363" s="45"/>
      <c r="N363" s="45"/>
      <c r="W363" s="26"/>
      <c r="X363" s="45"/>
      <c r="Y363" s="45"/>
      <c r="Z363" s="45"/>
      <c r="AJ363" s="45"/>
      <c r="AK363" s="45"/>
      <c r="AL363" s="45"/>
      <c r="AV363" s="45"/>
      <c r="AW363" s="45"/>
      <c r="AX363" s="45"/>
    </row>
    <row r="364" spans="11:56" x14ac:dyDescent="0.25">
      <c r="L364" s="45"/>
      <c r="M364" s="45"/>
      <c r="N364" s="45"/>
      <c r="W364" s="26"/>
      <c r="X364" s="45"/>
      <c r="Y364" s="45"/>
      <c r="Z364" s="45"/>
      <c r="AJ364" s="45"/>
      <c r="AK364" s="45"/>
      <c r="AL364" s="45"/>
      <c r="AV364" s="45"/>
      <c r="AW364" s="45"/>
      <c r="AX364" s="45"/>
    </row>
    <row r="365" spans="11:56" x14ac:dyDescent="0.25">
      <c r="L365" s="45"/>
      <c r="M365" s="45"/>
      <c r="N365" s="45"/>
      <c r="W365" s="26"/>
      <c r="X365" s="45"/>
      <c r="Y365" s="45"/>
      <c r="Z365" s="45"/>
      <c r="AJ365" s="45"/>
      <c r="AK365" s="45"/>
      <c r="AL365" s="45"/>
      <c r="AV365" s="45"/>
      <c r="AW365" s="45"/>
      <c r="AX365" s="45"/>
    </row>
    <row r="366" spans="11:56" x14ac:dyDescent="0.25">
      <c r="L366" s="45"/>
      <c r="M366" s="45"/>
      <c r="N366" s="45"/>
      <c r="W366" s="26"/>
      <c r="X366" s="45"/>
      <c r="Y366" s="45"/>
      <c r="Z366" s="45"/>
      <c r="AJ366" s="45"/>
      <c r="AK366" s="45"/>
      <c r="AL366" s="45"/>
      <c r="AV366" s="45"/>
      <c r="AW366" s="45"/>
      <c r="AX366" s="45"/>
    </row>
    <row r="367" spans="11:56" x14ac:dyDescent="0.25">
      <c r="K367" s="26"/>
      <c r="L367" s="45"/>
      <c r="M367" s="45"/>
      <c r="N367" s="45"/>
      <c r="W367" s="26"/>
      <c r="X367" s="45"/>
      <c r="Y367" s="45"/>
      <c r="Z367" s="45"/>
      <c r="AJ367" s="45"/>
      <c r="AK367" s="45"/>
      <c r="AL367" s="45"/>
      <c r="AV367" s="45"/>
      <c r="AW367" s="45"/>
      <c r="AX367" s="45"/>
    </row>
    <row r="368" spans="11:56" x14ac:dyDescent="0.25">
      <c r="K368" s="26"/>
      <c r="L368" s="45"/>
      <c r="M368" s="45"/>
      <c r="N368" s="45"/>
      <c r="X368" s="45"/>
      <c r="Y368" s="45"/>
      <c r="Z368" s="45"/>
      <c r="AJ368" s="45"/>
      <c r="AK368" s="45"/>
      <c r="AL368" s="45"/>
      <c r="AU368" s="26"/>
      <c r="AV368" s="45"/>
      <c r="AW368" s="45"/>
      <c r="AX368" s="45"/>
    </row>
    <row r="369" spans="11:50" x14ac:dyDescent="0.25">
      <c r="K369" s="26"/>
      <c r="L369" s="45"/>
      <c r="M369" s="45"/>
      <c r="N369" s="45"/>
      <c r="X369" s="45"/>
      <c r="Y369" s="45"/>
      <c r="Z369" s="45"/>
      <c r="AJ369" s="45"/>
      <c r="AK369" s="45"/>
      <c r="AL369" s="45"/>
      <c r="AU369" s="26"/>
      <c r="AV369" s="45"/>
      <c r="AW369" s="45"/>
      <c r="AX369" s="45"/>
    </row>
    <row r="370" spans="11:50" x14ac:dyDescent="0.25">
      <c r="K370" s="26"/>
      <c r="L370" s="45"/>
      <c r="M370" s="45"/>
      <c r="N370" s="45"/>
      <c r="X370" s="45"/>
      <c r="Y370" s="45"/>
      <c r="Z370" s="45"/>
      <c r="AJ370" s="45"/>
      <c r="AK370" s="45"/>
      <c r="AL370" s="45"/>
      <c r="AU370" s="26"/>
      <c r="AV370" s="45"/>
      <c r="AW370" s="45"/>
      <c r="AX370" s="45"/>
    </row>
    <row r="371" spans="11:50" x14ac:dyDescent="0.25">
      <c r="K371" s="26"/>
      <c r="L371" s="45"/>
      <c r="M371" s="45"/>
      <c r="N371" s="45"/>
      <c r="X371" s="45"/>
      <c r="Y371" s="45"/>
      <c r="Z371" s="45"/>
      <c r="AI371" s="26"/>
      <c r="AJ371" s="45"/>
      <c r="AK371" s="45"/>
      <c r="AL371" s="45"/>
      <c r="AV371" s="45"/>
      <c r="AW371" s="45"/>
      <c r="AX371" s="45"/>
    </row>
    <row r="372" spans="11:50" x14ac:dyDescent="0.25">
      <c r="K372" s="26"/>
      <c r="L372" s="45"/>
      <c r="M372" s="45"/>
      <c r="N372" s="45"/>
      <c r="X372" s="45"/>
      <c r="Y372" s="45"/>
      <c r="Z372" s="45"/>
      <c r="AI372" s="26"/>
      <c r="AJ372" s="45"/>
      <c r="AK372" s="45"/>
      <c r="AL372" s="45"/>
      <c r="AV372" s="45"/>
      <c r="AW372" s="45"/>
      <c r="AX372" s="45"/>
    </row>
    <row r="373" spans="11:50" x14ac:dyDescent="0.25">
      <c r="L373" s="45"/>
      <c r="M373" s="45"/>
      <c r="N373" s="45"/>
      <c r="X373" s="45"/>
      <c r="Y373" s="45"/>
      <c r="Z373" s="45"/>
      <c r="AJ373" s="45"/>
      <c r="AK373" s="45"/>
      <c r="AL373" s="45"/>
      <c r="AV373" s="45"/>
      <c r="AW373" s="45"/>
      <c r="AX373" s="45"/>
    </row>
    <row r="374" spans="11:50" x14ac:dyDescent="0.25">
      <c r="L374" s="45"/>
      <c r="M374" s="45"/>
      <c r="N374" s="45"/>
      <c r="X374" s="45"/>
      <c r="Y374" s="45"/>
      <c r="Z374" s="45"/>
      <c r="AJ374" s="45"/>
      <c r="AK374" s="45"/>
      <c r="AL374" s="45"/>
      <c r="AV374" s="45"/>
      <c r="AW374" s="45"/>
      <c r="AX374" s="45"/>
    </row>
    <row r="375" spans="11:50" x14ac:dyDescent="0.25">
      <c r="L375" s="45"/>
      <c r="M375" s="45"/>
      <c r="N375" s="45"/>
      <c r="X375" s="45"/>
      <c r="Y375" s="45"/>
      <c r="Z375" s="45"/>
      <c r="AJ375" s="45"/>
      <c r="AK375" s="45"/>
      <c r="AL375" s="45"/>
      <c r="AV375" s="45"/>
      <c r="AW375" s="45"/>
      <c r="AX375" s="45"/>
    </row>
    <row r="376" spans="11:50" x14ac:dyDescent="0.25">
      <c r="L376" s="45"/>
      <c r="M376" s="45"/>
      <c r="N376" s="45"/>
      <c r="X376" s="45"/>
      <c r="Y376" s="45"/>
      <c r="Z376" s="45"/>
      <c r="AJ376" s="45"/>
      <c r="AK376" s="45"/>
      <c r="AL376" s="45"/>
      <c r="AV376" s="45"/>
      <c r="AW376" s="45"/>
      <c r="AX376" s="45"/>
    </row>
    <row r="377" spans="11:50" x14ac:dyDescent="0.25">
      <c r="L377" s="45"/>
      <c r="M377" s="45"/>
      <c r="N377" s="45"/>
      <c r="X377" s="45"/>
      <c r="Y377" s="45"/>
      <c r="Z377" s="45"/>
      <c r="AJ377" s="45"/>
      <c r="AK377" s="45"/>
      <c r="AL377" s="45"/>
      <c r="AV377" s="45"/>
      <c r="AW377" s="45"/>
      <c r="AX377" s="45"/>
    </row>
    <row r="378" spans="11:50" x14ac:dyDescent="0.25">
      <c r="K378" s="26"/>
      <c r="L378" s="45"/>
      <c r="M378" s="45"/>
      <c r="N378" s="45"/>
      <c r="W378" s="26"/>
      <c r="X378" s="45"/>
      <c r="Y378" s="45"/>
      <c r="Z378" s="45"/>
      <c r="AJ378" s="45"/>
      <c r="AK378" s="45"/>
      <c r="AL378" s="45"/>
      <c r="AV378" s="45"/>
      <c r="AW378" s="45"/>
      <c r="AX378" s="45"/>
    </row>
    <row r="379" spans="11:50" x14ac:dyDescent="0.25">
      <c r="K379" s="26"/>
      <c r="L379" s="45"/>
      <c r="M379" s="45"/>
      <c r="N379" s="45"/>
      <c r="W379" s="26"/>
      <c r="X379" s="45"/>
      <c r="Y379" s="45"/>
      <c r="Z379" s="45"/>
      <c r="AI379" s="26"/>
      <c r="AJ379" s="45"/>
      <c r="AK379" s="45"/>
      <c r="AL379" s="45"/>
      <c r="AV379" s="45"/>
      <c r="AW379" s="45"/>
      <c r="AX379" s="45"/>
    </row>
    <row r="380" spans="11:50" x14ac:dyDescent="0.25">
      <c r="K380" s="26"/>
      <c r="L380" s="45"/>
      <c r="M380" s="45"/>
      <c r="N380" s="45"/>
      <c r="W380" s="26"/>
      <c r="X380" s="45"/>
      <c r="Y380" s="45"/>
      <c r="Z380" s="45"/>
      <c r="AI380" s="26"/>
      <c r="AJ380" s="45"/>
      <c r="AK380" s="45"/>
      <c r="AL380" s="45"/>
      <c r="AV380" s="45"/>
      <c r="AW380" s="45"/>
      <c r="AX380" s="45"/>
    </row>
    <row r="381" spans="11:50" x14ac:dyDescent="0.25">
      <c r="K381" s="26"/>
      <c r="L381" s="45"/>
      <c r="M381" s="45"/>
      <c r="N381" s="45"/>
      <c r="W381" s="26"/>
      <c r="X381" s="45"/>
      <c r="Y381" s="45"/>
      <c r="Z381" s="45"/>
      <c r="AJ381" s="45"/>
      <c r="AK381" s="45"/>
      <c r="AL381" s="45"/>
      <c r="AV381" s="45"/>
      <c r="AW381" s="45"/>
      <c r="AX381" s="45"/>
    </row>
    <row r="382" spans="11:50" x14ac:dyDescent="0.25">
      <c r="K382" s="26"/>
      <c r="L382" s="45"/>
      <c r="M382" s="45"/>
      <c r="N382" s="45"/>
      <c r="W382" s="26"/>
      <c r="X382" s="45"/>
      <c r="Y382" s="45"/>
      <c r="Z382" s="45"/>
      <c r="AJ382" s="45"/>
      <c r="AK382" s="45"/>
      <c r="AL382" s="45"/>
      <c r="AU382" s="26"/>
      <c r="AV382" s="45"/>
      <c r="AW382" s="45"/>
      <c r="AX382" s="45"/>
    </row>
    <row r="383" spans="11:50" x14ac:dyDescent="0.25">
      <c r="L383" s="45"/>
      <c r="M383" s="45"/>
      <c r="N383" s="45"/>
      <c r="W383" s="26"/>
      <c r="X383" s="45"/>
      <c r="Y383" s="45"/>
      <c r="Z383" s="45"/>
      <c r="AJ383" s="45"/>
      <c r="AK383" s="45"/>
      <c r="AL383" s="45"/>
      <c r="AU383" s="26"/>
      <c r="AV383" s="45"/>
      <c r="AW383" s="45"/>
      <c r="AX383" s="45"/>
    </row>
    <row r="384" spans="11:50" x14ac:dyDescent="0.25">
      <c r="K384" s="26"/>
      <c r="L384" s="45"/>
      <c r="M384" s="45"/>
      <c r="N384" s="45"/>
      <c r="W384" s="26"/>
      <c r="X384" s="45"/>
      <c r="Y384" s="45"/>
      <c r="Z384" s="45"/>
      <c r="AJ384" s="45"/>
      <c r="AK384" s="45"/>
      <c r="AL384" s="45"/>
      <c r="AU384" s="26"/>
      <c r="AV384" s="45"/>
      <c r="AW384" s="45"/>
      <c r="AX384" s="45"/>
    </row>
    <row r="385" spans="11:50" x14ac:dyDescent="0.25">
      <c r="K385" s="26"/>
      <c r="L385" s="45"/>
      <c r="M385" s="45"/>
      <c r="N385" s="45"/>
      <c r="W385" s="26"/>
      <c r="X385" s="45"/>
      <c r="Y385" s="45"/>
      <c r="Z385" s="45"/>
      <c r="AJ385" s="45"/>
      <c r="AK385" s="45"/>
      <c r="AL385" s="45"/>
      <c r="AU385" s="26"/>
      <c r="AV385" s="45"/>
      <c r="AW385" s="45"/>
      <c r="AX385" s="45"/>
    </row>
    <row r="386" spans="11:50" x14ac:dyDescent="0.25">
      <c r="K386" s="26"/>
      <c r="L386" s="45"/>
      <c r="M386" s="45"/>
      <c r="N386" s="45"/>
      <c r="W386" s="26"/>
      <c r="X386" s="45"/>
      <c r="Y386" s="45"/>
      <c r="Z386" s="45"/>
      <c r="AJ386" s="45"/>
      <c r="AK386" s="45"/>
      <c r="AL386" s="45"/>
      <c r="AU386" s="26"/>
      <c r="AV386" s="45"/>
      <c r="AW386" s="45"/>
      <c r="AX386" s="45"/>
    </row>
    <row r="387" spans="11:50" x14ac:dyDescent="0.25">
      <c r="K387" s="26"/>
      <c r="L387" s="45"/>
      <c r="M387" s="45"/>
      <c r="N387" s="45"/>
      <c r="W387" s="26"/>
      <c r="X387" s="45"/>
      <c r="Y387" s="45"/>
      <c r="Z387" s="45"/>
      <c r="AJ387" s="45"/>
      <c r="AK387" s="45"/>
      <c r="AL387" s="45"/>
      <c r="AV387" s="45"/>
      <c r="AW387" s="45"/>
      <c r="AX387" s="45"/>
    </row>
    <row r="388" spans="11:50" x14ac:dyDescent="0.25">
      <c r="K388" s="26"/>
      <c r="L388" s="45"/>
      <c r="M388" s="45"/>
      <c r="N388" s="45"/>
      <c r="X388" s="45"/>
      <c r="Y388" s="45"/>
      <c r="Z388" s="45"/>
      <c r="AJ388" s="45"/>
      <c r="AK388" s="45"/>
      <c r="AL388" s="45"/>
      <c r="AV388" s="45"/>
      <c r="AW388" s="45"/>
      <c r="AX388" s="45"/>
    </row>
    <row r="389" spans="11:50" x14ac:dyDescent="0.25">
      <c r="K389" s="26"/>
      <c r="L389" s="45"/>
      <c r="M389" s="45"/>
      <c r="N389" s="45"/>
      <c r="X389" s="45"/>
      <c r="Y389" s="45"/>
      <c r="Z389" s="45"/>
      <c r="AJ389" s="45"/>
      <c r="AK389" s="45"/>
      <c r="AL389" s="45"/>
      <c r="AV389" s="45"/>
      <c r="AW389" s="45"/>
      <c r="AX389" s="45"/>
    </row>
    <row r="390" spans="11:50" x14ac:dyDescent="0.25">
      <c r="K390" s="26"/>
      <c r="L390" s="45"/>
      <c r="M390" s="45"/>
      <c r="N390" s="45"/>
      <c r="X390" s="45"/>
      <c r="Y390" s="45"/>
      <c r="Z390" s="45"/>
      <c r="AJ390" s="45"/>
      <c r="AK390" s="45"/>
      <c r="AL390" s="45"/>
      <c r="AV390" s="45"/>
      <c r="AW390" s="45"/>
      <c r="AX390" s="45"/>
    </row>
    <row r="391" spans="11:50" x14ac:dyDescent="0.25">
      <c r="K391" s="26"/>
      <c r="L391" s="45"/>
      <c r="M391" s="45"/>
      <c r="N391" s="45"/>
      <c r="X391" s="45"/>
      <c r="Y391" s="45"/>
      <c r="Z391" s="45"/>
      <c r="AI391" s="26"/>
      <c r="AJ391" s="45"/>
      <c r="AK391" s="45"/>
      <c r="AL391" s="45"/>
      <c r="AV391" s="45"/>
      <c r="AW391" s="45"/>
      <c r="AX391" s="45"/>
    </row>
    <row r="392" spans="11:50" x14ac:dyDescent="0.25">
      <c r="K392" s="26"/>
      <c r="L392" s="45"/>
      <c r="M392" s="45"/>
      <c r="N392" s="45"/>
      <c r="X392" s="45"/>
      <c r="Y392" s="45"/>
      <c r="Z392" s="45"/>
      <c r="AI392" s="26"/>
      <c r="AJ392" s="45"/>
      <c r="AK392" s="45"/>
      <c r="AL392" s="45"/>
      <c r="AV392" s="45"/>
      <c r="AW392" s="45"/>
      <c r="AX392" s="45"/>
    </row>
    <row r="393" spans="11:50" x14ac:dyDescent="0.25">
      <c r="L393" s="45"/>
      <c r="M393" s="45"/>
      <c r="N393" s="45"/>
      <c r="X393" s="45"/>
      <c r="Y393" s="45"/>
      <c r="Z393" s="45"/>
      <c r="AI393" s="26"/>
      <c r="AJ393" s="45"/>
      <c r="AK393" s="45"/>
      <c r="AL393" s="45"/>
      <c r="AV393" s="45"/>
      <c r="AW393" s="45"/>
      <c r="AX393" s="45"/>
    </row>
    <row r="394" spans="11:50" x14ac:dyDescent="0.25">
      <c r="L394" s="45"/>
      <c r="M394" s="45"/>
      <c r="N394" s="45"/>
      <c r="X394" s="45"/>
      <c r="Y394" s="45"/>
      <c r="Z394" s="45"/>
      <c r="AI394" s="26"/>
      <c r="AJ394" s="45"/>
      <c r="AK394" s="45"/>
      <c r="AL394" s="45"/>
      <c r="AV394" s="45"/>
      <c r="AW394" s="45"/>
      <c r="AX394" s="45"/>
    </row>
    <row r="395" spans="11:50" x14ac:dyDescent="0.25">
      <c r="L395" s="45"/>
      <c r="M395" s="45"/>
      <c r="N395" s="45"/>
      <c r="X395" s="45"/>
      <c r="Y395" s="45"/>
      <c r="Z395" s="45"/>
      <c r="AI395" s="26"/>
      <c r="AJ395" s="45"/>
      <c r="AK395" s="45"/>
      <c r="AL395" s="45"/>
      <c r="AV395" s="45"/>
      <c r="AW395" s="45"/>
      <c r="AX395" s="45"/>
    </row>
    <row r="396" spans="11:50" x14ac:dyDescent="0.25">
      <c r="L396" s="45"/>
      <c r="M396" s="45"/>
      <c r="N396" s="45"/>
      <c r="X396" s="45"/>
      <c r="Y396" s="45"/>
      <c r="Z396" s="45"/>
      <c r="AU396" s="26"/>
      <c r="AV396" s="45"/>
      <c r="AW396" s="45"/>
      <c r="AX396" s="45"/>
    </row>
    <row r="397" spans="11:50" x14ac:dyDescent="0.25">
      <c r="L397" s="45"/>
      <c r="M397" s="45"/>
      <c r="N397" s="45"/>
      <c r="X397" s="45"/>
      <c r="Y397" s="45"/>
      <c r="Z397" s="45"/>
      <c r="AJ397" s="45"/>
      <c r="AK397" s="45"/>
      <c r="AL397" s="45"/>
      <c r="AU397" s="26"/>
      <c r="AV397" s="45"/>
      <c r="AW397" s="45"/>
      <c r="AX397" s="45"/>
    </row>
    <row r="398" spans="11:50" x14ac:dyDescent="0.25">
      <c r="K398" s="26"/>
      <c r="L398" s="45"/>
      <c r="M398" s="45"/>
      <c r="N398" s="45"/>
      <c r="W398" s="26"/>
      <c r="X398" s="45"/>
      <c r="Y398" s="45"/>
      <c r="Z398" s="45"/>
      <c r="AJ398" s="45"/>
      <c r="AK398" s="45"/>
      <c r="AL398" s="45"/>
      <c r="AU398" s="26"/>
      <c r="AV398" s="45"/>
      <c r="AW398" s="45"/>
      <c r="AX398" s="45"/>
    </row>
    <row r="399" spans="11:50" x14ac:dyDescent="0.25">
      <c r="K399" s="26"/>
      <c r="L399" s="45"/>
      <c r="M399" s="45"/>
      <c r="N399" s="45"/>
      <c r="W399" s="26"/>
      <c r="X399" s="45"/>
      <c r="Y399" s="45"/>
      <c r="Z399" s="45"/>
      <c r="AU399" s="26"/>
      <c r="AV399" s="45"/>
      <c r="AW399" s="45"/>
      <c r="AX399" s="45"/>
    </row>
    <row r="400" spans="11:50" x14ac:dyDescent="0.25">
      <c r="K400" s="26"/>
      <c r="L400" s="45"/>
      <c r="M400" s="45"/>
      <c r="N400" s="45"/>
      <c r="W400" s="26"/>
      <c r="X400" s="45"/>
      <c r="Y400" s="45"/>
      <c r="Z400" s="45"/>
      <c r="AU400" s="26"/>
      <c r="AV400" s="45"/>
      <c r="AW400" s="45"/>
      <c r="AX400" s="45"/>
    </row>
    <row r="401" spans="11:50" x14ac:dyDescent="0.25">
      <c r="K401" s="26"/>
      <c r="L401" s="45"/>
      <c r="M401" s="45"/>
      <c r="N401" s="45"/>
      <c r="W401" s="26"/>
      <c r="X401" s="45"/>
      <c r="Y401" s="45"/>
      <c r="Z401" s="45"/>
      <c r="AU401" s="26"/>
      <c r="AV401" s="45"/>
      <c r="AW401" s="45"/>
      <c r="AX401" s="45"/>
    </row>
    <row r="402" spans="11:50" x14ac:dyDescent="0.25">
      <c r="K402" s="26"/>
      <c r="L402" s="45"/>
      <c r="M402" s="45"/>
      <c r="N402" s="45"/>
      <c r="X402" s="45"/>
      <c r="Y402" s="45"/>
      <c r="Z402" s="45"/>
      <c r="AU402" s="26"/>
      <c r="AV402" s="45"/>
      <c r="AW402" s="45"/>
      <c r="AX402" s="45"/>
    </row>
    <row r="403" spans="11:50" x14ac:dyDescent="0.25">
      <c r="K403" s="26"/>
      <c r="L403" s="45"/>
      <c r="M403" s="45"/>
      <c r="N403" s="45"/>
      <c r="X403" s="45"/>
      <c r="Y403" s="45"/>
      <c r="Z403" s="45"/>
      <c r="AU403" s="26"/>
      <c r="AV403" s="45"/>
      <c r="AW403" s="45"/>
      <c r="AX403" s="45"/>
    </row>
    <row r="404" spans="11:50" x14ac:dyDescent="0.25">
      <c r="K404" s="26"/>
      <c r="L404" s="45"/>
      <c r="M404" s="45"/>
      <c r="N404" s="45"/>
      <c r="X404" s="45"/>
      <c r="Y404" s="45"/>
      <c r="Z404" s="45"/>
      <c r="AV404" s="45"/>
      <c r="AW404" s="45"/>
      <c r="AX404" s="45"/>
    </row>
    <row r="405" spans="11:50" x14ac:dyDescent="0.25">
      <c r="K405" s="26"/>
      <c r="L405" s="45"/>
      <c r="M405" s="45"/>
      <c r="N405" s="45"/>
      <c r="X405" s="45"/>
      <c r="Y405" s="45"/>
      <c r="Z405" s="45"/>
      <c r="AV405" s="45"/>
      <c r="AW405" s="45"/>
      <c r="AX405" s="45"/>
    </row>
    <row r="406" spans="11:50" x14ac:dyDescent="0.25">
      <c r="K406" s="26"/>
      <c r="L406" s="45"/>
      <c r="M406" s="45"/>
      <c r="N406" s="45"/>
      <c r="X406" s="45"/>
      <c r="Y406" s="45"/>
      <c r="Z406" s="45"/>
      <c r="AV406" s="45"/>
      <c r="AW406" s="45"/>
      <c r="AX406" s="45"/>
    </row>
    <row r="407" spans="11:50" x14ac:dyDescent="0.25">
      <c r="L407" s="45"/>
      <c r="M407" s="45"/>
      <c r="N407" s="45"/>
      <c r="X407" s="45"/>
      <c r="Y407" s="45"/>
      <c r="Z407" s="45"/>
      <c r="AV407" s="45"/>
      <c r="AW407" s="45"/>
      <c r="AX407" s="45"/>
    </row>
    <row r="408" spans="11:50" x14ac:dyDescent="0.25">
      <c r="L408" s="45"/>
      <c r="M408" s="45"/>
      <c r="N408" s="45"/>
      <c r="X408" s="45"/>
      <c r="Y408" s="45"/>
      <c r="Z408" s="45"/>
      <c r="AV408" s="45"/>
      <c r="AW408" s="45"/>
      <c r="AX408" s="45"/>
    </row>
    <row r="409" spans="11:50" x14ac:dyDescent="0.25">
      <c r="L409" s="45"/>
      <c r="M409" s="45"/>
      <c r="N409" s="45"/>
      <c r="X409" s="45"/>
      <c r="Y409" s="45"/>
      <c r="Z409" s="45"/>
      <c r="AV409" s="45"/>
      <c r="AW409" s="45"/>
      <c r="AX409" s="45"/>
    </row>
    <row r="410" spans="11:50" x14ac:dyDescent="0.25">
      <c r="L410" s="45"/>
      <c r="M410" s="45"/>
      <c r="N410" s="45"/>
      <c r="X410" s="45"/>
      <c r="Y410" s="45"/>
      <c r="Z410" s="45"/>
      <c r="AV410" s="45"/>
      <c r="AW410" s="45"/>
      <c r="AX410" s="45"/>
    </row>
    <row r="411" spans="11:50" x14ac:dyDescent="0.25">
      <c r="L411" s="45"/>
      <c r="M411" s="45"/>
      <c r="N411" s="45"/>
      <c r="X411" s="45"/>
      <c r="Y411" s="45"/>
      <c r="Z411" s="45"/>
      <c r="AV411" s="45"/>
      <c r="AW411" s="45"/>
      <c r="AX411" s="45"/>
    </row>
    <row r="412" spans="11:50" x14ac:dyDescent="0.25">
      <c r="L412" s="45"/>
      <c r="M412" s="45"/>
      <c r="N412" s="45"/>
      <c r="W412" s="26"/>
      <c r="X412" s="45"/>
      <c r="Y412" s="45"/>
      <c r="Z412" s="45"/>
      <c r="AV412" s="45"/>
      <c r="AW412" s="45"/>
      <c r="AX412" s="45"/>
    </row>
    <row r="413" spans="11:50" x14ac:dyDescent="0.25">
      <c r="L413" s="45"/>
      <c r="M413" s="45"/>
      <c r="N413" s="45"/>
      <c r="W413" s="26"/>
      <c r="X413" s="45"/>
      <c r="Y413" s="45"/>
      <c r="Z413" s="45"/>
      <c r="AU413" s="26"/>
      <c r="AV413" s="45"/>
      <c r="AW413" s="45"/>
      <c r="AX413" s="45"/>
    </row>
    <row r="414" spans="11:50" x14ac:dyDescent="0.25">
      <c r="L414" s="45"/>
      <c r="M414" s="45"/>
      <c r="N414" s="45"/>
      <c r="W414" s="26"/>
      <c r="X414" s="45"/>
      <c r="Y414" s="45"/>
      <c r="Z414" s="45"/>
      <c r="AU414" s="26"/>
      <c r="AV414" s="45"/>
      <c r="AW414" s="45"/>
      <c r="AX414" s="45"/>
    </row>
    <row r="415" spans="11:50" x14ac:dyDescent="0.25">
      <c r="K415" s="26"/>
      <c r="L415" s="45"/>
      <c r="W415" s="26"/>
      <c r="X415" s="45"/>
      <c r="Y415" s="45"/>
      <c r="Z415" s="45"/>
    </row>
    <row r="416" spans="11:50" x14ac:dyDescent="0.25">
      <c r="M416" s="45"/>
      <c r="N416" s="45"/>
      <c r="W416" s="26"/>
      <c r="X416" s="45"/>
      <c r="Y416" s="45"/>
      <c r="Z416" s="45"/>
      <c r="AV416" s="45"/>
      <c r="AW416" s="45"/>
      <c r="AX416" s="45"/>
    </row>
    <row r="417" spans="12:50" x14ac:dyDescent="0.25">
      <c r="L417" s="45"/>
      <c r="M417" s="45"/>
      <c r="N417" s="45"/>
      <c r="X417" s="45"/>
      <c r="Y417" s="45"/>
      <c r="Z417" s="45"/>
      <c r="AV417" s="45"/>
      <c r="AW417" s="45"/>
      <c r="AX417" s="45"/>
    </row>
    <row r="418" spans="12:50" x14ac:dyDescent="0.25">
      <c r="L418" s="45"/>
      <c r="X418" s="45"/>
      <c r="Y418" s="45"/>
      <c r="Z418" s="45"/>
    </row>
    <row r="419" spans="12:50" x14ac:dyDescent="0.25">
      <c r="X419" s="45"/>
      <c r="Y419" s="45"/>
      <c r="Z419" s="45"/>
    </row>
    <row r="420" spans="12:50" x14ac:dyDescent="0.25">
      <c r="X420" s="45"/>
      <c r="Y420" s="45"/>
      <c r="Z420" s="45"/>
    </row>
    <row r="421" spans="12:50" x14ac:dyDescent="0.25">
      <c r="X421" s="45"/>
      <c r="Y421" s="45"/>
      <c r="Z421" s="45"/>
    </row>
    <row r="422" spans="12:50" x14ac:dyDescent="0.25">
      <c r="X422" s="45"/>
      <c r="Y422" s="45"/>
      <c r="Z422" s="45"/>
    </row>
    <row r="423" spans="12:50" x14ac:dyDescent="0.25">
      <c r="X423" s="45"/>
      <c r="Y423" s="45"/>
      <c r="Z423" s="45"/>
    </row>
    <row r="424" spans="12:50" x14ac:dyDescent="0.25">
      <c r="X424" s="45"/>
      <c r="Y424" s="45"/>
      <c r="Z424" s="45"/>
    </row>
    <row r="425" spans="12:50" x14ac:dyDescent="0.25">
      <c r="X425" s="45"/>
      <c r="Y425" s="45"/>
      <c r="Z425" s="45"/>
    </row>
    <row r="426" spans="12:50" x14ac:dyDescent="0.25">
      <c r="X426" s="45"/>
      <c r="Y426" s="45"/>
      <c r="Z426" s="45"/>
    </row>
    <row r="427" spans="12:50" x14ac:dyDescent="0.25">
      <c r="X427" s="45"/>
      <c r="Y427" s="45"/>
      <c r="Z427" s="45"/>
    </row>
    <row r="428" spans="12:50" x14ac:dyDescent="0.25">
      <c r="X428" s="45"/>
      <c r="Y428" s="45"/>
      <c r="Z428" s="45"/>
    </row>
    <row r="429" spans="12:50" x14ac:dyDescent="0.25">
      <c r="W429" s="26"/>
      <c r="X429" s="45"/>
      <c r="Y429" s="45"/>
      <c r="Z429" s="45"/>
    </row>
    <row r="430" spans="12:50" x14ac:dyDescent="0.25">
      <c r="W430" s="26"/>
      <c r="X430" s="45"/>
      <c r="Y430" s="45"/>
      <c r="Z430" s="45"/>
    </row>
    <row r="431" spans="12:50" x14ac:dyDescent="0.25">
      <c r="W431" s="26"/>
      <c r="X431" s="45"/>
      <c r="Y431" s="45"/>
      <c r="Z431" s="45"/>
    </row>
    <row r="432" spans="12:50" x14ac:dyDescent="0.25">
      <c r="W432" s="26"/>
      <c r="X432" s="45"/>
      <c r="Y432" s="45"/>
      <c r="Z432" s="45"/>
    </row>
    <row r="433" spans="23:26" x14ac:dyDescent="0.25">
      <c r="W433" s="26"/>
      <c r="X433" s="45"/>
      <c r="Y433" s="45"/>
      <c r="Z433" s="45"/>
    </row>
    <row r="435" spans="23:26" x14ac:dyDescent="0.25">
      <c r="X435" s="45"/>
      <c r="Y435" s="45"/>
      <c r="Z435" s="45"/>
    </row>
    <row r="436" spans="23:26" x14ac:dyDescent="0.25">
      <c r="X436" s="45"/>
      <c r="Y436" s="45"/>
      <c r="Z436" s="45"/>
    </row>
  </sheetData>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5069"/>
  <sheetViews>
    <sheetView workbookViewId="0">
      <selection activeCell="N24" sqref="N24"/>
    </sheetView>
  </sheetViews>
  <sheetFormatPr baseColWidth="10" defaultRowHeight="15" x14ac:dyDescent="0.25"/>
  <sheetData>
    <row r="1" spans="1:10" x14ac:dyDescent="0.25">
      <c r="A1" t="s">
        <v>177</v>
      </c>
    </row>
    <row r="2" spans="1:10" x14ac:dyDescent="0.25">
      <c r="A2" t="s">
        <v>178</v>
      </c>
      <c r="B2" t="s">
        <v>179</v>
      </c>
      <c r="C2" t="s">
        <v>180</v>
      </c>
      <c r="D2" t="s">
        <v>181</v>
      </c>
      <c r="E2" t="s">
        <v>182</v>
      </c>
      <c r="F2" t="s">
        <v>183</v>
      </c>
      <c r="G2" t="s">
        <v>184</v>
      </c>
      <c r="H2" t="s">
        <v>185</v>
      </c>
      <c r="I2" t="s">
        <v>186</v>
      </c>
      <c r="J2" t="s">
        <v>187</v>
      </c>
    </row>
    <row r="3" spans="1:10" x14ac:dyDescent="0.25">
      <c r="A3">
        <v>3</v>
      </c>
      <c r="B3" s="26">
        <v>40182</v>
      </c>
      <c r="C3" s="26">
        <v>40182</v>
      </c>
      <c r="D3">
        <v>108</v>
      </c>
      <c r="E3">
        <v>15670</v>
      </c>
      <c r="F3">
        <v>1</v>
      </c>
      <c r="G3">
        <v>108</v>
      </c>
      <c r="H3" s="60">
        <v>31500</v>
      </c>
      <c r="I3" t="s">
        <v>540</v>
      </c>
      <c r="J3" s="60">
        <v>99748</v>
      </c>
    </row>
    <row r="4" spans="1:10" x14ac:dyDescent="0.25">
      <c r="A4">
        <v>4</v>
      </c>
      <c r="B4" s="26">
        <v>40183</v>
      </c>
      <c r="C4" s="26">
        <v>40183</v>
      </c>
      <c r="D4">
        <v>-204</v>
      </c>
      <c r="E4">
        <v>15670</v>
      </c>
      <c r="F4">
        <v>1</v>
      </c>
      <c r="G4">
        <v>-204</v>
      </c>
      <c r="H4" s="60">
        <v>31500</v>
      </c>
      <c r="I4" t="s">
        <v>541</v>
      </c>
      <c r="J4" s="60">
        <v>99544</v>
      </c>
    </row>
    <row r="5" spans="1:10" x14ac:dyDescent="0.25">
      <c r="A5">
        <v>5</v>
      </c>
      <c r="B5" s="26">
        <v>40185</v>
      </c>
      <c r="C5" s="26">
        <v>40185</v>
      </c>
      <c r="D5">
        <v>316</v>
      </c>
      <c r="E5">
        <v>15670</v>
      </c>
      <c r="F5">
        <v>1</v>
      </c>
      <c r="G5">
        <v>316</v>
      </c>
      <c r="H5" s="60">
        <v>31500</v>
      </c>
      <c r="I5" t="s">
        <v>542</v>
      </c>
      <c r="J5" s="60">
        <v>99860</v>
      </c>
    </row>
    <row r="6" spans="1:10" x14ac:dyDescent="0.25">
      <c r="A6">
        <v>6</v>
      </c>
      <c r="B6" s="26">
        <v>40186</v>
      </c>
      <c r="C6" s="26">
        <v>40186</v>
      </c>
      <c r="D6">
        <v>-420</v>
      </c>
      <c r="E6">
        <v>15670</v>
      </c>
      <c r="F6">
        <v>1</v>
      </c>
      <c r="G6">
        <v>-420</v>
      </c>
      <c r="H6" s="60">
        <v>31500</v>
      </c>
      <c r="I6" t="s">
        <v>543</v>
      </c>
      <c r="J6" s="60">
        <v>99440</v>
      </c>
    </row>
    <row r="7" spans="1:10" x14ac:dyDescent="0.25">
      <c r="A7">
        <v>7</v>
      </c>
      <c r="B7" s="26">
        <v>40186</v>
      </c>
      <c r="C7" s="26">
        <v>40186</v>
      </c>
      <c r="D7">
        <v>-392</v>
      </c>
      <c r="E7">
        <v>15670</v>
      </c>
      <c r="F7">
        <v>1</v>
      </c>
      <c r="G7">
        <v>-392</v>
      </c>
      <c r="H7" s="60">
        <v>31500</v>
      </c>
      <c r="I7" t="s">
        <v>544</v>
      </c>
      <c r="J7" s="60">
        <v>99048</v>
      </c>
    </row>
    <row r="8" spans="1:10" x14ac:dyDescent="0.25">
      <c r="A8">
        <v>8</v>
      </c>
      <c r="B8" s="26">
        <v>40189</v>
      </c>
      <c r="C8" s="26">
        <v>40189</v>
      </c>
      <c r="D8">
        <v>368</v>
      </c>
      <c r="E8">
        <v>15670</v>
      </c>
      <c r="F8">
        <v>1</v>
      </c>
      <c r="G8">
        <v>368</v>
      </c>
      <c r="H8" s="60">
        <v>31500</v>
      </c>
      <c r="I8" t="s">
        <v>545</v>
      </c>
      <c r="J8" s="60">
        <v>99416</v>
      </c>
    </row>
    <row r="9" spans="1:10" x14ac:dyDescent="0.25">
      <c r="A9">
        <v>9</v>
      </c>
      <c r="B9" s="26">
        <v>40191</v>
      </c>
      <c r="C9" s="26">
        <v>40191</v>
      </c>
      <c r="D9">
        <v>27.5</v>
      </c>
      <c r="E9">
        <v>15670</v>
      </c>
      <c r="F9">
        <v>1</v>
      </c>
      <c r="G9">
        <v>27.5</v>
      </c>
      <c r="H9" s="60">
        <v>31500</v>
      </c>
      <c r="I9" t="s">
        <v>546</v>
      </c>
      <c r="J9" s="60">
        <v>99443.5</v>
      </c>
    </row>
    <row r="10" spans="1:10" x14ac:dyDescent="0.25">
      <c r="A10">
        <v>10</v>
      </c>
      <c r="B10" s="26">
        <v>40191</v>
      </c>
      <c r="C10" s="26">
        <v>40191</v>
      </c>
      <c r="D10">
        <v>326</v>
      </c>
      <c r="E10">
        <v>15670</v>
      </c>
      <c r="F10">
        <v>1</v>
      </c>
      <c r="G10">
        <v>326</v>
      </c>
      <c r="H10" s="60">
        <v>31500</v>
      </c>
      <c r="I10" t="s">
        <v>547</v>
      </c>
      <c r="J10" s="60">
        <v>99769.5</v>
      </c>
    </row>
    <row r="11" spans="1:10" x14ac:dyDescent="0.25">
      <c r="A11">
        <v>11</v>
      </c>
      <c r="B11" s="26">
        <v>40192</v>
      </c>
      <c r="C11" s="26">
        <v>40192</v>
      </c>
      <c r="D11">
        <v>-960</v>
      </c>
      <c r="E11">
        <v>15670</v>
      </c>
      <c r="F11">
        <v>1</v>
      </c>
      <c r="G11">
        <v>-960</v>
      </c>
      <c r="H11" s="60">
        <v>31500</v>
      </c>
      <c r="I11" t="s">
        <v>548</v>
      </c>
      <c r="J11" s="60">
        <v>98809.5</v>
      </c>
    </row>
    <row r="12" spans="1:10" x14ac:dyDescent="0.25">
      <c r="A12">
        <v>12</v>
      </c>
      <c r="B12" s="26">
        <v>40193</v>
      </c>
      <c r="C12" s="26">
        <v>40193</v>
      </c>
      <c r="D12" s="60">
        <v>2255</v>
      </c>
      <c r="E12">
        <v>15670</v>
      </c>
      <c r="F12">
        <v>1</v>
      </c>
      <c r="G12" s="60">
        <v>2255</v>
      </c>
      <c r="H12" s="60">
        <v>31500</v>
      </c>
      <c r="I12" t="s">
        <v>188</v>
      </c>
      <c r="J12" s="60">
        <v>101064.5</v>
      </c>
    </row>
    <row r="13" spans="1:10" x14ac:dyDescent="0.25">
      <c r="A13">
        <v>13</v>
      </c>
      <c r="B13" s="26">
        <v>40193</v>
      </c>
      <c r="C13" s="26">
        <v>40193</v>
      </c>
      <c r="D13" s="60">
        <v>2020</v>
      </c>
      <c r="E13">
        <v>15670</v>
      </c>
      <c r="F13">
        <v>1</v>
      </c>
      <c r="G13" s="60">
        <v>2020</v>
      </c>
      <c r="H13" s="60">
        <v>31500</v>
      </c>
      <c r="I13" t="s">
        <v>188</v>
      </c>
      <c r="J13" s="60">
        <v>103084.5</v>
      </c>
    </row>
    <row r="14" spans="1:10" x14ac:dyDescent="0.25">
      <c r="A14">
        <v>14</v>
      </c>
      <c r="B14" s="26">
        <v>40196</v>
      </c>
      <c r="C14" s="26">
        <v>40196</v>
      </c>
      <c r="D14">
        <v>188</v>
      </c>
      <c r="E14">
        <v>15670</v>
      </c>
      <c r="F14">
        <v>1</v>
      </c>
      <c r="G14">
        <v>188</v>
      </c>
      <c r="H14" s="60">
        <v>31500</v>
      </c>
      <c r="I14" t="s">
        <v>188</v>
      </c>
      <c r="J14" s="60">
        <v>103272.5</v>
      </c>
    </row>
    <row r="15" spans="1:10" x14ac:dyDescent="0.25">
      <c r="A15">
        <v>15</v>
      </c>
      <c r="B15" s="26">
        <v>40197</v>
      </c>
      <c r="C15" s="26">
        <v>40197</v>
      </c>
      <c r="D15">
        <v>-17.5</v>
      </c>
      <c r="E15">
        <v>15670</v>
      </c>
      <c r="F15">
        <v>1</v>
      </c>
      <c r="G15">
        <v>-17.5</v>
      </c>
      <c r="H15" s="60">
        <v>31500</v>
      </c>
      <c r="I15" t="s">
        <v>549</v>
      </c>
      <c r="J15" s="60">
        <v>103255</v>
      </c>
    </row>
    <row r="16" spans="1:10" x14ac:dyDescent="0.25">
      <c r="A16">
        <v>16</v>
      </c>
      <c r="B16" s="26">
        <v>40197</v>
      </c>
      <c r="C16" s="26">
        <v>40197</v>
      </c>
      <c r="D16">
        <v>900</v>
      </c>
      <c r="E16">
        <v>15670</v>
      </c>
      <c r="F16">
        <v>1</v>
      </c>
      <c r="G16">
        <v>900</v>
      </c>
      <c r="H16" s="60">
        <v>31500</v>
      </c>
      <c r="I16" t="s">
        <v>188</v>
      </c>
      <c r="J16" s="60">
        <v>104155</v>
      </c>
    </row>
    <row r="17" spans="1:10" x14ac:dyDescent="0.25">
      <c r="A17">
        <v>17</v>
      </c>
      <c r="B17" s="26">
        <v>40197</v>
      </c>
      <c r="C17" s="26">
        <v>40197</v>
      </c>
      <c r="D17">
        <v>328</v>
      </c>
      <c r="E17">
        <v>15670</v>
      </c>
      <c r="F17">
        <v>1</v>
      </c>
      <c r="G17">
        <v>328</v>
      </c>
      <c r="H17" s="60">
        <v>31500</v>
      </c>
      <c r="I17" t="s">
        <v>188</v>
      </c>
      <c r="J17" s="60">
        <v>104483</v>
      </c>
    </row>
    <row r="18" spans="1:10" x14ac:dyDescent="0.25">
      <c r="A18">
        <v>18</v>
      </c>
      <c r="B18" s="26">
        <v>40198</v>
      </c>
      <c r="C18" s="26">
        <v>40198</v>
      </c>
      <c r="D18">
        <v>312.5</v>
      </c>
      <c r="E18">
        <v>15670</v>
      </c>
      <c r="F18">
        <v>1</v>
      </c>
      <c r="G18">
        <v>312.5</v>
      </c>
      <c r="H18" s="60">
        <v>31500</v>
      </c>
      <c r="I18" t="s">
        <v>188</v>
      </c>
      <c r="J18" s="60">
        <v>104795.5</v>
      </c>
    </row>
    <row r="19" spans="1:10" x14ac:dyDescent="0.25">
      <c r="A19">
        <v>19</v>
      </c>
      <c r="B19" s="26">
        <v>40198</v>
      </c>
      <c r="C19" s="26">
        <v>40198</v>
      </c>
      <c r="D19">
        <v>-62</v>
      </c>
      <c r="E19">
        <v>15670</v>
      </c>
      <c r="F19">
        <v>1</v>
      </c>
      <c r="G19">
        <v>-62</v>
      </c>
      <c r="H19" s="60">
        <v>31500</v>
      </c>
      <c r="I19" t="s">
        <v>550</v>
      </c>
      <c r="J19" s="60">
        <v>104733.5</v>
      </c>
    </row>
    <row r="20" spans="1:10" x14ac:dyDescent="0.25">
      <c r="A20">
        <v>20</v>
      </c>
      <c r="B20" s="26">
        <v>40198</v>
      </c>
      <c r="C20" s="26">
        <v>40198</v>
      </c>
      <c r="D20" s="60">
        <v>2680</v>
      </c>
      <c r="E20">
        <v>15670</v>
      </c>
      <c r="F20">
        <v>1</v>
      </c>
      <c r="G20" s="60">
        <v>2680</v>
      </c>
      <c r="H20" s="60">
        <v>31500</v>
      </c>
      <c r="I20" t="s">
        <v>188</v>
      </c>
      <c r="J20" s="60">
        <v>107413.5</v>
      </c>
    </row>
    <row r="21" spans="1:10" x14ac:dyDescent="0.25">
      <c r="A21">
        <v>21</v>
      </c>
      <c r="B21" s="26">
        <v>40198</v>
      </c>
      <c r="C21" s="26">
        <v>40198</v>
      </c>
      <c r="D21">
        <v>456</v>
      </c>
      <c r="E21">
        <v>15670</v>
      </c>
      <c r="F21">
        <v>1</v>
      </c>
      <c r="G21">
        <v>456</v>
      </c>
      <c r="H21" s="60">
        <v>31500</v>
      </c>
      <c r="I21" t="s">
        <v>188</v>
      </c>
      <c r="J21" s="60">
        <v>107869.5</v>
      </c>
    </row>
    <row r="22" spans="1:10" x14ac:dyDescent="0.25">
      <c r="A22">
        <v>22</v>
      </c>
      <c r="B22" s="26">
        <v>40199</v>
      </c>
      <c r="C22" s="26">
        <v>40199</v>
      </c>
      <c r="D22" s="60">
        <v>2658</v>
      </c>
      <c r="E22">
        <v>15670</v>
      </c>
      <c r="F22">
        <v>1</v>
      </c>
      <c r="G22" s="60">
        <v>2658</v>
      </c>
      <c r="H22" s="60">
        <v>31500</v>
      </c>
      <c r="I22" t="s">
        <v>188</v>
      </c>
      <c r="J22" s="60">
        <v>110527.5</v>
      </c>
    </row>
    <row r="23" spans="1:10" x14ac:dyDescent="0.25">
      <c r="A23">
        <v>23</v>
      </c>
      <c r="B23" s="26">
        <v>40199</v>
      </c>
      <c r="C23" s="26">
        <v>40199</v>
      </c>
      <c r="D23">
        <v>-336</v>
      </c>
      <c r="E23">
        <v>15670</v>
      </c>
      <c r="F23">
        <v>1</v>
      </c>
      <c r="G23">
        <v>-336</v>
      </c>
      <c r="H23" s="60">
        <v>31500</v>
      </c>
      <c r="I23" t="s">
        <v>551</v>
      </c>
      <c r="J23" s="60">
        <v>110191.5</v>
      </c>
    </row>
    <row r="24" spans="1:10" x14ac:dyDescent="0.25">
      <c r="A24">
        <v>24</v>
      </c>
      <c r="B24" s="26">
        <v>40203</v>
      </c>
      <c r="C24" s="26">
        <v>40203</v>
      </c>
      <c r="D24">
        <v>-457.5</v>
      </c>
      <c r="E24">
        <v>15670</v>
      </c>
      <c r="F24">
        <v>1</v>
      </c>
      <c r="G24">
        <v>-457.5</v>
      </c>
      <c r="H24" s="60">
        <v>31500</v>
      </c>
      <c r="I24" t="s">
        <v>552</v>
      </c>
      <c r="J24" s="60">
        <v>109734</v>
      </c>
    </row>
    <row r="25" spans="1:10" x14ac:dyDescent="0.25">
      <c r="A25">
        <v>25</v>
      </c>
      <c r="B25" s="26">
        <v>40203</v>
      </c>
      <c r="C25" s="26">
        <v>40203</v>
      </c>
      <c r="D25">
        <v>740</v>
      </c>
      <c r="E25">
        <v>15670</v>
      </c>
      <c r="F25">
        <v>1</v>
      </c>
      <c r="G25">
        <v>740</v>
      </c>
      <c r="H25" s="60">
        <v>31500</v>
      </c>
      <c r="I25" t="s">
        <v>553</v>
      </c>
      <c r="J25" s="60">
        <v>110474</v>
      </c>
    </row>
    <row r="26" spans="1:10" x14ac:dyDescent="0.25">
      <c r="A26">
        <v>26</v>
      </c>
      <c r="B26" s="26">
        <v>40204</v>
      </c>
      <c r="C26" s="26">
        <v>40204</v>
      </c>
      <c r="D26">
        <v>-457.5</v>
      </c>
      <c r="E26">
        <v>15670</v>
      </c>
      <c r="F26">
        <v>1</v>
      </c>
      <c r="G26">
        <v>-457.5</v>
      </c>
      <c r="H26" s="60">
        <v>31500</v>
      </c>
      <c r="I26" t="s">
        <v>554</v>
      </c>
      <c r="J26" s="60">
        <v>110016.5</v>
      </c>
    </row>
    <row r="27" spans="1:10" x14ac:dyDescent="0.25">
      <c r="A27">
        <v>27</v>
      </c>
      <c r="B27" s="26">
        <v>40204</v>
      </c>
      <c r="C27" s="26">
        <v>40204</v>
      </c>
      <c r="D27" s="60">
        <v>-1004</v>
      </c>
      <c r="E27">
        <v>15670</v>
      </c>
      <c r="F27">
        <v>1</v>
      </c>
      <c r="G27" s="60">
        <v>-1004</v>
      </c>
      <c r="H27" s="60">
        <v>31500</v>
      </c>
      <c r="I27" t="s">
        <v>555</v>
      </c>
      <c r="J27" s="60">
        <v>109012.5</v>
      </c>
    </row>
    <row r="28" spans="1:10" x14ac:dyDescent="0.25">
      <c r="A28">
        <v>28</v>
      </c>
      <c r="B28" s="26">
        <v>40204</v>
      </c>
      <c r="C28" s="26">
        <v>40204</v>
      </c>
      <c r="D28">
        <v>376</v>
      </c>
      <c r="E28">
        <v>15670</v>
      </c>
      <c r="F28">
        <v>1</v>
      </c>
      <c r="G28">
        <v>376</v>
      </c>
      <c r="H28" s="60">
        <v>31500</v>
      </c>
      <c r="I28" t="s">
        <v>556</v>
      </c>
      <c r="J28" s="60">
        <v>109388.5</v>
      </c>
    </row>
    <row r="29" spans="1:10" x14ac:dyDescent="0.25">
      <c r="A29">
        <v>29</v>
      </c>
      <c r="B29" s="26">
        <v>40205</v>
      </c>
      <c r="C29" s="26">
        <v>40205</v>
      </c>
      <c r="D29">
        <v>-470</v>
      </c>
      <c r="E29">
        <v>15670</v>
      </c>
      <c r="F29">
        <v>1</v>
      </c>
      <c r="G29">
        <v>-470</v>
      </c>
      <c r="H29" s="60">
        <v>31500</v>
      </c>
      <c r="I29" t="s">
        <v>557</v>
      </c>
      <c r="J29" s="60">
        <v>108918.5</v>
      </c>
    </row>
    <row r="30" spans="1:10" x14ac:dyDescent="0.25">
      <c r="A30">
        <v>30</v>
      </c>
      <c r="B30" s="26">
        <v>40205</v>
      </c>
      <c r="C30" s="26">
        <v>40205</v>
      </c>
      <c r="D30" s="60">
        <v>-1184</v>
      </c>
      <c r="E30">
        <v>15670</v>
      </c>
      <c r="F30">
        <v>1</v>
      </c>
      <c r="G30" s="60">
        <v>-1184</v>
      </c>
      <c r="H30" s="60">
        <v>31500</v>
      </c>
      <c r="I30" t="s">
        <v>558</v>
      </c>
      <c r="J30" s="60">
        <v>107734.5</v>
      </c>
    </row>
    <row r="31" spans="1:10" x14ac:dyDescent="0.25">
      <c r="A31">
        <v>31</v>
      </c>
      <c r="B31" s="26">
        <v>40205</v>
      </c>
      <c r="C31" s="26">
        <v>40205</v>
      </c>
      <c r="D31">
        <v>-240</v>
      </c>
      <c r="E31">
        <v>15670</v>
      </c>
      <c r="F31">
        <v>1</v>
      </c>
      <c r="G31">
        <v>-240</v>
      </c>
      <c r="H31" s="60">
        <v>31500</v>
      </c>
      <c r="I31" t="s">
        <v>559</v>
      </c>
      <c r="J31" s="60">
        <v>107494.5</v>
      </c>
    </row>
    <row r="32" spans="1:10" x14ac:dyDescent="0.25">
      <c r="A32">
        <v>32</v>
      </c>
      <c r="B32" s="26">
        <v>40206</v>
      </c>
      <c r="C32" s="26">
        <v>40206</v>
      </c>
      <c r="D32">
        <v>-482.5</v>
      </c>
      <c r="E32">
        <v>15670</v>
      </c>
      <c r="F32">
        <v>1</v>
      </c>
      <c r="G32">
        <v>-482.5</v>
      </c>
      <c r="H32" s="60">
        <v>31500</v>
      </c>
      <c r="I32" t="s">
        <v>560</v>
      </c>
      <c r="J32" s="60">
        <v>107012</v>
      </c>
    </row>
    <row r="33" spans="1:10" x14ac:dyDescent="0.25">
      <c r="A33">
        <v>33</v>
      </c>
      <c r="B33" s="26">
        <v>40206</v>
      </c>
      <c r="C33" s="26">
        <v>40206</v>
      </c>
      <c r="D33">
        <v>-602</v>
      </c>
      <c r="E33">
        <v>15670</v>
      </c>
      <c r="F33">
        <v>1</v>
      </c>
      <c r="G33">
        <v>-602</v>
      </c>
      <c r="H33" s="60">
        <v>31500</v>
      </c>
      <c r="I33" t="s">
        <v>561</v>
      </c>
      <c r="J33" s="60">
        <v>106410</v>
      </c>
    </row>
    <row r="34" spans="1:10" x14ac:dyDescent="0.25">
      <c r="A34">
        <v>34</v>
      </c>
      <c r="B34" s="26">
        <v>40206</v>
      </c>
      <c r="C34" s="26">
        <v>40206</v>
      </c>
      <c r="D34" s="60">
        <v>4140</v>
      </c>
      <c r="E34">
        <v>15670</v>
      </c>
      <c r="F34">
        <v>1</v>
      </c>
      <c r="G34" s="60">
        <v>4140</v>
      </c>
      <c r="H34" s="60">
        <v>31500</v>
      </c>
      <c r="I34" t="s">
        <v>188</v>
      </c>
      <c r="J34" s="60">
        <v>110550</v>
      </c>
    </row>
    <row r="35" spans="1:10" x14ac:dyDescent="0.25">
      <c r="A35">
        <v>35</v>
      </c>
      <c r="B35" s="26">
        <v>40206</v>
      </c>
      <c r="C35" s="26">
        <v>40206</v>
      </c>
      <c r="D35">
        <v>48</v>
      </c>
      <c r="E35">
        <v>15670</v>
      </c>
      <c r="F35">
        <v>1</v>
      </c>
      <c r="G35">
        <v>48</v>
      </c>
      <c r="H35" s="60">
        <v>31500</v>
      </c>
      <c r="I35" t="s">
        <v>188</v>
      </c>
      <c r="J35" s="60">
        <v>110598</v>
      </c>
    </row>
    <row r="36" spans="1:10" x14ac:dyDescent="0.25">
      <c r="A36">
        <v>36</v>
      </c>
      <c r="B36" s="26">
        <v>40206</v>
      </c>
      <c r="C36" s="26">
        <v>40206</v>
      </c>
      <c r="D36">
        <v>-298</v>
      </c>
      <c r="E36">
        <v>15670</v>
      </c>
      <c r="F36">
        <v>1</v>
      </c>
      <c r="G36">
        <v>-298</v>
      </c>
      <c r="H36" s="60">
        <v>31500</v>
      </c>
      <c r="I36" t="s">
        <v>562</v>
      </c>
      <c r="J36" s="60">
        <v>110300</v>
      </c>
    </row>
    <row r="37" spans="1:10" x14ac:dyDescent="0.25">
      <c r="A37">
        <v>37</v>
      </c>
      <c r="B37" s="26">
        <v>40207</v>
      </c>
      <c r="C37" s="26">
        <v>40207</v>
      </c>
      <c r="D37">
        <v>377.5</v>
      </c>
      <c r="E37">
        <v>15670</v>
      </c>
      <c r="F37">
        <v>1</v>
      </c>
      <c r="G37">
        <v>377.5</v>
      </c>
      <c r="H37" s="60">
        <v>31500</v>
      </c>
      <c r="I37" t="s">
        <v>188</v>
      </c>
      <c r="J37" s="60">
        <v>110677.5</v>
      </c>
    </row>
    <row r="38" spans="1:10" x14ac:dyDescent="0.25">
      <c r="A38">
        <v>38</v>
      </c>
      <c r="B38" s="26">
        <v>40207</v>
      </c>
      <c r="C38" s="26">
        <v>40207</v>
      </c>
      <c r="D38">
        <v>958</v>
      </c>
      <c r="E38">
        <v>15670</v>
      </c>
      <c r="F38">
        <v>1</v>
      </c>
      <c r="G38">
        <v>958</v>
      </c>
      <c r="H38" s="60">
        <v>31500</v>
      </c>
      <c r="I38" t="s">
        <v>188</v>
      </c>
      <c r="J38" s="60">
        <v>111635.5</v>
      </c>
    </row>
    <row r="39" spans="1:10" x14ac:dyDescent="0.25">
      <c r="A39">
        <v>39</v>
      </c>
      <c r="B39" s="26">
        <v>40207</v>
      </c>
      <c r="C39" s="26">
        <v>40207</v>
      </c>
      <c r="D39">
        <v>42</v>
      </c>
      <c r="E39">
        <v>15670</v>
      </c>
      <c r="F39">
        <v>1</v>
      </c>
      <c r="G39">
        <v>42</v>
      </c>
      <c r="H39" s="60">
        <v>31500</v>
      </c>
      <c r="I39" t="s">
        <v>188</v>
      </c>
      <c r="J39" s="60">
        <v>111677.5</v>
      </c>
    </row>
    <row r="40" spans="1:10" x14ac:dyDescent="0.25">
      <c r="A40">
        <v>40</v>
      </c>
      <c r="B40" s="26">
        <v>40210</v>
      </c>
      <c r="C40" s="26">
        <v>40210</v>
      </c>
      <c r="D40">
        <v>678</v>
      </c>
      <c r="E40">
        <v>15670</v>
      </c>
      <c r="F40">
        <v>1</v>
      </c>
      <c r="G40">
        <v>678</v>
      </c>
      <c r="H40" s="60">
        <v>31500</v>
      </c>
      <c r="I40" t="s">
        <v>188</v>
      </c>
      <c r="J40" s="60">
        <v>112355.5</v>
      </c>
    </row>
    <row r="41" spans="1:10" x14ac:dyDescent="0.25">
      <c r="A41">
        <v>41</v>
      </c>
      <c r="B41" s="26">
        <v>40211</v>
      </c>
      <c r="C41" s="26">
        <v>40211</v>
      </c>
      <c r="D41">
        <v>227.5</v>
      </c>
      <c r="E41">
        <v>15670</v>
      </c>
      <c r="F41">
        <v>1</v>
      </c>
      <c r="G41">
        <v>227.5</v>
      </c>
      <c r="H41" s="60">
        <v>31500</v>
      </c>
      <c r="I41" t="s">
        <v>188</v>
      </c>
      <c r="J41" s="60">
        <v>112583</v>
      </c>
    </row>
    <row r="42" spans="1:10" x14ac:dyDescent="0.25">
      <c r="A42">
        <v>42</v>
      </c>
      <c r="B42" s="26">
        <v>40211</v>
      </c>
      <c r="C42" s="26">
        <v>40211</v>
      </c>
      <c r="D42">
        <v>506</v>
      </c>
      <c r="E42">
        <v>15670</v>
      </c>
      <c r="F42">
        <v>1</v>
      </c>
      <c r="G42">
        <v>506</v>
      </c>
      <c r="H42" s="60">
        <v>31500</v>
      </c>
      <c r="I42" t="s">
        <v>188</v>
      </c>
      <c r="J42" s="60">
        <v>113089</v>
      </c>
    </row>
    <row r="43" spans="1:10" x14ac:dyDescent="0.25">
      <c r="A43">
        <v>43</v>
      </c>
      <c r="B43" s="26">
        <v>40212</v>
      </c>
      <c r="C43" s="26">
        <v>40212</v>
      </c>
      <c r="D43">
        <v>-955</v>
      </c>
      <c r="E43">
        <v>15670</v>
      </c>
      <c r="F43">
        <v>1</v>
      </c>
      <c r="G43">
        <v>-955</v>
      </c>
      <c r="H43" s="60">
        <v>31500</v>
      </c>
      <c r="I43" t="s">
        <v>563</v>
      </c>
      <c r="J43" s="60">
        <v>112134</v>
      </c>
    </row>
    <row r="44" spans="1:10" x14ac:dyDescent="0.25">
      <c r="A44">
        <v>44</v>
      </c>
      <c r="B44" s="26">
        <v>40212</v>
      </c>
      <c r="C44" s="26">
        <v>40212</v>
      </c>
      <c r="D44" s="60">
        <v>2200</v>
      </c>
      <c r="E44">
        <v>15670</v>
      </c>
      <c r="F44">
        <v>1</v>
      </c>
      <c r="G44" s="60">
        <v>2200</v>
      </c>
      <c r="H44" s="60">
        <v>31500</v>
      </c>
      <c r="I44" t="s">
        <v>188</v>
      </c>
      <c r="J44" s="60">
        <v>114334</v>
      </c>
    </row>
    <row r="45" spans="1:10" x14ac:dyDescent="0.25">
      <c r="A45">
        <v>45</v>
      </c>
      <c r="B45" s="26">
        <v>40212</v>
      </c>
      <c r="C45" s="26">
        <v>40212</v>
      </c>
      <c r="D45">
        <v>-272</v>
      </c>
      <c r="E45">
        <v>15670</v>
      </c>
      <c r="F45">
        <v>1</v>
      </c>
      <c r="G45">
        <v>-272</v>
      </c>
      <c r="H45" s="60">
        <v>31500</v>
      </c>
      <c r="I45" t="s">
        <v>564</v>
      </c>
      <c r="J45" s="60">
        <v>114062</v>
      </c>
    </row>
    <row r="46" spans="1:10" x14ac:dyDescent="0.25">
      <c r="A46">
        <v>46</v>
      </c>
      <c r="B46" s="26">
        <v>40212</v>
      </c>
      <c r="C46" s="26">
        <v>40212</v>
      </c>
      <c r="D46">
        <v>-320</v>
      </c>
      <c r="E46">
        <v>15670</v>
      </c>
      <c r="F46">
        <v>1</v>
      </c>
      <c r="G46">
        <v>-320</v>
      </c>
      <c r="H46" s="60">
        <v>31500</v>
      </c>
      <c r="I46" t="s">
        <v>565</v>
      </c>
      <c r="J46" s="60">
        <v>113742</v>
      </c>
    </row>
    <row r="47" spans="1:10" x14ac:dyDescent="0.25">
      <c r="A47">
        <v>47</v>
      </c>
      <c r="B47" s="26">
        <v>40213</v>
      </c>
      <c r="C47" s="26">
        <v>40213</v>
      </c>
      <c r="D47">
        <v>768</v>
      </c>
      <c r="E47">
        <v>15670</v>
      </c>
      <c r="F47">
        <v>1</v>
      </c>
      <c r="G47">
        <v>768</v>
      </c>
      <c r="H47" s="60">
        <v>31500</v>
      </c>
      <c r="I47" t="s">
        <v>188</v>
      </c>
      <c r="J47" s="60">
        <v>114510</v>
      </c>
    </row>
    <row r="48" spans="1:10" x14ac:dyDescent="0.25">
      <c r="A48">
        <v>48</v>
      </c>
      <c r="B48" s="26">
        <v>40213</v>
      </c>
      <c r="C48" s="26">
        <v>40213</v>
      </c>
      <c r="D48" s="60">
        <v>1336</v>
      </c>
      <c r="E48">
        <v>15670</v>
      </c>
      <c r="F48">
        <v>1</v>
      </c>
      <c r="G48" s="60">
        <v>1336</v>
      </c>
      <c r="H48" s="60">
        <v>31500</v>
      </c>
      <c r="I48" t="s">
        <v>188</v>
      </c>
      <c r="J48" s="60">
        <v>115846</v>
      </c>
    </row>
    <row r="49" spans="1:10" x14ac:dyDescent="0.25">
      <c r="A49">
        <v>49</v>
      </c>
      <c r="B49" s="26">
        <v>40217</v>
      </c>
      <c r="C49" s="26">
        <v>40217</v>
      </c>
      <c r="D49" s="60">
        <v>-1460</v>
      </c>
      <c r="E49">
        <v>15670</v>
      </c>
      <c r="F49">
        <v>2</v>
      </c>
      <c r="G49" s="60">
        <v>-2920</v>
      </c>
      <c r="H49" s="60">
        <v>63000</v>
      </c>
      <c r="I49" t="s">
        <v>566</v>
      </c>
      <c r="J49" s="60">
        <v>112926</v>
      </c>
    </row>
    <row r="50" spans="1:10" x14ac:dyDescent="0.25">
      <c r="A50">
        <v>50</v>
      </c>
      <c r="B50" s="26">
        <v>40218</v>
      </c>
      <c r="C50" s="26">
        <v>40218</v>
      </c>
      <c r="D50">
        <v>-42</v>
      </c>
      <c r="E50">
        <v>15670</v>
      </c>
      <c r="F50">
        <v>1</v>
      </c>
      <c r="G50">
        <v>-42</v>
      </c>
      <c r="H50" s="60">
        <v>31500</v>
      </c>
      <c r="I50" t="s">
        <v>567</v>
      </c>
      <c r="J50" s="60">
        <v>112884</v>
      </c>
    </row>
    <row r="51" spans="1:10" x14ac:dyDescent="0.25">
      <c r="A51">
        <v>51</v>
      </c>
      <c r="B51" s="26">
        <v>40218</v>
      </c>
      <c r="C51" s="26">
        <v>40218</v>
      </c>
      <c r="D51">
        <v>-516</v>
      </c>
      <c r="E51">
        <v>15670</v>
      </c>
      <c r="F51">
        <v>1</v>
      </c>
      <c r="G51">
        <v>-516</v>
      </c>
      <c r="H51" s="60">
        <v>31500</v>
      </c>
      <c r="I51" t="s">
        <v>568</v>
      </c>
      <c r="J51" s="60">
        <v>112368</v>
      </c>
    </row>
    <row r="52" spans="1:10" x14ac:dyDescent="0.25">
      <c r="A52">
        <v>52</v>
      </c>
      <c r="B52" s="26">
        <v>40219</v>
      </c>
      <c r="C52" s="26">
        <v>40219</v>
      </c>
      <c r="D52">
        <v>114</v>
      </c>
      <c r="E52">
        <v>15670</v>
      </c>
      <c r="F52">
        <v>1</v>
      </c>
      <c r="G52">
        <v>114</v>
      </c>
      <c r="H52" s="60">
        <v>31500</v>
      </c>
      <c r="I52" t="s">
        <v>569</v>
      </c>
      <c r="J52" s="60">
        <v>112482</v>
      </c>
    </row>
    <row r="53" spans="1:10" x14ac:dyDescent="0.25">
      <c r="A53">
        <v>53</v>
      </c>
      <c r="B53" s="26">
        <v>40219</v>
      </c>
      <c r="C53" s="26">
        <v>40219</v>
      </c>
      <c r="D53">
        <v>-452</v>
      </c>
      <c r="E53">
        <v>15670</v>
      </c>
      <c r="F53">
        <v>1</v>
      </c>
      <c r="G53">
        <v>-452</v>
      </c>
      <c r="H53" s="60">
        <v>31500</v>
      </c>
      <c r="I53" t="s">
        <v>570</v>
      </c>
      <c r="J53" s="60">
        <v>112030</v>
      </c>
    </row>
    <row r="54" spans="1:10" x14ac:dyDescent="0.25">
      <c r="A54">
        <v>54</v>
      </c>
      <c r="B54" s="26">
        <v>40219</v>
      </c>
      <c r="C54" s="26">
        <v>40219</v>
      </c>
      <c r="D54">
        <v>-346</v>
      </c>
      <c r="E54">
        <v>15670</v>
      </c>
      <c r="F54">
        <v>1</v>
      </c>
      <c r="G54">
        <v>-346</v>
      </c>
      <c r="H54" s="60">
        <v>31500</v>
      </c>
      <c r="I54" t="s">
        <v>571</v>
      </c>
      <c r="J54" s="60">
        <v>111684</v>
      </c>
    </row>
    <row r="55" spans="1:10" x14ac:dyDescent="0.25">
      <c r="A55">
        <v>55</v>
      </c>
      <c r="B55" s="26">
        <v>40220</v>
      </c>
      <c r="C55" s="26">
        <v>40220</v>
      </c>
      <c r="D55">
        <v>-520</v>
      </c>
      <c r="E55">
        <v>15670</v>
      </c>
      <c r="F55">
        <v>1</v>
      </c>
      <c r="G55">
        <v>-520</v>
      </c>
      <c r="H55" s="60">
        <v>31500</v>
      </c>
      <c r="I55" t="s">
        <v>572</v>
      </c>
      <c r="J55" s="60">
        <v>111164</v>
      </c>
    </row>
    <row r="56" spans="1:10" x14ac:dyDescent="0.25">
      <c r="A56">
        <v>56</v>
      </c>
      <c r="B56" s="26">
        <v>40220</v>
      </c>
      <c r="C56" s="26">
        <v>40220</v>
      </c>
      <c r="D56" s="60">
        <v>-2202</v>
      </c>
      <c r="E56">
        <v>15670</v>
      </c>
      <c r="F56">
        <v>1</v>
      </c>
      <c r="G56" s="60">
        <v>-2202</v>
      </c>
      <c r="H56" s="60">
        <v>31500</v>
      </c>
      <c r="I56" t="s">
        <v>573</v>
      </c>
      <c r="J56" s="60">
        <v>108962</v>
      </c>
    </row>
    <row r="57" spans="1:10" x14ac:dyDescent="0.25">
      <c r="A57">
        <v>57</v>
      </c>
      <c r="B57" s="26">
        <v>40220</v>
      </c>
      <c r="C57" s="26">
        <v>40220</v>
      </c>
      <c r="D57">
        <v>-420</v>
      </c>
      <c r="E57">
        <v>15670</v>
      </c>
      <c r="F57">
        <v>1</v>
      </c>
      <c r="G57">
        <v>-420</v>
      </c>
      <c r="H57" s="60">
        <v>31500</v>
      </c>
      <c r="I57" t="s">
        <v>574</v>
      </c>
      <c r="J57" s="60">
        <v>108542</v>
      </c>
    </row>
    <row r="58" spans="1:10" x14ac:dyDescent="0.25">
      <c r="A58">
        <v>58</v>
      </c>
      <c r="B58" s="26">
        <v>40220</v>
      </c>
      <c r="C58" s="26">
        <v>40220</v>
      </c>
      <c r="D58">
        <v>538</v>
      </c>
      <c r="E58">
        <v>15670</v>
      </c>
      <c r="F58">
        <v>1</v>
      </c>
      <c r="G58">
        <v>538</v>
      </c>
      <c r="H58" s="60">
        <v>31500</v>
      </c>
      <c r="I58" t="s">
        <v>575</v>
      </c>
      <c r="J58" s="60">
        <v>109080</v>
      </c>
    </row>
    <row r="59" spans="1:10" x14ac:dyDescent="0.25">
      <c r="A59">
        <v>59</v>
      </c>
      <c r="B59" s="26">
        <v>40221</v>
      </c>
      <c r="C59" s="26">
        <v>40221</v>
      </c>
      <c r="D59" s="60">
        <v>1016</v>
      </c>
      <c r="E59">
        <v>15670</v>
      </c>
      <c r="F59">
        <v>1</v>
      </c>
      <c r="G59" s="60">
        <v>1016</v>
      </c>
      <c r="H59" s="60">
        <v>31500</v>
      </c>
      <c r="I59" t="s">
        <v>576</v>
      </c>
      <c r="J59" s="60">
        <v>110096</v>
      </c>
    </row>
    <row r="60" spans="1:10" x14ac:dyDescent="0.25">
      <c r="A60">
        <v>60</v>
      </c>
      <c r="B60" s="26">
        <v>40221</v>
      </c>
      <c r="C60" s="26">
        <v>40221</v>
      </c>
      <c r="D60">
        <v>-860</v>
      </c>
      <c r="E60">
        <v>15670</v>
      </c>
      <c r="F60">
        <v>1</v>
      </c>
      <c r="G60">
        <v>-860</v>
      </c>
      <c r="H60" s="60">
        <v>31500</v>
      </c>
      <c r="I60" t="s">
        <v>577</v>
      </c>
      <c r="J60" s="60">
        <v>109236</v>
      </c>
    </row>
    <row r="61" spans="1:10" x14ac:dyDescent="0.25">
      <c r="A61">
        <v>61</v>
      </c>
      <c r="B61" s="26">
        <v>40221</v>
      </c>
      <c r="C61" s="26">
        <v>40221</v>
      </c>
      <c r="D61">
        <v>8</v>
      </c>
      <c r="E61">
        <v>15670</v>
      </c>
      <c r="F61">
        <v>1</v>
      </c>
      <c r="G61">
        <v>8</v>
      </c>
      <c r="H61" s="60">
        <v>31500</v>
      </c>
      <c r="I61" t="s">
        <v>578</v>
      </c>
      <c r="J61" s="60">
        <v>109244</v>
      </c>
    </row>
    <row r="62" spans="1:10" x14ac:dyDescent="0.25">
      <c r="A62">
        <v>62</v>
      </c>
      <c r="B62" s="26">
        <v>40224</v>
      </c>
      <c r="C62" s="26">
        <v>40224</v>
      </c>
      <c r="D62">
        <v>-170</v>
      </c>
      <c r="E62">
        <v>15670</v>
      </c>
      <c r="F62">
        <v>1</v>
      </c>
      <c r="G62">
        <v>-170</v>
      </c>
      <c r="H62" s="60">
        <v>31500</v>
      </c>
      <c r="I62" t="s">
        <v>579</v>
      </c>
      <c r="J62" s="60">
        <v>109074</v>
      </c>
    </row>
    <row r="63" spans="1:10" x14ac:dyDescent="0.25">
      <c r="A63">
        <v>63</v>
      </c>
      <c r="B63" s="26">
        <v>40224</v>
      </c>
      <c r="C63" s="26">
        <v>40224</v>
      </c>
      <c r="D63">
        <v>18</v>
      </c>
      <c r="E63">
        <v>15670</v>
      </c>
      <c r="F63">
        <v>1</v>
      </c>
      <c r="G63">
        <v>18</v>
      </c>
      <c r="H63" s="60">
        <v>31500</v>
      </c>
      <c r="I63" t="s">
        <v>580</v>
      </c>
      <c r="J63" s="60">
        <v>109092</v>
      </c>
    </row>
    <row r="64" spans="1:10" x14ac:dyDescent="0.25">
      <c r="A64">
        <v>64</v>
      </c>
      <c r="B64" s="26">
        <v>40224</v>
      </c>
      <c r="C64" s="26">
        <v>40224</v>
      </c>
      <c r="D64">
        <v>-92</v>
      </c>
      <c r="E64">
        <v>15670</v>
      </c>
      <c r="F64">
        <v>1</v>
      </c>
      <c r="G64">
        <v>-92</v>
      </c>
      <c r="H64" s="60">
        <v>31500</v>
      </c>
      <c r="I64" t="s">
        <v>581</v>
      </c>
      <c r="J64" s="60">
        <v>109000</v>
      </c>
    </row>
    <row r="65" spans="1:10" x14ac:dyDescent="0.25">
      <c r="A65">
        <v>65</v>
      </c>
      <c r="B65" s="26">
        <v>40225</v>
      </c>
      <c r="C65" s="26">
        <v>40225</v>
      </c>
      <c r="D65">
        <v>-400</v>
      </c>
      <c r="E65">
        <v>15670</v>
      </c>
      <c r="F65">
        <v>1</v>
      </c>
      <c r="G65">
        <v>-400</v>
      </c>
      <c r="H65" s="60">
        <v>31500</v>
      </c>
      <c r="I65" t="s">
        <v>582</v>
      </c>
      <c r="J65" s="60">
        <v>108600</v>
      </c>
    </row>
    <row r="66" spans="1:10" x14ac:dyDescent="0.25">
      <c r="A66">
        <v>66</v>
      </c>
      <c r="B66" s="26">
        <v>40225</v>
      </c>
      <c r="C66" s="26">
        <v>40225</v>
      </c>
      <c r="D66">
        <v>-860</v>
      </c>
      <c r="E66">
        <v>15670</v>
      </c>
      <c r="F66">
        <v>1</v>
      </c>
      <c r="G66">
        <v>-860</v>
      </c>
      <c r="H66" s="60">
        <v>31500</v>
      </c>
      <c r="I66" t="s">
        <v>583</v>
      </c>
      <c r="J66" s="60">
        <v>107740</v>
      </c>
    </row>
    <row r="67" spans="1:10" x14ac:dyDescent="0.25">
      <c r="A67">
        <v>67</v>
      </c>
      <c r="B67" s="26">
        <v>40225</v>
      </c>
      <c r="C67" s="26">
        <v>40225</v>
      </c>
      <c r="D67">
        <v>-212</v>
      </c>
      <c r="E67">
        <v>15670</v>
      </c>
      <c r="F67">
        <v>1</v>
      </c>
      <c r="G67">
        <v>-212</v>
      </c>
      <c r="H67" s="60">
        <v>31500</v>
      </c>
      <c r="I67" t="s">
        <v>584</v>
      </c>
      <c r="J67" s="60">
        <v>107528</v>
      </c>
    </row>
    <row r="68" spans="1:10" x14ac:dyDescent="0.25">
      <c r="A68">
        <v>68</v>
      </c>
      <c r="B68" s="26">
        <v>40226</v>
      </c>
      <c r="C68" s="26">
        <v>40226</v>
      </c>
      <c r="D68" s="60">
        <v>-1320</v>
      </c>
      <c r="E68">
        <v>15670</v>
      </c>
      <c r="F68">
        <v>1</v>
      </c>
      <c r="G68" s="60">
        <v>-1320</v>
      </c>
      <c r="H68" s="60">
        <v>31500</v>
      </c>
      <c r="I68" t="s">
        <v>585</v>
      </c>
      <c r="J68" s="60">
        <v>106208</v>
      </c>
    </row>
    <row r="69" spans="1:10" x14ac:dyDescent="0.25">
      <c r="A69">
        <v>69</v>
      </c>
      <c r="B69" s="26">
        <v>40226</v>
      </c>
      <c r="C69" s="26">
        <v>40226</v>
      </c>
      <c r="D69">
        <v>-24</v>
      </c>
      <c r="E69">
        <v>15670</v>
      </c>
      <c r="F69">
        <v>1</v>
      </c>
      <c r="G69">
        <v>-24</v>
      </c>
      <c r="H69" s="60">
        <v>31500</v>
      </c>
      <c r="I69" t="s">
        <v>586</v>
      </c>
      <c r="J69" s="60">
        <v>106184</v>
      </c>
    </row>
    <row r="70" spans="1:10" x14ac:dyDescent="0.25">
      <c r="A70">
        <v>70</v>
      </c>
      <c r="B70" s="26">
        <v>40227</v>
      </c>
      <c r="C70" s="26">
        <v>40227</v>
      </c>
      <c r="D70" s="60">
        <v>-1080</v>
      </c>
      <c r="E70">
        <v>15670</v>
      </c>
      <c r="F70">
        <v>1</v>
      </c>
      <c r="G70" s="60">
        <v>-1080</v>
      </c>
      <c r="H70" s="60">
        <v>31500</v>
      </c>
      <c r="I70" t="s">
        <v>587</v>
      </c>
      <c r="J70" s="60">
        <v>105104</v>
      </c>
    </row>
    <row r="71" spans="1:10" x14ac:dyDescent="0.25">
      <c r="A71">
        <v>71</v>
      </c>
      <c r="B71" s="26">
        <v>40232</v>
      </c>
      <c r="C71" s="26">
        <v>40232</v>
      </c>
      <c r="D71" s="60">
        <v>1088</v>
      </c>
      <c r="E71">
        <v>15670</v>
      </c>
      <c r="F71">
        <v>1</v>
      </c>
      <c r="G71" s="60">
        <v>1088</v>
      </c>
      <c r="H71" s="60">
        <v>31500</v>
      </c>
      <c r="I71" t="s">
        <v>588</v>
      </c>
      <c r="J71" s="60">
        <v>106192</v>
      </c>
    </row>
    <row r="72" spans="1:10" x14ac:dyDescent="0.25">
      <c r="A72">
        <v>72</v>
      </c>
      <c r="B72" s="26">
        <v>40233</v>
      </c>
      <c r="C72" s="26">
        <v>40233</v>
      </c>
      <c r="D72">
        <v>-852.5</v>
      </c>
      <c r="E72">
        <v>15670</v>
      </c>
      <c r="F72">
        <v>1</v>
      </c>
      <c r="G72">
        <v>-852.5</v>
      </c>
      <c r="H72" s="60">
        <v>31500</v>
      </c>
      <c r="I72" t="s">
        <v>589</v>
      </c>
      <c r="J72" s="60">
        <v>105339.5</v>
      </c>
    </row>
    <row r="73" spans="1:10" x14ac:dyDescent="0.25">
      <c r="A73">
        <v>73</v>
      </c>
      <c r="B73" s="26">
        <v>40233</v>
      </c>
      <c r="C73" s="26">
        <v>40233</v>
      </c>
      <c r="D73">
        <v>-64</v>
      </c>
      <c r="E73">
        <v>15670</v>
      </c>
      <c r="F73">
        <v>1</v>
      </c>
      <c r="G73">
        <v>-64</v>
      </c>
      <c r="H73" s="60">
        <v>31500</v>
      </c>
      <c r="I73" t="s">
        <v>590</v>
      </c>
      <c r="J73" s="60">
        <v>105275.5</v>
      </c>
    </row>
    <row r="74" spans="1:10" x14ac:dyDescent="0.25">
      <c r="A74">
        <v>74</v>
      </c>
      <c r="B74" s="26">
        <v>40234</v>
      </c>
      <c r="C74" s="26">
        <v>40234</v>
      </c>
      <c r="D74">
        <v>-482.5</v>
      </c>
      <c r="E74">
        <v>15670</v>
      </c>
      <c r="F74">
        <v>1</v>
      </c>
      <c r="G74">
        <v>-482.5</v>
      </c>
      <c r="H74" s="60">
        <v>31500</v>
      </c>
      <c r="I74" t="s">
        <v>591</v>
      </c>
      <c r="J74" s="60">
        <v>104793</v>
      </c>
    </row>
    <row r="75" spans="1:10" x14ac:dyDescent="0.25">
      <c r="A75">
        <v>75</v>
      </c>
      <c r="B75" s="26">
        <v>40234</v>
      </c>
      <c r="C75" s="26">
        <v>40234</v>
      </c>
      <c r="D75">
        <v>236</v>
      </c>
      <c r="E75">
        <v>15670</v>
      </c>
      <c r="F75">
        <v>1</v>
      </c>
      <c r="G75">
        <v>236</v>
      </c>
      <c r="H75" s="60">
        <v>31500</v>
      </c>
      <c r="I75" t="s">
        <v>592</v>
      </c>
      <c r="J75" s="60">
        <v>105029</v>
      </c>
    </row>
    <row r="76" spans="1:10" x14ac:dyDescent="0.25">
      <c r="A76">
        <v>76</v>
      </c>
      <c r="B76" s="26">
        <v>40235</v>
      </c>
      <c r="C76" s="26">
        <v>40235</v>
      </c>
      <c r="D76" s="60">
        <v>1598</v>
      </c>
      <c r="E76">
        <v>15670</v>
      </c>
      <c r="F76">
        <v>1</v>
      </c>
      <c r="G76" s="60">
        <v>1598</v>
      </c>
      <c r="H76" s="60">
        <v>31500</v>
      </c>
      <c r="I76" t="s">
        <v>593</v>
      </c>
      <c r="J76" s="60">
        <v>106627</v>
      </c>
    </row>
    <row r="77" spans="1:10" x14ac:dyDescent="0.25">
      <c r="A77">
        <v>77</v>
      </c>
      <c r="B77" s="26">
        <v>40235</v>
      </c>
      <c r="C77" s="26">
        <v>40235</v>
      </c>
      <c r="D77" s="60">
        <v>-1660</v>
      </c>
      <c r="E77">
        <v>15670</v>
      </c>
      <c r="F77">
        <v>1</v>
      </c>
      <c r="G77" s="60">
        <v>-1660</v>
      </c>
      <c r="H77" s="60">
        <v>31500</v>
      </c>
      <c r="I77" t="s">
        <v>594</v>
      </c>
      <c r="J77" s="60">
        <v>104967</v>
      </c>
    </row>
    <row r="78" spans="1:10" x14ac:dyDescent="0.25">
      <c r="A78">
        <v>78</v>
      </c>
      <c r="B78" s="26">
        <v>40238</v>
      </c>
      <c r="C78" s="26">
        <v>40238</v>
      </c>
      <c r="D78">
        <v>-482.5</v>
      </c>
      <c r="E78">
        <v>15670</v>
      </c>
      <c r="F78">
        <v>1</v>
      </c>
      <c r="G78">
        <v>-482.5</v>
      </c>
      <c r="H78" s="60">
        <v>31500</v>
      </c>
      <c r="I78" t="s">
        <v>595</v>
      </c>
      <c r="J78" s="60">
        <v>104484.5</v>
      </c>
    </row>
    <row r="79" spans="1:10" x14ac:dyDescent="0.25">
      <c r="A79">
        <v>79</v>
      </c>
      <c r="B79" s="26">
        <v>40238</v>
      </c>
      <c r="C79" s="26">
        <v>40238</v>
      </c>
      <c r="D79" s="60">
        <v>-2080</v>
      </c>
      <c r="E79">
        <v>15670</v>
      </c>
      <c r="F79">
        <v>1</v>
      </c>
      <c r="G79" s="60">
        <v>-2080</v>
      </c>
      <c r="H79" s="60">
        <v>31500</v>
      </c>
      <c r="I79" t="s">
        <v>596</v>
      </c>
      <c r="J79" s="60">
        <v>102404.5</v>
      </c>
    </row>
    <row r="80" spans="1:10" x14ac:dyDescent="0.25">
      <c r="A80">
        <v>80</v>
      </c>
      <c r="B80" s="26">
        <v>40239</v>
      </c>
      <c r="C80" s="26">
        <v>40239</v>
      </c>
      <c r="D80" s="60">
        <v>1818</v>
      </c>
      <c r="E80">
        <v>15670</v>
      </c>
      <c r="F80">
        <v>1</v>
      </c>
      <c r="G80" s="60">
        <v>1818</v>
      </c>
      <c r="H80" s="60">
        <v>31500</v>
      </c>
      <c r="I80" t="s">
        <v>597</v>
      </c>
      <c r="J80" s="60">
        <v>104222.5</v>
      </c>
    </row>
    <row r="81" spans="1:10" x14ac:dyDescent="0.25">
      <c r="A81">
        <v>81</v>
      </c>
      <c r="B81" s="26">
        <v>40241</v>
      </c>
      <c r="C81" s="26">
        <v>40241</v>
      </c>
      <c r="D81">
        <v>-602</v>
      </c>
      <c r="E81">
        <v>15670</v>
      </c>
      <c r="F81">
        <v>1</v>
      </c>
      <c r="G81">
        <v>-602</v>
      </c>
      <c r="H81" s="60">
        <v>31500</v>
      </c>
      <c r="I81" t="s">
        <v>598</v>
      </c>
      <c r="J81" s="60">
        <v>103620.5</v>
      </c>
    </row>
    <row r="82" spans="1:10" x14ac:dyDescent="0.25">
      <c r="A82">
        <v>82</v>
      </c>
      <c r="B82" s="26">
        <v>40241</v>
      </c>
      <c r="C82" s="26">
        <v>40241</v>
      </c>
      <c r="D82">
        <v>-604</v>
      </c>
      <c r="E82">
        <v>15670</v>
      </c>
      <c r="F82">
        <v>1</v>
      </c>
      <c r="G82">
        <v>-604</v>
      </c>
      <c r="H82" s="60">
        <v>31500</v>
      </c>
      <c r="I82" t="s">
        <v>599</v>
      </c>
      <c r="J82" s="60">
        <v>103016.5</v>
      </c>
    </row>
    <row r="83" spans="1:10" x14ac:dyDescent="0.25">
      <c r="A83">
        <v>83</v>
      </c>
      <c r="B83" s="26">
        <v>40242</v>
      </c>
      <c r="C83" s="26">
        <v>40242</v>
      </c>
      <c r="D83">
        <v>308</v>
      </c>
      <c r="E83">
        <v>15670</v>
      </c>
      <c r="F83">
        <v>1</v>
      </c>
      <c r="G83">
        <v>308</v>
      </c>
      <c r="H83" s="60">
        <v>31500</v>
      </c>
      <c r="I83" t="s">
        <v>600</v>
      </c>
      <c r="J83" s="60">
        <v>103324.5</v>
      </c>
    </row>
    <row r="84" spans="1:10" x14ac:dyDescent="0.25">
      <c r="A84">
        <v>84</v>
      </c>
      <c r="B84" s="26">
        <v>40246</v>
      </c>
      <c r="C84" s="26">
        <v>40246</v>
      </c>
      <c r="D84">
        <v>998</v>
      </c>
      <c r="E84">
        <v>15670</v>
      </c>
      <c r="F84">
        <v>1</v>
      </c>
      <c r="G84">
        <v>998</v>
      </c>
      <c r="H84" s="60">
        <v>31500</v>
      </c>
      <c r="I84" t="s">
        <v>601</v>
      </c>
      <c r="J84" s="60">
        <v>104322.5</v>
      </c>
    </row>
    <row r="85" spans="1:10" x14ac:dyDescent="0.25">
      <c r="A85">
        <v>85</v>
      </c>
      <c r="B85" s="26">
        <v>40247</v>
      </c>
      <c r="C85" s="26">
        <v>40247</v>
      </c>
      <c r="D85" s="60">
        <v>-1962</v>
      </c>
      <c r="E85">
        <v>15670</v>
      </c>
      <c r="F85">
        <v>1</v>
      </c>
      <c r="G85" s="60">
        <v>-1962</v>
      </c>
      <c r="H85" s="60">
        <v>31500</v>
      </c>
      <c r="I85" t="s">
        <v>602</v>
      </c>
      <c r="J85" s="60">
        <v>102360.5</v>
      </c>
    </row>
    <row r="86" spans="1:10" x14ac:dyDescent="0.25">
      <c r="A86">
        <v>86</v>
      </c>
      <c r="B86" s="26">
        <v>40247</v>
      </c>
      <c r="C86" s="26">
        <v>40247</v>
      </c>
      <c r="D86">
        <v>88</v>
      </c>
      <c r="E86">
        <v>15670</v>
      </c>
      <c r="F86">
        <v>1</v>
      </c>
      <c r="G86">
        <v>88</v>
      </c>
      <c r="H86" s="60">
        <v>31500</v>
      </c>
      <c r="I86" t="s">
        <v>603</v>
      </c>
      <c r="J86" s="60">
        <v>102448.5</v>
      </c>
    </row>
    <row r="87" spans="1:10" x14ac:dyDescent="0.25">
      <c r="A87">
        <v>87</v>
      </c>
      <c r="B87" s="26">
        <v>40248</v>
      </c>
      <c r="C87" s="26">
        <v>40248</v>
      </c>
      <c r="D87">
        <v>288</v>
      </c>
      <c r="E87">
        <v>15670</v>
      </c>
      <c r="F87">
        <v>1</v>
      </c>
      <c r="G87">
        <v>288</v>
      </c>
      <c r="H87" s="60">
        <v>31500</v>
      </c>
      <c r="I87" t="s">
        <v>604</v>
      </c>
      <c r="J87" s="60">
        <v>102736.5</v>
      </c>
    </row>
    <row r="88" spans="1:10" x14ac:dyDescent="0.25">
      <c r="A88">
        <v>88</v>
      </c>
      <c r="B88" s="26">
        <v>40249</v>
      </c>
      <c r="C88" s="26">
        <v>40249</v>
      </c>
      <c r="D88" s="60">
        <v>1478</v>
      </c>
      <c r="E88">
        <v>15670</v>
      </c>
      <c r="F88">
        <v>1</v>
      </c>
      <c r="G88" s="60">
        <v>1478</v>
      </c>
      <c r="H88" s="60">
        <v>31500</v>
      </c>
      <c r="I88" t="s">
        <v>605</v>
      </c>
      <c r="J88" s="60">
        <v>104214.5</v>
      </c>
    </row>
    <row r="89" spans="1:10" x14ac:dyDescent="0.25">
      <c r="A89">
        <v>89</v>
      </c>
      <c r="B89" s="26">
        <v>40252</v>
      </c>
      <c r="C89" s="26">
        <v>40252</v>
      </c>
      <c r="D89">
        <v>6</v>
      </c>
      <c r="E89">
        <v>15670</v>
      </c>
      <c r="F89">
        <v>1</v>
      </c>
      <c r="G89">
        <v>6</v>
      </c>
      <c r="H89" s="60">
        <v>31500</v>
      </c>
      <c r="I89" t="s">
        <v>606</v>
      </c>
      <c r="J89" s="60">
        <v>104220.5</v>
      </c>
    </row>
    <row r="90" spans="1:10" x14ac:dyDescent="0.25">
      <c r="A90">
        <v>90</v>
      </c>
      <c r="B90" s="26">
        <v>40253</v>
      </c>
      <c r="C90" s="26">
        <v>40253</v>
      </c>
      <c r="D90" s="60">
        <v>1678</v>
      </c>
      <c r="E90">
        <v>15670</v>
      </c>
      <c r="F90">
        <v>1</v>
      </c>
      <c r="G90" s="60">
        <v>1678</v>
      </c>
      <c r="H90" s="60">
        <v>31500</v>
      </c>
      <c r="I90" t="s">
        <v>607</v>
      </c>
      <c r="J90" s="60">
        <v>105898.5</v>
      </c>
    </row>
    <row r="91" spans="1:10" x14ac:dyDescent="0.25">
      <c r="A91">
        <v>91</v>
      </c>
      <c r="B91" s="26">
        <v>40253</v>
      </c>
      <c r="C91" s="26">
        <v>40253</v>
      </c>
      <c r="D91">
        <v>16</v>
      </c>
      <c r="E91">
        <v>15670</v>
      </c>
      <c r="F91">
        <v>1</v>
      </c>
      <c r="G91">
        <v>16</v>
      </c>
      <c r="H91" s="60">
        <v>31500</v>
      </c>
      <c r="I91" t="s">
        <v>608</v>
      </c>
      <c r="J91" s="60">
        <v>105914.5</v>
      </c>
    </row>
    <row r="92" spans="1:10" x14ac:dyDescent="0.25">
      <c r="A92">
        <v>92</v>
      </c>
      <c r="B92" s="26">
        <v>40253</v>
      </c>
      <c r="C92" s="26">
        <v>40253</v>
      </c>
      <c r="D92">
        <v>-244</v>
      </c>
      <c r="E92">
        <v>15670</v>
      </c>
      <c r="F92">
        <v>1</v>
      </c>
      <c r="G92">
        <v>-244</v>
      </c>
      <c r="H92" s="60">
        <v>31500</v>
      </c>
      <c r="I92" t="s">
        <v>609</v>
      </c>
      <c r="J92" s="60">
        <v>105670.5</v>
      </c>
    </row>
    <row r="93" spans="1:10" x14ac:dyDescent="0.25">
      <c r="A93">
        <v>93</v>
      </c>
      <c r="B93" s="26">
        <v>40255</v>
      </c>
      <c r="C93" s="26">
        <v>40255</v>
      </c>
      <c r="D93">
        <v>-980</v>
      </c>
      <c r="E93">
        <v>15670</v>
      </c>
      <c r="F93">
        <v>1</v>
      </c>
      <c r="G93">
        <v>-980</v>
      </c>
      <c r="H93" s="60">
        <v>31500</v>
      </c>
      <c r="I93" t="s">
        <v>610</v>
      </c>
      <c r="J93" s="60">
        <v>104690.5</v>
      </c>
    </row>
    <row r="94" spans="1:10" x14ac:dyDescent="0.25">
      <c r="A94">
        <v>94</v>
      </c>
      <c r="B94" s="26">
        <v>40256</v>
      </c>
      <c r="C94" s="26">
        <v>40256</v>
      </c>
      <c r="D94" s="60">
        <v>-1122</v>
      </c>
      <c r="E94">
        <v>15670</v>
      </c>
      <c r="F94">
        <v>1</v>
      </c>
      <c r="G94" s="60">
        <v>-1122</v>
      </c>
      <c r="H94" s="60">
        <v>31500</v>
      </c>
      <c r="I94" t="s">
        <v>611</v>
      </c>
      <c r="J94" s="60">
        <v>103568.5</v>
      </c>
    </row>
    <row r="95" spans="1:10" x14ac:dyDescent="0.25">
      <c r="A95">
        <v>95</v>
      </c>
      <c r="B95" s="26">
        <v>40259</v>
      </c>
      <c r="C95" s="26">
        <v>40259</v>
      </c>
      <c r="D95" s="60">
        <v>1527.5</v>
      </c>
      <c r="E95">
        <v>15670</v>
      </c>
      <c r="F95">
        <v>1</v>
      </c>
      <c r="G95" s="60">
        <v>1527.5</v>
      </c>
      <c r="H95" s="60">
        <v>31500</v>
      </c>
      <c r="I95" t="s">
        <v>612</v>
      </c>
      <c r="J95" s="60">
        <v>105096</v>
      </c>
    </row>
    <row r="96" spans="1:10" x14ac:dyDescent="0.25">
      <c r="A96">
        <v>96</v>
      </c>
      <c r="B96" s="26">
        <v>40259</v>
      </c>
      <c r="C96" s="26">
        <v>40259</v>
      </c>
      <c r="D96">
        <v>738</v>
      </c>
      <c r="E96">
        <v>15670</v>
      </c>
      <c r="F96">
        <v>1</v>
      </c>
      <c r="G96">
        <v>738</v>
      </c>
      <c r="H96" s="60">
        <v>31500</v>
      </c>
      <c r="I96" t="s">
        <v>613</v>
      </c>
      <c r="J96" s="60">
        <v>105834</v>
      </c>
    </row>
    <row r="97" spans="1:10" x14ac:dyDescent="0.25">
      <c r="A97">
        <v>97</v>
      </c>
      <c r="B97" s="26">
        <v>40259</v>
      </c>
      <c r="C97" s="26">
        <v>40259</v>
      </c>
      <c r="D97">
        <v>538</v>
      </c>
      <c r="E97">
        <v>15670</v>
      </c>
      <c r="F97">
        <v>1</v>
      </c>
      <c r="G97">
        <v>538</v>
      </c>
      <c r="H97" s="60">
        <v>31500</v>
      </c>
      <c r="I97" t="s">
        <v>614</v>
      </c>
      <c r="J97" s="60">
        <v>106372</v>
      </c>
    </row>
    <row r="98" spans="1:10" x14ac:dyDescent="0.25">
      <c r="A98">
        <v>98</v>
      </c>
      <c r="B98" s="26">
        <v>40260</v>
      </c>
      <c r="C98" s="26">
        <v>40260</v>
      </c>
      <c r="D98">
        <v>-864</v>
      </c>
      <c r="E98">
        <v>15670</v>
      </c>
      <c r="F98">
        <v>1</v>
      </c>
      <c r="G98">
        <v>-864</v>
      </c>
      <c r="H98" s="60">
        <v>31500</v>
      </c>
      <c r="I98" t="s">
        <v>615</v>
      </c>
      <c r="J98" s="60">
        <v>105508</v>
      </c>
    </row>
    <row r="99" spans="1:10" x14ac:dyDescent="0.25">
      <c r="A99">
        <v>99</v>
      </c>
      <c r="B99" s="26">
        <v>40260</v>
      </c>
      <c r="C99" s="26">
        <v>40260</v>
      </c>
      <c r="D99">
        <v>-920</v>
      </c>
      <c r="E99">
        <v>15670</v>
      </c>
      <c r="F99">
        <v>1</v>
      </c>
      <c r="G99">
        <v>-920</v>
      </c>
      <c r="H99" s="60">
        <v>31500</v>
      </c>
      <c r="I99" t="s">
        <v>616</v>
      </c>
      <c r="J99" s="60">
        <v>104588</v>
      </c>
    </row>
    <row r="100" spans="1:10" x14ac:dyDescent="0.25">
      <c r="A100">
        <v>100</v>
      </c>
      <c r="B100" s="26">
        <v>40261</v>
      </c>
      <c r="C100" s="26">
        <v>40261</v>
      </c>
      <c r="D100">
        <v>-407.5</v>
      </c>
      <c r="E100">
        <v>15670</v>
      </c>
      <c r="F100">
        <v>1</v>
      </c>
      <c r="G100">
        <v>-407.5</v>
      </c>
      <c r="H100" s="60">
        <v>31500</v>
      </c>
      <c r="I100" t="s">
        <v>617</v>
      </c>
      <c r="J100" s="60">
        <v>104180.5</v>
      </c>
    </row>
    <row r="101" spans="1:10" x14ac:dyDescent="0.25">
      <c r="A101">
        <v>101</v>
      </c>
      <c r="B101" s="26">
        <v>40261</v>
      </c>
      <c r="C101" s="26">
        <v>40261</v>
      </c>
      <c r="D101">
        <v>778</v>
      </c>
      <c r="E101">
        <v>15670</v>
      </c>
      <c r="F101">
        <v>1</v>
      </c>
      <c r="G101">
        <v>778</v>
      </c>
      <c r="H101" s="60">
        <v>31500</v>
      </c>
      <c r="I101" t="s">
        <v>618</v>
      </c>
      <c r="J101" s="60">
        <v>104958.5</v>
      </c>
    </row>
    <row r="102" spans="1:10" x14ac:dyDescent="0.25">
      <c r="A102">
        <v>102</v>
      </c>
      <c r="B102" s="26">
        <v>40261</v>
      </c>
      <c r="C102" s="26">
        <v>40261</v>
      </c>
      <c r="D102">
        <v>880</v>
      </c>
      <c r="E102">
        <v>15670</v>
      </c>
      <c r="F102">
        <v>1</v>
      </c>
      <c r="G102">
        <v>880</v>
      </c>
      <c r="H102" s="60">
        <v>31500</v>
      </c>
      <c r="I102" t="s">
        <v>619</v>
      </c>
      <c r="J102" s="60">
        <v>105838.5</v>
      </c>
    </row>
    <row r="103" spans="1:10" x14ac:dyDescent="0.25">
      <c r="A103">
        <v>103</v>
      </c>
      <c r="B103" s="26">
        <v>40262</v>
      </c>
      <c r="C103" s="26">
        <v>40262</v>
      </c>
      <c r="D103">
        <v>114</v>
      </c>
      <c r="E103">
        <v>15670</v>
      </c>
      <c r="F103">
        <v>1</v>
      </c>
      <c r="G103">
        <v>114</v>
      </c>
      <c r="H103" s="60">
        <v>31500</v>
      </c>
      <c r="I103" t="s">
        <v>620</v>
      </c>
      <c r="J103" s="60">
        <v>105952.5</v>
      </c>
    </row>
    <row r="104" spans="1:10" x14ac:dyDescent="0.25">
      <c r="A104">
        <v>104</v>
      </c>
      <c r="B104" s="26">
        <v>40262</v>
      </c>
      <c r="C104" s="26">
        <v>40262</v>
      </c>
      <c r="D104" s="60">
        <v>2860</v>
      </c>
      <c r="E104">
        <v>15670</v>
      </c>
      <c r="F104">
        <v>1</v>
      </c>
      <c r="G104" s="60">
        <v>2860</v>
      </c>
      <c r="H104" s="60">
        <v>31500</v>
      </c>
      <c r="I104" t="s">
        <v>621</v>
      </c>
      <c r="J104" s="60">
        <v>108812.5</v>
      </c>
    </row>
    <row r="105" spans="1:10" x14ac:dyDescent="0.25">
      <c r="A105">
        <v>105</v>
      </c>
      <c r="B105" s="26">
        <v>40263</v>
      </c>
      <c r="C105" s="26">
        <v>40263</v>
      </c>
      <c r="D105" s="60">
        <v>-1324</v>
      </c>
      <c r="E105">
        <v>15670</v>
      </c>
      <c r="F105">
        <v>1</v>
      </c>
      <c r="G105" s="60">
        <v>-1324</v>
      </c>
      <c r="H105" s="60">
        <v>31500</v>
      </c>
      <c r="I105" t="s">
        <v>622</v>
      </c>
      <c r="J105" s="60">
        <v>107488.5</v>
      </c>
    </row>
    <row r="106" spans="1:10" x14ac:dyDescent="0.25">
      <c r="A106">
        <v>106</v>
      </c>
      <c r="B106" s="26">
        <v>40263</v>
      </c>
      <c r="C106" s="26">
        <v>40263</v>
      </c>
      <c r="D106">
        <v>-252</v>
      </c>
      <c r="E106">
        <v>15670</v>
      </c>
      <c r="F106">
        <v>1</v>
      </c>
      <c r="G106">
        <v>-252</v>
      </c>
      <c r="H106" s="60">
        <v>31500</v>
      </c>
      <c r="I106" t="s">
        <v>623</v>
      </c>
      <c r="J106" s="60">
        <v>107236.5</v>
      </c>
    </row>
    <row r="107" spans="1:10" x14ac:dyDescent="0.25">
      <c r="A107">
        <v>107</v>
      </c>
      <c r="B107" s="26">
        <v>40263</v>
      </c>
      <c r="C107" s="26">
        <v>40263</v>
      </c>
      <c r="D107">
        <v>-164</v>
      </c>
      <c r="E107">
        <v>15670</v>
      </c>
      <c r="F107">
        <v>1</v>
      </c>
      <c r="G107">
        <v>-164</v>
      </c>
      <c r="H107" s="60">
        <v>31500</v>
      </c>
      <c r="I107" t="s">
        <v>624</v>
      </c>
      <c r="J107" s="60">
        <v>107072.5</v>
      </c>
    </row>
    <row r="108" spans="1:10" x14ac:dyDescent="0.25">
      <c r="A108">
        <v>108</v>
      </c>
      <c r="B108" s="26">
        <v>40266</v>
      </c>
      <c r="C108" s="26">
        <v>40266</v>
      </c>
      <c r="D108" s="60">
        <v>3098</v>
      </c>
      <c r="E108">
        <v>15670</v>
      </c>
      <c r="F108">
        <v>1</v>
      </c>
      <c r="G108" s="60">
        <v>3098</v>
      </c>
      <c r="H108" s="60">
        <v>31500</v>
      </c>
      <c r="I108" t="s">
        <v>625</v>
      </c>
      <c r="J108" s="60">
        <v>110170.5</v>
      </c>
    </row>
    <row r="109" spans="1:10" x14ac:dyDescent="0.25">
      <c r="A109">
        <v>109</v>
      </c>
      <c r="B109" s="26">
        <v>40266</v>
      </c>
      <c r="C109" s="26">
        <v>40266</v>
      </c>
      <c r="D109">
        <v>-940</v>
      </c>
      <c r="E109">
        <v>15670</v>
      </c>
      <c r="F109">
        <v>1</v>
      </c>
      <c r="G109">
        <v>-940</v>
      </c>
      <c r="H109" s="60">
        <v>31500</v>
      </c>
      <c r="I109" t="s">
        <v>626</v>
      </c>
      <c r="J109" s="60">
        <v>109230.5</v>
      </c>
    </row>
    <row r="110" spans="1:10" x14ac:dyDescent="0.25">
      <c r="A110">
        <v>110</v>
      </c>
      <c r="B110" s="26">
        <v>40266</v>
      </c>
      <c r="C110" s="26">
        <v>40266</v>
      </c>
      <c r="D110">
        <v>-504</v>
      </c>
      <c r="E110">
        <v>15670</v>
      </c>
      <c r="F110">
        <v>1</v>
      </c>
      <c r="G110">
        <v>-504</v>
      </c>
      <c r="H110" s="60">
        <v>31500</v>
      </c>
      <c r="I110" t="s">
        <v>627</v>
      </c>
      <c r="J110" s="60">
        <v>108726.5</v>
      </c>
    </row>
    <row r="111" spans="1:10" x14ac:dyDescent="0.25">
      <c r="A111">
        <v>111</v>
      </c>
      <c r="B111" s="26">
        <v>40266</v>
      </c>
      <c r="C111" s="26">
        <v>40266</v>
      </c>
      <c r="D111">
        <v>-596</v>
      </c>
      <c r="E111">
        <v>15670</v>
      </c>
      <c r="F111">
        <v>1</v>
      </c>
      <c r="G111">
        <v>-596</v>
      </c>
      <c r="H111" s="60">
        <v>31500</v>
      </c>
      <c r="I111" t="s">
        <v>628</v>
      </c>
      <c r="J111" s="60">
        <v>108130.5</v>
      </c>
    </row>
    <row r="112" spans="1:10" x14ac:dyDescent="0.25">
      <c r="A112">
        <v>112</v>
      </c>
      <c r="B112" s="26">
        <v>40267</v>
      </c>
      <c r="C112" s="26">
        <v>40267</v>
      </c>
      <c r="D112" s="60">
        <v>1020</v>
      </c>
      <c r="E112">
        <v>15670</v>
      </c>
      <c r="F112">
        <v>1</v>
      </c>
      <c r="G112" s="60">
        <v>1020</v>
      </c>
      <c r="H112" s="60">
        <v>31500</v>
      </c>
      <c r="I112" t="s">
        <v>629</v>
      </c>
      <c r="J112" s="60">
        <v>109150.5</v>
      </c>
    </row>
    <row r="113" spans="1:10" x14ac:dyDescent="0.25">
      <c r="A113">
        <v>113</v>
      </c>
      <c r="B113" s="26">
        <v>40267</v>
      </c>
      <c r="C113" s="26">
        <v>40267</v>
      </c>
      <c r="D113">
        <v>28</v>
      </c>
      <c r="E113">
        <v>15670</v>
      </c>
      <c r="F113">
        <v>1</v>
      </c>
      <c r="G113">
        <v>28</v>
      </c>
      <c r="H113" s="60">
        <v>31500</v>
      </c>
      <c r="I113" t="s">
        <v>630</v>
      </c>
      <c r="J113" s="60">
        <v>109178.5</v>
      </c>
    </row>
    <row r="114" spans="1:10" x14ac:dyDescent="0.25">
      <c r="A114">
        <v>114</v>
      </c>
      <c r="B114" s="26">
        <v>40267</v>
      </c>
      <c r="C114" s="26">
        <v>40267</v>
      </c>
      <c r="D114">
        <v>-58</v>
      </c>
      <c r="E114">
        <v>15670</v>
      </c>
      <c r="F114">
        <v>1</v>
      </c>
      <c r="G114">
        <v>-58</v>
      </c>
      <c r="H114" s="60">
        <v>31500</v>
      </c>
      <c r="I114" t="s">
        <v>631</v>
      </c>
      <c r="J114" s="60">
        <v>109120.5</v>
      </c>
    </row>
    <row r="115" spans="1:10" x14ac:dyDescent="0.25">
      <c r="A115">
        <v>115</v>
      </c>
      <c r="B115" s="26">
        <v>40268</v>
      </c>
      <c r="C115" s="26">
        <v>40268</v>
      </c>
      <c r="D115">
        <v>516</v>
      </c>
      <c r="E115">
        <v>15670</v>
      </c>
      <c r="F115">
        <v>1</v>
      </c>
      <c r="G115">
        <v>516</v>
      </c>
      <c r="H115" s="60">
        <v>31500</v>
      </c>
      <c r="I115" t="s">
        <v>632</v>
      </c>
      <c r="J115" s="60">
        <v>109636.5</v>
      </c>
    </row>
    <row r="116" spans="1:10" x14ac:dyDescent="0.25">
      <c r="A116">
        <v>116</v>
      </c>
      <c r="B116" s="26">
        <v>40269</v>
      </c>
      <c r="C116" s="26">
        <v>40269</v>
      </c>
      <c r="D116" s="60">
        <v>1640</v>
      </c>
      <c r="E116">
        <v>15670</v>
      </c>
      <c r="F116">
        <v>1</v>
      </c>
      <c r="G116" s="60">
        <v>1640</v>
      </c>
      <c r="H116" s="60">
        <v>31500</v>
      </c>
      <c r="I116" t="s">
        <v>633</v>
      </c>
      <c r="J116" s="60">
        <v>111276.5</v>
      </c>
    </row>
    <row r="117" spans="1:10" x14ac:dyDescent="0.25">
      <c r="A117">
        <v>117</v>
      </c>
      <c r="B117" s="26">
        <v>40269</v>
      </c>
      <c r="C117" s="26">
        <v>40269</v>
      </c>
      <c r="D117">
        <v>-234</v>
      </c>
      <c r="E117">
        <v>15670</v>
      </c>
      <c r="F117">
        <v>1</v>
      </c>
      <c r="G117">
        <v>-234</v>
      </c>
      <c r="H117" s="60">
        <v>31500</v>
      </c>
      <c r="I117" t="s">
        <v>634</v>
      </c>
      <c r="J117" s="60">
        <v>111042.5</v>
      </c>
    </row>
    <row r="118" spans="1:10" x14ac:dyDescent="0.25">
      <c r="A118">
        <v>118</v>
      </c>
      <c r="B118" s="26">
        <v>40274</v>
      </c>
      <c r="C118" s="26">
        <v>40274</v>
      </c>
      <c r="D118" s="60">
        <v>-2320</v>
      </c>
      <c r="E118">
        <v>15670</v>
      </c>
      <c r="F118">
        <v>1</v>
      </c>
      <c r="G118" s="60">
        <v>-2320</v>
      </c>
      <c r="H118" s="60">
        <v>31500</v>
      </c>
      <c r="I118" t="s">
        <v>635</v>
      </c>
      <c r="J118" s="60">
        <v>108722.5</v>
      </c>
    </row>
    <row r="119" spans="1:10" x14ac:dyDescent="0.25">
      <c r="A119">
        <v>119</v>
      </c>
      <c r="B119" s="26">
        <v>40276</v>
      </c>
      <c r="C119" s="26">
        <v>40276</v>
      </c>
      <c r="D119">
        <v>-864</v>
      </c>
      <c r="E119">
        <v>15670</v>
      </c>
      <c r="F119">
        <v>1</v>
      </c>
      <c r="G119">
        <v>-864</v>
      </c>
      <c r="H119" s="60">
        <v>31500</v>
      </c>
      <c r="I119" t="s">
        <v>636</v>
      </c>
      <c r="J119" s="60">
        <v>107858.5</v>
      </c>
    </row>
    <row r="120" spans="1:10" x14ac:dyDescent="0.25">
      <c r="A120">
        <v>120</v>
      </c>
      <c r="B120" s="26">
        <v>40276</v>
      </c>
      <c r="C120" s="26">
        <v>40276</v>
      </c>
      <c r="D120">
        <v>880</v>
      </c>
      <c r="E120">
        <v>15670</v>
      </c>
      <c r="F120">
        <v>1</v>
      </c>
      <c r="G120">
        <v>880</v>
      </c>
      <c r="H120" s="60">
        <v>31500</v>
      </c>
      <c r="I120" t="s">
        <v>637</v>
      </c>
      <c r="J120" s="60">
        <v>108738.5</v>
      </c>
    </row>
    <row r="121" spans="1:10" x14ac:dyDescent="0.25">
      <c r="A121">
        <v>121</v>
      </c>
      <c r="B121" s="26">
        <v>40276</v>
      </c>
      <c r="C121" s="26">
        <v>40276</v>
      </c>
      <c r="D121">
        <v>216</v>
      </c>
      <c r="E121">
        <v>15670</v>
      </c>
      <c r="F121">
        <v>1</v>
      </c>
      <c r="G121">
        <v>216</v>
      </c>
      <c r="H121" s="60">
        <v>31500</v>
      </c>
      <c r="I121" t="s">
        <v>638</v>
      </c>
      <c r="J121" s="60">
        <v>108954.5</v>
      </c>
    </row>
    <row r="122" spans="1:10" x14ac:dyDescent="0.25">
      <c r="A122">
        <v>122</v>
      </c>
      <c r="B122" s="26">
        <v>40277</v>
      </c>
      <c r="C122" s="26">
        <v>40277</v>
      </c>
      <c r="D122">
        <v>-112</v>
      </c>
      <c r="E122">
        <v>15670</v>
      </c>
      <c r="F122">
        <v>1</v>
      </c>
      <c r="G122">
        <v>-112</v>
      </c>
      <c r="H122" s="60">
        <v>31500</v>
      </c>
      <c r="I122" t="s">
        <v>639</v>
      </c>
      <c r="J122" s="60">
        <v>108842.5</v>
      </c>
    </row>
    <row r="123" spans="1:10" x14ac:dyDescent="0.25">
      <c r="A123">
        <v>123</v>
      </c>
      <c r="B123" s="26">
        <v>40280</v>
      </c>
      <c r="C123" s="26">
        <v>40280</v>
      </c>
      <c r="D123">
        <v>-382.5</v>
      </c>
      <c r="E123">
        <v>15670</v>
      </c>
      <c r="F123">
        <v>1</v>
      </c>
      <c r="G123">
        <v>-382.5</v>
      </c>
      <c r="H123" s="60">
        <v>31500</v>
      </c>
      <c r="I123" t="s">
        <v>640</v>
      </c>
      <c r="J123" s="60">
        <v>108460</v>
      </c>
    </row>
    <row r="124" spans="1:10" x14ac:dyDescent="0.25">
      <c r="A124">
        <v>124</v>
      </c>
      <c r="B124" s="26">
        <v>40280</v>
      </c>
      <c r="C124" s="26">
        <v>40280</v>
      </c>
      <c r="D124" s="60">
        <v>-1424</v>
      </c>
      <c r="E124">
        <v>15670</v>
      </c>
      <c r="F124">
        <v>1</v>
      </c>
      <c r="G124" s="60">
        <v>-1424</v>
      </c>
      <c r="H124" s="60">
        <v>31500</v>
      </c>
      <c r="I124" t="s">
        <v>641</v>
      </c>
      <c r="J124" s="60">
        <v>107036</v>
      </c>
    </row>
    <row r="125" spans="1:10" x14ac:dyDescent="0.25">
      <c r="A125">
        <v>125</v>
      </c>
      <c r="B125" s="26">
        <v>40281</v>
      </c>
      <c r="C125" s="26">
        <v>40281</v>
      </c>
      <c r="D125">
        <v>-152</v>
      </c>
      <c r="E125">
        <v>15670</v>
      </c>
      <c r="F125">
        <v>1</v>
      </c>
      <c r="G125">
        <v>-152</v>
      </c>
      <c r="H125" s="60">
        <v>31500</v>
      </c>
      <c r="I125" t="s">
        <v>642</v>
      </c>
      <c r="J125" s="60">
        <v>106884</v>
      </c>
    </row>
    <row r="126" spans="1:10" x14ac:dyDescent="0.25">
      <c r="A126">
        <v>126</v>
      </c>
      <c r="B126" s="26">
        <v>40282</v>
      </c>
      <c r="C126" s="26">
        <v>40282</v>
      </c>
      <c r="D126" s="60">
        <v>-1644</v>
      </c>
      <c r="E126">
        <v>15670</v>
      </c>
      <c r="F126">
        <v>1</v>
      </c>
      <c r="G126" s="60">
        <v>-1644</v>
      </c>
      <c r="H126" s="60">
        <v>31500</v>
      </c>
      <c r="I126" t="s">
        <v>643</v>
      </c>
      <c r="J126" s="60">
        <v>105240</v>
      </c>
    </row>
    <row r="127" spans="1:10" x14ac:dyDescent="0.25">
      <c r="A127">
        <v>127</v>
      </c>
      <c r="B127" s="26">
        <v>40282</v>
      </c>
      <c r="C127" s="26">
        <v>40282</v>
      </c>
      <c r="D127">
        <v>-324</v>
      </c>
      <c r="E127">
        <v>15670</v>
      </c>
      <c r="F127">
        <v>1</v>
      </c>
      <c r="G127">
        <v>-324</v>
      </c>
      <c r="H127" s="60">
        <v>31500</v>
      </c>
      <c r="I127" t="s">
        <v>644</v>
      </c>
      <c r="J127" s="60">
        <v>104916</v>
      </c>
    </row>
    <row r="128" spans="1:10" x14ac:dyDescent="0.25">
      <c r="A128">
        <v>128</v>
      </c>
      <c r="B128" s="26">
        <v>40283</v>
      </c>
      <c r="C128" s="26">
        <v>40283</v>
      </c>
      <c r="D128">
        <v>228</v>
      </c>
      <c r="E128">
        <v>15670</v>
      </c>
      <c r="F128">
        <v>1</v>
      </c>
      <c r="G128">
        <v>228</v>
      </c>
      <c r="H128" s="60">
        <v>31500</v>
      </c>
      <c r="I128" t="s">
        <v>645</v>
      </c>
      <c r="J128" s="60">
        <v>105144</v>
      </c>
    </row>
    <row r="129" spans="1:10" x14ac:dyDescent="0.25">
      <c r="A129">
        <v>129</v>
      </c>
      <c r="B129" s="26">
        <v>40284</v>
      </c>
      <c r="C129" s="26">
        <v>40284</v>
      </c>
      <c r="D129">
        <v>-370</v>
      </c>
      <c r="E129">
        <v>15670</v>
      </c>
      <c r="F129">
        <v>1</v>
      </c>
      <c r="G129">
        <v>-370</v>
      </c>
      <c r="H129" s="60">
        <v>31500</v>
      </c>
      <c r="I129" t="s">
        <v>646</v>
      </c>
      <c r="J129" s="60">
        <v>104774</v>
      </c>
    </row>
    <row r="130" spans="1:10" x14ac:dyDescent="0.25">
      <c r="A130">
        <v>130</v>
      </c>
      <c r="B130" s="26">
        <v>40284</v>
      </c>
      <c r="C130" s="26">
        <v>40284</v>
      </c>
      <c r="D130">
        <v>478</v>
      </c>
      <c r="E130">
        <v>15670</v>
      </c>
      <c r="F130">
        <v>1</v>
      </c>
      <c r="G130">
        <v>478</v>
      </c>
      <c r="H130" s="60">
        <v>31500</v>
      </c>
      <c r="I130" t="s">
        <v>647</v>
      </c>
      <c r="J130" s="60">
        <v>105252</v>
      </c>
    </row>
    <row r="131" spans="1:10" x14ac:dyDescent="0.25">
      <c r="A131">
        <v>131</v>
      </c>
      <c r="B131" s="26">
        <v>40284</v>
      </c>
      <c r="C131" s="26">
        <v>40284</v>
      </c>
      <c r="D131" s="60">
        <v>4100</v>
      </c>
      <c r="E131">
        <v>15670</v>
      </c>
      <c r="F131">
        <v>1</v>
      </c>
      <c r="G131" s="60">
        <v>4100</v>
      </c>
      <c r="H131" s="60">
        <v>31500</v>
      </c>
      <c r="I131" t="s">
        <v>648</v>
      </c>
      <c r="J131" s="60">
        <v>109352</v>
      </c>
    </row>
    <row r="132" spans="1:10" x14ac:dyDescent="0.25">
      <c r="A132">
        <v>132</v>
      </c>
      <c r="B132" s="26">
        <v>40284</v>
      </c>
      <c r="C132" s="26">
        <v>40284</v>
      </c>
      <c r="D132">
        <v>-184</v>
      </c>
      <c r="E132">
        <v>15670</v>
      </c>
      <c r="F132">
        <v>1</v>
      </c>
      <c r="G132">
        <v>-184</v>
      </c>
      <c r="H132" s="60">
        <v>31500</v>
      </c>
      <c r="I132" t="s">
        <v>649</v>
      </c>
      <c r="J132" s="60">
        <v>109168</v>
      </c>
    </row>
    <row r="133" spans="1:10" x14ac:dyDescent="0.25">
      <c r="A133">
        <v>133</v>
      </c>
      <c r="B133" s="26">
        <v>40287</v>
      </c>
      <c r="C133" s="26">
        <v>40287</v>
      </c>
      <c r="D133">
        <v>-314</v>
      </c>
      <c r="E133">
        <v>15670</v>
      </c>
      <c r="F133">
        <v>1</v>
      </c>
      <c r="G133">
        <v>-314</v>
      </c>
      <c r="H133" s="60">
        <v>31500</v>
      </c>
      <c r="I133" t="s">
        <v>650</v>
      </c>
      <c r="J133" s="60">
        <v>108854</v>
      </c>
    </row>
    <row r="134" spans="1:10" x14ac:dyDescent="0.25">
      <c r="A134">
        <v>134</v>
      </c>
      <c r="B134" s="26">
        <v>40288</v>
      </c>
      <c r="C134" s="26">
        <v>40288</v>
      </c>
      <c r="D134">
        <v>367.5</v>
      </c>
      <c r="E134">
        <v>15670</v>
      </c>
      <c r="F134">
        <v>1</v>
      </c>
      <c r="G134">
        <v>367.5</v>
      </c>
      <c r="H134" s="60">
        <v>31500</v>
      </c>
      <c r="I134" t="s">
        <v>651</v>
      </c>
      <c r="J134" s="60">
        <v>109221.5</v>
      </c>
    </row>
    <row r="135" spans="1:10" x14ac:dyDescent="0.25">
      <c r="A135">
        <v>135</v>
      </c>
      <c r="B135" s="26">
        <v>40288</v>
      </c>
      <c r="C135" s="26">
        <v>40288</v>
      </c>
      <c r="D135">
        <v>-724</v>
      </c>
      <c r="E135">
        <v>15670</v>
      </c>
      <c r="F135">
        <v>1</v>
      </c>
      <c r="G135">
        <v>-724</v>
      </c>
      <c r="H135" s="60">
        <v>31500</v>
      </c>
      <c r="I135" t="s">
        <v>652</v>
      </c>
      <c r="J135" s="60">
        <v>108497.5</v>
      </c>
    </row>
    <row r="136" spans="1:10" x14ac:dyDescent="0.25">
      <c r="A136">
        <v>136</v>
      </c>
      <c r="B136" s="26">
        <v>40289</v>
      </c>
      <c r="C136" s="26">
        <v>40289</v>
      </c>
      <c r="D136">
        <v>-765</v>
      </c>
      <c r="E136">
        <v>15670</v>
      </c>
      <c r="F136">
        <v>1</v>
      </c>
      <c r="G136">
        <v>-765</v>
      </c>
      <c r="H136" s="60">
        <v>31500</v>
      </c>
      <c r="I136" t="s">
        <v>653</v>
      </c>
      <c r="J136" s="60">
        <v>107732.5</v>
      </c>
    </row>
    <row r="137" spans="1:10" x14ac:dyDescent="0.25">
      <c r="A137">
        <v>137</v>
      </c>
      <c r="B137" s="26">
        <v>40289</v>
      </c>
      <c r="C137" s="26">
        <v>40289</v>
      </c>
      <c r="D137" s="60">
        <v>-3164</v>
      </c>
      <c r="E137">
        <v>15670</v>
      </c>
      <c r="F137">
        <v>1</v>
      </c>
      <c r="G137" s="60">
        <v>-3164</v>
      </c>
      <c r="H137" s="60">
        <v>31500</v>
      </c>
      <c r="I137" t="s">
        <v>654</v>
      </c>
      <c r="J137" s="60">
        <v>104568.5</v>
      </c>
    </row>
    <row r="138" spans="1:10" x14ac:dyDescent="0.25">
      <c r="A138">
        <v>138</v>
      </c>
      <c r="B138" s="26">
        <v>40289</v>
      </c>
      <c r="C138" s="26">
        <v>40289</v>
      </c>
      <c r="D138" s="60">
        <v>3880</v>
      </c>
      <c r="E138">
        <v>15670</v>
      </c>
      <c r="F138">
        <v>1</v>
      </c>
      <c r="G138" s="60">
        <v>3880</v>
      </c>
      <c r="H138" s="60">
        <v>31500</v>
      </c>
      <c r="I138" t="s">
        <v>655</v>
      </c>
      <c r="J138" s="60">
        <v>108448.5</v>
      </c>
    </row>
    <row r="139" spans="1:10" x14ac:dyDescent="0.25">
      <c r="A139">
        <v>139</v>
      </c>
      <c r="B139" s="26">
        <v>40290</v>
      </c>
      <c r="C139" s="26">
        <v>40290</v>
      </c>
      <c r="D139">
        <v>-6</v>
      </c>
      <c r="E139">
        <v>15670</v>
      </c>
      <c r="F139">
        <v>1</v>
      </c>
      <c r="G139">
        <v>-6</v>
      </c>
      <c r="H139" s="60">
        <v>31500</v>
      </c>
      <c r="I139" t="s">
        <v>656</v>
      </c>
      <c r="J139" s="60">
        <v>108442.5</v>
      </c>
    </row>
    <row r="140" spans="1:10" x14ac:dyDescent="0.25">
      <c r="A140">
        <v>140</v>
      </c>
      <c r="B140" s="26">
        <v>40290</v>
      </c>
      <c r="C140" s="26">
        <v>40290</v>
      </c>
      <c r="D140">
        <v>-344</v>
      </c>
      <c r="E140">
        <v>15670</v>
      </c>
      <c r="F140">
        <v>1</v>
      </c>
      <c r="G140">
        <v>-344</v>
      </c>
      <c r="H140" s="60">
        <v>31500</v>
      </c>
      <c r="I140" t="s">
        <v>657</v>
      </c>
      <c r="J140" s="60">
        <v>108098.5</v>
      </c>
    </row>
    <row r="141" spans="1:10" x14ac:dyDescent="0.25">
      <c r="A141">
        <v>141</v>
      </c>
      <c r="B141" s="26">
        <v>40291</v>
      </c>
      <c r="C141" s="26">
        <v>40291</v>
      </c>
      <c r="D141">
        <v>-395</v>
      </c>
      <c r="E141">
        <v>15670</v>
      </c>
      <c r="F141">
        <v>1</v>
      </c>
      <c r="G141">
        <v>-395</v>
      </c>
      <c r="H141" s="60">
        <v>31500</v>
      </c>
      <c r="I141" t="s">
        <v>658</v>
      </c>
      <c r="J141" s="60">
        <v>107703.5</v>
      </c>
    </row>
    <row r="142" spans="1:10" x14ac:dyDescent="0.25">
      <c r="A142">
        <v>142</v>
      </c>
      <c r="B142" s="26">
        <v>40291</v>
      </c>
      <c r="C142" s="26">
        <v>40291</v>
      </c>
      <c r="D142" s="60">
        <v>-1304</v>
      </c>
      <c r="E142">
        <v>15670</v>
      </c>
      <c r="F142">
        <v>1</v>
      </c>
      <c r="G142" s="60">
        <v>-1304</v>
      </c>
      <c r="H142" s="60">
        <v>31500</v>
      </c>
      <c r="I142" t="s">
        <v>659</v>
      </c>
      <c r="J142" s="60">
        <v>106399.5</v>
      </c>
    </row>
    <row r="143" spans="1:10" x14ac:dyDescent="0.25">
      <c r="A143">
        <v>143</v>
      </c>
      <c r="B143" s="26">
        <v>40294</v>
      </c>
      <c r="C143" s="26">
        <v>40294</v>
      </c>
      <c r="D143">
        <v>658</v>
      </c>
      <c r="E143">
        <v>15670</v>
      </c>
      <c r="F143">
        <v>1</v>
      </c>
      <c r="G143">
        <v>658</v>
      </c>
      <c r="H143" s="60">
        <v>31500</v>
      </c>
      <c r="I143" t="s">
        <v>660</v>
      </c>
      <c r="J143" s="60">
        <v>107057.5</v>
      </c>
    </row>
    <row r="144" spans="1:10" x14ac:dyDescent="0.25">
      <c r="A144">
        <v>144</v>
      </c>
      <c r="B144" s="26">
        <v>40294</v>
      </c>
      <c r="C144" s="26">
        <v>40294</v>
      </c>
      <c r="D144" s="60">
        <v>-3580</v>
      </c>
      <c r="E144">
        <v>15670</v>
      </c>
      <c r="F144">
        <v>1</v>
      </c>
      <c r="G144" s="60">
        <v>-3580</v>
      </c>
      <c r="H144" s="60">
        <v>31500</v>
      </c>
      <c r="I144" t="s">
        <v>661</v>
      </c>
      <c r="J144" s="60">
        <v>103477.5</v>
      </c>
    </row>
    <row r="145" spans="1:10" x14ac:dyDescent="0.25">
      <c r="A145">
        <v>145</v>
      </c>
      <c r="B145" s="26">
        <v>40295</v>
      </c>
      <c r="C145" s="26">
        <v>40295</v>
      </c>
      <c r="D145" s="60">
        <v>-1902</v>
      </c>
      <c r="E145">
        <v>15670</v>
      </c>
      <c r="F145">
        <v>1</v>
      </c>
      <c r="G145" s="60">
        <v>-1902</v>
      </c>
      <c r="H145" s="60">
        <v>31500</v>
      </c>
      <c r="I145" t="s">
        <v>662</v>
      </c>
      <c r="J145" s="60">
        <v>101575.5</v>
      </c>
    </row>
    <row r="146" spans="1:10" x14ac:dyDescent="0.25">
      <c r="A146">
        <v>146</v>
      </c>
      <c r="B146" s="26">
        <v>40295</v>
      </c>
      <c r="C146" s="26">
        <v>40295</v>
      </c>
      <c r="D146" s="60">
        <v>6560</v>
      </c>
      <c r="E146">
        <v>15670</v>
      </c>
      <c r="F146">
        <v>1</v>
      </c>
      <c r="G146" s="60">
        <v>6560</v>
      </c>
      <c r="H146" s="60">
        <v>31500</v>
      </c>
      <c r="I146" t="s">
        <v>663</v>
      </c>
      <c r="J146" s="60">
        <v>108135.5</v>
      </c>
    </row>
    <row r="147" spans="1:10" x14ac:dyDescent="0.25">
      <c r="A147">
        <v>147</v>
      </c>
      <c r="B147" s="26">
        <v>40297</v>
      </c>
      <c r="C147" s="26">
        <v>40297</v>
      </c>
      <c r="D147" s="60">
        <v>2978</v>
      </c>
      <c r="E147">
        <v>15670</v>
      </c>
      <c r="F147">
        <v>1</v>
      </c>
      <c r="G147" s="60">
        <v>2978</v>
      </c>
      <c r="H147" s="60">
        <v>31500</v>
      </c>
      <c r="I147" t="s">
        <v>664</v>
      </c>
      <c r="J147" s="60">
        <v>111113.5</v>
      </c>
    </row>
    <row r="148" spans="1:10" x14ac:dyDescent="0.25">
      <c r="A148">
        <v>148</v>
      </c>
      <c r="B148" s="26">
        <v>40297</v>
      </c>
      <c r="C148" s="26">
        <v>40297</v>
      </c>
      <c r="D148">
        <v>836</v>
      </c>
      <c r="E148">
        <v>15670</v>
      </c>
      <c r="F148">
        <v>1</v>
      </c>
      <c r="G148">
        <v>836</v>
      </c>
      <c r="H148" s="60">
        <v>31500</v>
      </c>
      <c r="I148" t="s">
        <v>665</v>
      </c>
      <c r="J148" s="60">
        <v>111949.5</v>
      </c>
    </row>
    <row r="149" spans="1:10" x14ac:dyDescent="0.25">
      <c r="A149">
        <v>149</v>
      </c>
      <c r="B149" s="26">
        <v>40298</v>
      </c>
      <c r="C149" s="26">
        <v>40298</v>
      </c>
      <c r="D149">
        <v>-445</v>
      </c>
      <c r="E149">
        <v>15670</v>
      </c>
      <c r="F149">
        <v>1</v>
      </c>
      <c r="G149">
        <v>-445</v>
      </c>
      <c r="H149" s="60">
        <v>31500</v>
      </c>
      <c r="I149" t="s">
        <v>666</v>
      </c>
      <c r="J149" s="60">
        <v>111504.5</v>
      </c>
    </row>
    <row r="150" spans="1:10" x14ac:dyDescent="0.25">
      <c r="A150">
        <v>150</v>
      </c>
      <c r="B150" s="26">
        <v>40301</v>
      </c>
      <c r="C150" s="26">
        <v>40301</v>
      </c>
      <c r="D150">
        <v>-395</v>
      </c>
      <c r="E150">
        <v>15670</v>
      </c>
      <c r="F150">
        <v>1</v>
      </c>
      <c r="G150">
        <v>-395</v>
      </c>
      <c r="H150" s="60">
        <v>31500</v>
      </c>
      <c r="I150" t="s">
        <v>667</v>
      </c>
      <c r="J150" s="60">
        <v>111109.5</v>
      </c>
    </row>
    <row r="151" spans="1:10" x14ac:dyDescent="0.25">
      <c r="A151">
        <v>151</v>
      </c>
      <c r="B151" s="26">
        <v>40301</v>
      </c>
      <c r="C151" s="26">
        <v>40301</v>
      </c>
      <c r="D151" s="60">
        <v>-2140</v>
      </c>
      <c r="E151">
        <v>15670</v>
      </c>
      <c r="F151">
        <v>1</v>
      </c>
      <c r="G151" s="60">
        <v>-2140</v>
      </c>
      <c r="H151" s="60">
        <v>31500</v>
      </c>
      <c r="I151" t="s">
        <v>668</v>
      </c>
      <c r="J151" s="60">
        <v>108969.5</v>
      </c>
    </row>
    <row r="152" spans="1:10" x14ac:dyDescent="0.25">
      <c r="A152">
        <v>152</v>
      </c>
      <c r="B152" s="26">
        <v>40301</v>
      </c>
      <c r="C152" s="26">
        <v>40301</v>
      </c>
      <c r="D152">
        <v>-114</v>
      </c>
      <c r="E152">
        <v>15670</v>
      </c>
      <c r="F152">
        <v>1</v>
      </c>
      <c r="G152">
        <v>-114</v>
      </c>
      <c r="H152" s="60">
        <v>31500</v>
      </c>
      <c r="I152" t="s">
        <v>669</v>
      </c>
      <c r="J152" s="60">
        <v>108855.5</v>
      </c>
    </row>
    <row r="153" spans="1:10" x14ac:dyDescent="0.25">
      <c r="A153">
        <v>153</v>
      </c>
      <c r="B153" s="26">
        <v>40302</v>
      </c>
      <c r="C153" s="26">
        <v>40302</v>
      </c>
      <c r="D153" s="60">
        <v>2527.5</v>
      </c>
      <c r="E153">
        <v>15670</v>
      </c>
      <c r="F153">
        <v>1</v>
      </c>
      <c r="G153" s="60">
        <v>2527.5</v>
      </c>
      <c r="H153" s="60">
        <v>31500</v>
      </c>
      <c r="I153" t="s">
        <v>670</v>
      </c>
      <c r="J153" s="60">
        <v>111383</v>
      </c>
    </row>
    <row r="154" spans="1:10" x14ac:dyDescent="0.25">
      <c r="A154">
        <v>154</v>
      </c>
      <c r="B154" s="26">
        <v>40302</v>
      </c>
      <c r="C154" s="26">
        <v>40302</v>
      </c>
      <c r="D154" s="60">
        <v>8120</v>
      </c>
      <c r="E154">
        <v>15670</v>
      </c>
      <c r="F154">
        <v>1</v>
      </c>
      <c r="G154" s="60">
        <v>8120</v>
      </c>
      <c r="H154" s="60">
        <v>31500</v>
      </c>
      <c r="I154" t="s">
        <v>188</v>
      </c>
      <c r="J154" s="60">
        <v>119503</v>
      </c>
    </row>
    <row r="155" spans="1:10" x14ac:dyDescent="0.25">
      <c r="A155">
        <v>155</v>
      </c>
      <c r="B155" s="26">
        <v>40302</v>
      </c>
      <c r="C155" s="26">
        <v>40302</v>
      </c>
      <c r="D155">
        <v>-412</v>
      </c>
      <c r="E155">
        <v>15670</v>
      </c>
      <c r="F155">
        <v>2</v>
      </c>
      <c r="G155">
        <v>-824</v>
      </c>
      <c r="H155" s="60">
        <v>63000</v>
      </c>
      <c r="I155" t="s">
        <v>671</v>
      </c>
      <c r="J155" s="60">
        <v>118679</v>
      </c>
    </row>
    <row r="156" spans="1:10" x14ac:dyDescent="0.25">
      <c r="A156">
        <v>156</v>
      </c>
      <c r="B156" s="26">
        <v>40304</v>
      </c>
      <c r="C156" s="26">
        <v>40304</v>
      </c>
      <c r="D156" s="60">
        <v>4427.5</v>
      </c>
      <c r="E156">
        <v>15670</v>
      </c>
      <c r="F156">
        <v>2</v>
      </c>
      <c r="G156" s="60">
        <v>8855</v>
      </c>
      <c r="H156" s="60">
        <v>63000</v>
      </c>
      <c r="I156" t="s">
        <v>188</v>
      </c>
      <c r="J156" s="60">
        <v>127534</v>
      </c>
    </row>
    <row r="157" spans="1:10" x14ac:dyDescent="0.25">
      <c r="A157">
        <v>157</v>
      </c>
      <c r="B157" s="26">
        <v>40304</v>
      </c>
      <c r="C157" s="26">
        <v>40304</v>
      </c>
      <c r="D157" s="60">
        <v>4260</v>
      </c>
      <c r="E157">
        <v>15670</v>
      </c>
      <c r="F157">
        <v>2</v>
      </c>
      <c r="G157" s="60">
        <v>8520</v>
      </c>
      <c r="H157" s="60">
        <v>63000</v>
      </c>
      <c r="I157" t="s">
        <v>188</v>
      </c>
      <c r="J157" s="60">
        <v>136054</v>
      </c>
    </row>
    <row r="158" spans="1:10" x14ac:dyDescent="0.25">
      <c r="A158">
        <v>158</v>
      </c>
      <c r="B158" s="26">
        <v>40305</v>
      </c>
      <c r="C158" s="26">
        <v>40305</v>
      </c>
      <c r="D158" s="60">
        <v>5720</v>
      </c>
      <c r="E158">
        <v>15670</v>
      </c>
      <c r="F158">
        <v>2</v>
      </c>
      <c r="G158" s="60">
        <v>11440</v>
      </c>
      <c r="H158" s="60">
        <v>63000</v>
      </c>
      <c r="I158" t="s">
        <v>188</v>
      </c>
      <c r="J158" s="60">
        <v>147494</v>
      </c>
    </row>
    <row r="159" spans="1:10" x14ac:dyDescent="0.25">
      <c r="A159">
        <v>159</v>
      </c>
      <c r="B159" s="26">
        <v>40305</v>
      </c>
      <c r="C159" s="26">
        <v>40305</v>
      </c>
      <c r="D159">
        <v>-446</v>
      </c>
      <c r="E159">
        <v>15670</v>
      </c>
      <c r="F159">
        <v>3</v>
      </c>
      <c r="G159" s="60">
        <v>-1338</v>
      </c>
      <c r="H159" s="60">
        <v>94500</v>
      </c>
      <c r="I159" t="s">
        <v>672</v>
      </c>
      <c r="J159" s="60">
        <v>146156</v>
      </c>
    </row>
    <row r="160" spans="1:10" x14ac:dyDescent="0.25">
      <c r="A160">
        <v>160</v>
      </c>
      <c r="B160" s="26">
        <v>40308</v>
      </c>
      <c r="C160" s="26">
        <v>40308</v>
      </c>
      <c r="D160">
        <v>62</v>
      </c>
      <c r="E160">
        <v>15670</v>
      </c>
      <c r="F160">
        <v>2</v>
      </c>
      <c r="G160">
        <v>124</v>
      </c>
      <c r="H160" s="60">
        <v>63000</v>
      </c>
      <c r="I160" t="s">
        <v>673</v>
      </c>
      <c r="J160" s="60">
        <v>146280</v>
      </c>
    </row>
    <row r="161" spans="1:10" x14ac:dyDescent="0.25">
      <c r="A161">
        <v>161</v>
      </c>
      <c r="B161" s="26">
        <v>40309</v>
      </c>
      <c r="C161" s="26">
        <v>40309</v>
      </c>
      <c r="D161">
        <v>180</v>
      </c>
      <c r="E161">
        <v>15670</v>
      </c>
      <c r="F161">
        <v>2</v>
      </c>
      <c r="G161">
        <v>360</v>
      </c>
      <c r="H161" s="60">
        <v>63000</v>
      </c>
      <c r="I161" t="s">
        <v>674</v>
      </c>
      <c r="J161" s="60">
        <v>146640</v>
      </c>
    </row>
    <row r="162" spans="1:10" x14ac:dyDescent="0.25">
      <c r="A162">
        <v>162</v>
      </c>
      <c r="B162" s="26">
        <v>40309</v>
      </c>
      <c r="C162" s="26">
        <v>40309</v>
      </c>
      <c r="D162">
        <v>-182</v>
      </c>
      <c r="E162">
        <v>15670</v>
      </c>
      <c r="F162">
        <v>2</v>
      </c>
      <c r="G162">
        <v>-364</v>
      </c>
      <c r="H162" s="60">
        <v>63000</v>
      </c>
      <c r="I162" t="s">
        <v>675</v>
      </c>
      <c r="J162" s="60">
        <v>146276</v>
      </c>
    </row>
    <row r="163" spans="1:10" x14ac:dyDescent="0.25">
      <c r="A163">
        <v>163</v>
      </c>
      <c r="B163" s="26">
        <v>40309</v>
      </c>
      <c r="C163" s="26">
        <v>40309</v>
      </c>
      <c r="D163" s="60">
        <v>-3220</v>
      </c>
      <c r="E163">
        <v>15670</v>
      </c>
      <c r="F163">
        <v>2</v>
      </c>
      <c r="G163" s="60">
        <v>-6440</v>
      </c>
      <c r="H163" s="60">
        <v>63000</v>
      </c>
      <c r="I163" t="s">
        <v>676</v>
      </c>
      <c r="J163" s="60">
        <v>139836</v>
      </c>
    </row>
    <row r="164" spans="1:10" x14ac:dyDescent="0.25">
      <c r="A164">
        <v>164</v>
      </c>
      <c r="B164" s="26">
        <v>40310</v>
      </c>
      <c r="C164" s="26">
        <v>40310</v>
      </c>
      <c r="D164" s="60">
        <v>3277.5</v>
      </c>
      <c r="E164">
        <v>15670</v>
      </c>
      <c r="F164">
        <v>2</v>
      </c>
      <c r="G164" s="60">
        <v>6555</v>
      </c>
      <c r="H164" s="60">
        <v>63000</v>
      </c>
      <c r="I164" t="s">
        <v>677</v>
      </c>
      <c r="J164" s="60">
        <v>146391</v>
      </c>
    </row>
    <row r="165" spans="1:10" x14ac:dyDescent="0.25">
      <c r="A165">
        <v>165</v>
      </c>
      <c r="B165" s="26">
        <v>40310</v>
      </c>
      <c r="C165" s="26">
        <v>40310</v>
      </c>
      <c r="D165">
        <v>-22</v>
      </c>
      <c r="E165">
        <v>15670</v>
      </c>
      <c r="F165">
        <v>2</v>
      </c>
      <c r="G165">
        <v>-44</v>
      </c>
      <c r="H165" s="60">
        <v>63000</v>
      </c>
      <c r="I165" t="s">
        <v>678</v>
      </c>
      <c r="J165" s="60">
        <v>146347</v>
      </c>
    </row>
    <row r="166" spans="1:10" x14ac:dyDescent="0.25">
      <c r="A166">
        <v>166</v>
      </c>
      <c r="B166" s="26">
        <v>40311</v>
      </c>
      <c r="C166" s="26">
        <v>40311</v>
      </c>
      <c r="D166">
        <v>756</v>
      </c>
      <c r="E166">
        <v>15670</v>
      </c>
      <c r="F166">
        <v>2</v>
      </c>
      <c r="G166" s="60">
        <v>1512</v>
      </c>
      <c r="H166" s="60">
        <v>63000</v>
      </c>
      <c r="I166" t="s">
        <v>188</v>
      </c>
      <c r="J166" s="60">
        <v>147859</v>
      </c>
    </row>
    <row r="167" spans="1:10" x14ac:dyDescent="0.25">
      <c r="A167">
        <v>167</v>
      </c>
      <c r="B167" s="26">
        <v>40311</v>
      </c>
      <c r="C167" s="26">
        <v>40311</v>
      </c>
      <c r="D167" s="60">
        <v>-1060</v>
      </c>
      <c r="E167">
        <v>15670</v>
      </c>
      <c r="F167">
        <v>3</v>
      </c>
      <c r="G167" s="60">
        <v>-3180</v>
      </c>
      <c r="H167" s="60">
        <v>94500</v>
      </c>
      <c r="I167" t="s">
        <v>679</v>
      </c>
      <c r="J167" s="60">
        <v>144679</v>
      </c>
    </row>
    <row r="168" spans="1:10" x14ac:dyDescent="0.25">
      <c r="A168">
        <v>168</v>
      </c>
      <c r="B168" s="26">
        <v>40312</v>
      </c>
      <c r="C168" s="26">
        <v>40312</v>
      </c>
      <c r="D168" s="60">
        <v>8540</v>
      </c>
      <c r="E168">
        <v>15670</v>
      </c>
      <c r="F168">
        <v>2</v>
      </c>
      <c r="G168" s="60">
        <v>17080</v>
      </c>
      <c r="H168" s="60">
        <v>63000</v>
      </c>
      <c r="I168" t="s">
        <v>188</v>
      </c>
      <c r="J168" s="60">
        <v>161759</v>
      </c>
    </row>
    <row r="169" spans="1:10" x14ac:dyDescent="0.25">
      <c r="A169">
        <v>169</v>
      </c>
      <c r="B169" s="26">
        <v>40315</v>
      </c>
      <c r="C169" s="26">
        <v>40315</v>
      </c>
      <c r="D169">
        <v>-572.5</v>
      </c>
      <c r="E169">
        <v>15670</v>
      </c>
      <c r="F169">
        <v>3</v>
      </c>
      <c r="G169" s="60">
        <v>-1717.5</v>
      </c>
      <c r="H169" s="60">
        <v>94500</v>
      </c>
      <c r="I169" t="s">
        <v>680</v>
      </c>
      <c r="J169" s="60">
        <v>160041.5</v>
      </c>
    </row>
    <row r="170" spans="1:10" x14ac:dyDescent="0.25">
      <c r="A170">
        <v>170</v>
      </c>
      <c r="B170" s="26">
        <v>40315</v>
      </c>
      <c r="C170" s="26">
        <v>40315</v>
      </c>
      <c r="D170" s="60">
        <v>1698</v>
      </c>
      <c r="E170">
        <v>15670</v>
      </c>
      <c r="F170">
        <v>3</v>
      </c>
      <c r="G170" s="60">
        <v>5094</v>
      </c>
      <c r="H170" s="60">
        <v>94500</v>
      </c>
      <c r="I170" t="s">
        <v>188</v>
      </c>
      <c r="J170" s="60">
        <v>165135.5</v>
      </c>
    </row>
    <row r="171" spans="1:10" x14ac:dyDescent="0.25">
      <c r="A171">
        <v>171</v>
      </c>
      <c r="B171" s="26">
        <v>40315</v>
      </c>
      <c r="C171" s="26">
        <v>40315</v>
      </c>
      <c r="D171">
        <v>-592</v>
      </c>
      <c r="E171">
        <v>15670</v>
      </c>
      <c r="F171">
        <v>3</v>
      </c>
      <c r="G171" s="60">
        <v>-1776</v>
      </c>
      <c r="H171" s="60">
        <v>94500</v>
      </c>
      <c r="I171" t="s">
        <v>681</v>
      </c>
      <c r="J171" s="60">
        <v>163359.5</v>
      </c>
    </row>
    <row r="172" spans="1:10" x14ac:dyDescent="0.25">
      <c r="A172">
        <v>172</v>
      </c>
      <c r="B172" s="26">
        <v>40316</v>
      </c>
      <c r="C172" s="26">
        <v>40316</v>
      </c>
      <c r="D172" s="60">
        <v>1538</v>
      </c>
      <c r="E172">
        <v>15670</v>
      </c>
      <c r="F172">
        <v>3</v>
      </c>
      <c r="G172" s="60">
        <v>4614</v>
      </c>
      <c r="H172" s="60">
        <v>94500</v>
      </c>
      <c r="I172" t="s">
        <v>188</v>
      </c>
      <c r="J172" s="60">
        <v>167973.5</v>
      </c>
    </row>
    <row r="173" spans="1:10" x14ac:dyDescent="0.25">
      <c r="A173">
        <v>173</v>
      </c>
      <c r="B173" s="26">
        <v>40316</v>
      </c>
      <c r="C173" s="26">
        <v>40316</v>
      </c>
      <c r="D173">
        <v>-462</v>
      </c>
      <c r="E173">
        <v>15670</v>
      </c>
      <c r="F173">
        <v>3</v>
      </c>
      <c r="G173" s="60">
        <v>-1386</v>
      </c>
      <c r="H173" s="60">
        <v>94500</v>
      </c>
      <c r="I173" t="s">
        <v>682</v>
      </c>
      <c r="J173" s="60">
        <v>166587.5</v>
      </c>
    </row>
    <row r="174" spans="1:10" x14ac:dyDescent="0.25">
      <c r="A174">
        <v>174</v>
      </c>
      <c r="B174" s="26">
        <v>40317</v>
      </c>
      <c r="C174" s="26">
        <v>40317</v>
      </c>
      <c r="D174">
        <v>920</v>
      </c>
      <c r="E174">
        <v>15670</v>
      </c>
      <c r="F174">
        <v>3</v>
      </c>
      <c r="G174" s="60">
        <v>2760</v>
      </c>
      <c r="H174" s="60">
        <v>94500</v>
      </c>
      <c r="I174" t="s">
        <v>188</v>
      </c>
      <c r="J174" s="60">
        <v>169347.5</v>
      </c>
    </row>
    <row r="175" spans="1:10" x14ac:dyDescent="0.25">
      <c r="A175">
        <v>175</v>
      </c>
      <c r="B175" s="26">
        <v>40318</v>
      </c>
      <c r="C175" s="26">
        <v>40318</v>
      </c>
      <c r="D175" s="60">
        <v>-4124</v>
      </c>
      <c r="E175">
        <v>15670</v>
      </c>
      <c r="F175">
        <v>3</v>
      </c>
      <c r="G175" s="60">
        <v>-12372</v>
      </c>
      <c r="H175" s="60">
        <v>94500</v>
      </c>
      <c r="I175" t="s">
        <v>683</v>
      </c>
      <c r="J175" s="60">
        <v>156975.5</v>
      </c>
    </row>
    <row r="176" spans="1:10" x14ac:dyDescent="0.25">
      <c r="A176">
        <v>176</v>
      </c>
      <c r="B176" s="26">
        <v>40318</v>
      </c>
      <c r="C176" s="26">
        <v>40318</v>
      </c>
      <c r="D176" s="60">
        <v>2400</v>
      </c>
      <c r="E176">
        <v>15670</v>
      </c>
      <c r="F176">
        <v>3</v>
      </c>
      <c r="G176" s="60">
        <v>7200</v>
      </c>
      <c r="H176" s="60">
        <v>94500</v>
      </c>
      <c r="I176" t="s">
        <v>684</v>
      </c>
      <c r="J176" s="60">
        <v>164175.5</v>
      </c>
    </row>
    <row r="177" spans="1:10" x14ac:dyDescent="0.25">
      <c r="A177">
        <v>177</v>
      </c>
      <c r="B177" s="26">
        <v>40319</v>
      </c>
      <c r="C177" s="26">
        <v>40319</v>
      </c>
      <c r="D177" s="60">
        <v>-1420</v>
      </c>
      <c r="E177">
        <v>15670</v>
      </c>
      <c r="F177">
        <v>3</v>
      </c>
      <c r="G177" s="60">
        <v>-4260</v>
      </c>
      <c r="H177" s="60">
        <v>94500</v>
      </c>
      <c r="I177" t="s">
        <v>685</v>
      </c>
      <c r="J177" s="60">
        <v>159915.5</v>
      </c>
    </row>
    <row r="178" spans="1:10" x14ac:dyDescent="0.25">
      <c r="A178">
        <v>178</v>
      </c>
      <c r="B178" s="26">
        <v>40319</v>
      </c>
      <c r="C178" s="26">
        <v>40319</v>
      </c>
      <c r="D178">
        <v>-704</v>
      </c>
      <c r="E178">
        <v>15670</v>
      </c>
      <c r="F178">
        <v>3</v>
      </c>
      <c r="G178" s="60">
        <v>-2112</v>
      </c>
      <c r="H178" s="60">
        <v>94500</v>
      </c>
      <c r="I178" t="s">
        <v>686</v>
      </c>
      <c r="J178" s="60">
        <v>157803.5</v>
      </c>
    </row>
    <row r="179" spans="1:10" x14ac:dyDescent="0.25">
      <c r="A179">
        <v>179</v>
      </c>
      <c r="B179" s="26">
        <v>40322</v>
      </c>
      <c r="C179" s="26">
        <v>40322</v>
      </c>
      <c r="D179">
        <v>-657.5</v>
      </c>
      <c r="E179">
        <v>15670</v>
      </c>
      <c r="F179">
        <v>3</v>
      </c>
      <c r="G179" s="60">
        <v>-1972.5</v>
      </c>
      <c r="H179" s="60">
        <v>94500</v>
      </c>
      <c r="I179" t="s">
        <v>687</v>
      </c>
      <c r="J179" s="60">
        <v>155831</v>
      </c>
    </row>
    <row r="180" spans="1:10" x14ac:dyDescent="0.25">
      <c r="A180">
        <v>180</v>
      </c>
      <c r="B180" s="26">
        <v>40322</v>
      </c>
      <c r="C180" s="26">
        <v>40322</v>
      </c>
      <c r="D180" s="60">
        <v>-1460</v>
      </c>
      <c r="E180">
        <v>15670</v>
      </c>
      <c r="F180">
        <v>3</v>
      </c>
      <c r="G180" s="60">
        <v>-4380</v>
      </c>
      <c r="H180" s="60">
        <v>94500</v>
      </c>
      <c r="I180" t="s">
        <v>688</v>
      </c>
      <c r="J180" s="60">
        <v>151451</v>
      </c>
    </row>
    <row r="181" spans="1:10" x14ac:dyDescent="0.25">
      <c r="A181">
        <v>181</v>
      </c>
      <c r="B181" s="26">
        <v>40323</v>
      </c>
      <c r="C181" s="26">
        <v>40323</v>
      </c>
      <c r="D181">
        <v>878</v>
      </c>
      <c r="E181">
        <v>15670</v>
      </c>
      <c r="F181">
        <v>3</v>
      </c>
      <c r="G181" s="60">
        <v>2634</v>
      </c>
      <c r="H181" s="60">
        <v>94500</v>
      </c>
      <c r="I181" t="s">
        <v>689</v>
      </c>
      <c r="J181" s="60">
        <v>154085</v>
      </c>
    </row>
    <row r="182" spans="1:10" x14ac:dyDescent="0.25">
      <c r="A182">
        <v>182</v>
      </c>
      <c r="B182" s="26">
        <v>40323</v>
      </c>
      <c r="C182" s="26">
        <v>40323</v>
      </c>
      <c r="D182">
        <v>660</v>
      </c>
      <c r="E182">
        <v>15670</v>
      </c>
      <c r="F182">
        <v>3</v>
      </c>
      <c r="G182" s="60">
        <v>1980</v>
      </c>
      <c r="H182" s="60">
        <v>94500</v>
      </c>
      <c r="I182" t="s">
        <v>690</v>
      </c>
      <c r="J182" s="60">
        <v>156065</v>
      </c>
    </row>
    <row r="183" spans="1:10" x14ac:dyDescent="0.25">
      <c r="A183">
        <v>183</v>
      </c>
      <c r="B183" s="26">
        <v>40324</v>
      </c>
      <c r="C183" s="26">
        <v>40324</v>
      </c>
      <c r="D183">
        <v>336</v>
      </c>
      <c r="E183">
        <v>15670</v>
      </c>
      <c r="F183">
        <v>3</v>
      </c>
      <c r="G183" s="60">
        <v>1008</v>
      </c>
      <c r="H183" s="60">
        <v>94500</v>
      </c>
      <c r="I183" t="s">
        <v>691</v>
      </c>
      <c r="J183" s="60">
        <v>157073</v>
      </c>
    </row>
    <row r="184" spans="1:10" x14ac:dyDescent="0.25">
      <c r="A184">
        <v>184</v>
      </c>
      <c r="B184" s="26">
        <v>40324</v>
      </c>
      <c r="C184" s="26">
        <v>40324</v>
      </c>
      <c r="D184">
        <v>-184</v>
      </c>
      <c r="E184">
        <v>15670</v>
      </c>
      <c r="F184">
        <v>3</v>
      </c>
      <c r="G184">
        <v>-552</v>
      </c>
      <c r="H184" s="60">
        <v>94500</v>
      </c>
      <c r="I184" t="s">
        <v>692</v>
      </c>
      <c r="J184" s="60">
        <v>156521</v>
      </c>
    </row>
    <row r="185" spans="1:10" x14ac:dyDescent="0.25">
      <c r="A185">
        <v>185</v>
      </c>
      <c r="B185" s="26">
        <v>40325</v>
      </c>
      <c r="C185" s="26">
        <v>40325</v>
      </c>
      <c r="D185" s="60">
        <v>1752.5</v>
      </c>
      <c r="E185">
        <v>15670</v>
      </c>
      <c r="F185">
        <v>3</v>
      </c>
      <c r="G185" s="60">
        <v>5257.5</v>
      </c>
      <c r="H185" s="60">
        <v>94500</v>
      </c>
      <c r="I185" t="s">
        <v>693</v>
      </c>
      <c r="J185" s="60">
        <v>161778.5</v>
      </c>
    </row>
    <row r="186" spans="1:10" x14ac:dyDescent="0.25">
      <c r="A186">
        <v>186</v>
      </c>
      <c r="B186" s="26">
        <v>40325</v>
      </c>
      <c r="C186" s="26">
        <v>40325</v>
      </c>
      <c r="D186" s="60">
        <v>-3080</v>
      </c>
      <c r="E186">
        <v>15670</v>
      </c>
      <c r="F186">
        <v>3</v>
      </c>
      <c r="G186" s="60">
        <v>-9240</v>
      </c>
      <c r="H186" s="60">
        <v>94500</v>
      </c>
      <c r="I186" t="s">
        <v>694</v>
      </c>
      <c r="J186" s="60">
        <v>152538.5</v>
      </c>
    </row>
    <row r="187" spans="1:10" x14ac:dyDescent="0.25">
      <c r="A187">
        <v>187</v>
      </c>
      <c r="B187" s="26">
        <v>40325</v>
      </c>
      <c r="C187" s="26">
        <v>40325</v>
      </c>
      <c r="D187" s="60">
        <v>1286</v>
      </c>
      <c r="E187">
        <v>15670</v>
      </c>
      <c r="F187">
        <v>3</v>
      </c>
      <c r="G187" s="60">
        <v>3858</v>
      </c>
      <c r="H187" s="60">
        <v>94500</v>
      </c>
      <c r="I187" t="s">
        <v>695</v>
      </c>
      <c r="J187" s="60">
        <v>156396.5</v>
      </c>
    </row>
    <row r="188" spans="1:10" x14ac:dyDescent="0.25">
      <c r="A188">
        <v>188</v>
      </c>
      <c r="B188" s="26">
        <v>40326</v>
      </c>
      <c r="C188" s="26">
        <v>40326</v>
      </c>
      <c r="D188" s="60">
        <v>-1000</v>
      </c>
      <c r="E188">
        <v>15670</v>
      </c>
      <c r="F188">
        <v>3</v>
      </c>
      <c r="G188" s="60">
        <v>-3000</v>
      </c>
      <c r="H188" s="60">
        <v>94500</v>
      </c>
      <c r="I188" t="s">
        <v>696</v>
      </c>
      <c r="J188" s="60">
        <v>153396.5</v>
      </c>
    </row>
    <row r="189" spans="1:10" x14ac:dyDescent="0.25">
      <c r="A189">
        <v>189</v>
      </c>
      <c r="B189" s="26">
        <v>40330</v>
      </c>
      <c r="C189" s="26">
        <v>40330</v>
      </c>
      <c r="D189">
        <v>-227.5</v>
      </c>
      <c r="E189">
        <v>15670</v>
      </c>
      <c r="F189">
        <v>3</v>
      </c>
      <c r="G189">
        <v>-682.5</v>
      </c>
      <c r="H189" s="60">
        <v>94500</v>
      </c>
      <c r="I189" t="s">
        <v>697</v>
      </c>
      <c r="J189" s="60">
        <v>152714</v>
      </c>
    </row>
    <row r="190" spans="1:10" x14ac:dyDescent="0.25">
      <c r="A190">
        <v>190</v>
      </c>
      <c r="B190" s="26">
        <v>40330</v>
      </c>
      <c r="C190" s="26">
        <v>40330</v>
      </c>
      <c r="D190" s="60">
        <v>2376</v>
      </c>
      <c r="E190">
        <v>15670</v>
      </c>
      <c r="F190">
        <v>3</v>
      </c>
      <c r="G190" s="60">
        <v>7128</v>
      </c>
      <c r="H190" s="60">
        <v>94500</v>
      </c>
      <c r="I190" t="s">
        <v>698</v>
      </c>
      <c r="J190" s="60">
        <v>159842</v>
      </c>
    </row>
    <row r="191" spans="1:10" x14ac:dyDescent="0.25">
      <c r="A191">
        <v>191</v>
      </c>
      <c r="B191" s="26">
        <v>40330</v>
      </c>
      <c r="C191" s="26">
        <v>40330</v>
      </c>
      <c r="D191">
        <v>-380</v>
      </c>
      <c r="E191">
        <v>15670</v>
      </c>
      <c r="F191">
        <v>3</v>
      </c>
      <c r="G191" s="60">
        <v>-1140</v>
      </c>
      <c r="H191" s="60">
        <v>94500</v>
      </c>
      <c r="I191" t="s">
        <v>699</v>
      </c>
      <c r="J191" s="60">
        <v>158702</v>
      </c>
    </row>
    <row r="192" spans="1:10" x14ac:dyDescent="0.25">
      <c r="A192">
        <v>192</v>
      </c>
      <c r="B192" s="26">
        <v>40330</v>
      </c>
      <c r="C192" s="26">
        <v>40330</v>
      </c>
      <c r="D192">
        <v>-988</v>
      </c>
      <c r="E192">
        <v>15670</v>
      </c>
      <c r="F192">
        <v>3</v>
      </c>
      <c r="G192" s="60">
        <v>-2964</v>
      </c>
      <c r="H192" s="60">
        <v>94500</v>
      </c>
      <c r="I192" t="s">
        <v>700</v>
      </c>
      <c r="J192" s="60">
        <v>155738</v>
      </c>
    </row>
    <row r="193" spans="1:10" x14ac:dyDescent="0.25">
      <c r="A193">
        <v>193</v>
      </c>
      <c r="B193" s="26">
        <v>40331</v>
      </c>
      <c r="C193" s="26">
        <v>40331</v>
      </c>
      <c r="D193">
        <v>-632.5</v>
      </c>
      <c r="E193">
        <v>15670</v>
      </c>
      <c r="F193">
        <v>3</v>
      </c>
      <c r="G193" s="60">
        <v>-1897.5</v>
      </c>
      <c r="H193" s="60">
        <v>94500</v>
      </c>
      <c r="I193" t="s">
        <v>701</v>
      </c>
      <c r="J193" s="60">
        <v>153840.5</v>
      </c>
    </row>
    <row r="194" spans="1:10" x14ac:dyDescent="0.25">
      <c r="A194">
        <v>194</v>
      </c>
      <c r="B194" s="26">
        <v>40331</v>
      </c>
      <c r="C194" s="26">
        <v>40331</v>
      </c>
      <c r="D194">
        <v>-322</v>
      </c>
      <c r="E194">
        <v>15670</v>
      </c>
      <c r="F194">
        <v>3</v>
      </c>
      <c r="G194">
        <v>-966</v>
      </c>
      <c r="H194" s="60">
        <v>94500</v>
      </c>
      <c r="I194" t="s">
        <v>702</v>
      </c>
      <c r="J194" s="60">
        <v>152874.5</v>
      </c>
    </row>
    <row r="195" spans="1:10" x14ac:dyDescent="0.25">
      <c r="A195">
        <v>195</v>
      </c>
      <c r="B195" s="26">
        <v>40331</v>
      </c>
      <c r="C195" s="26">
        <v>40331</v>
      </c>
      <c r="D195">
        <v>496</v>
      </c>
      <c r="E195">
        <v>15670</v>
      </c>
      <c r="F195">
        <v>3</v>
      </c>
      <c r="G195" s="60">
        <v>1488</v>
      </c>
      <c r="H195" s="60">
        <v>94500</v>
      </c>
      <c r="I195" t="s">
        <v>703</v>
      </c>
      <c r="J195" s="60">
        <v>154362.5</v>
      </c>
    </row>
    <row r="196" spans="1:10" x14ac:dyDescent="0.25">
      <c r="A196">
        <v>196</v>
      </c>
      <c r="B196" s="26">
        <v>40332</v>
      </c>
      <c r="C196" s="26">
        <v>40332</v>
      </c>
      <c r="D196" s="60">
        <v>-1260</v>
      </c>
      <c r="E196">
        <v>15670</v>
      </c>
      <c r="F196">
        <v>3</v>
      </c>
      <c r="G196" s="60">
        <v>-3780</v>
      </c>
      <c r="H196" s="60">
        <v>94500</v>
      </c>
      <c r="I196" t="s">
        <v>704</v>
      </c>
      <c r="J196" s="60">
        <v>150582.5</v>
      </c>
    </row>
    <row r="197" spans="1:10" x14ac:dyDescent="0.25">
      <c r="A197">
        <v>197</v>
      </c>
      <c r="B197" s="26">
        <v>40333</v>
      </c>
      <c r="C197" s="26">
        <v>40333</v>
      </c>
      <c r="D197" s="60">
        <v>4078</v>
      </c>
      <c r="E197">
        <v>15670</v>
      </c>
      <c r="F197">
        <v>3</v>
      </c>
      <c r="G197" s="60">
        <v>12234</v>
      </c>
      <c r="H197" s="60">
        <v>94500</v>
      </c>
      <c r="I197" t="s">
        <v>705</v>
      </c>
      <c r="J197" s="60">
        <v>162816.5</v>
      </c>
    </row>
    <row r="198" spans="1:10" x14ac:dyDescent="0.25">
      <c r="A198">
        <v>198</v>
      </c>
      <c r="B198" s="26">
        <v>40333</v>
      </c>
      <c r="C198" s="26">
        <v>40333</v>
      </c>
      <c r="D198" s="60">
        <v>1896</v>
      </c>
      <c r="E198">
        <v>15670</v>
      </c>
      <c r="F198">
        <v>3</v>
      </c>
      <c r="G198" s="60">
        <v>5688</v>
      </c>
      <c r="H198" s="60">
        <v>94500</v>
      </c>
      <c r="I198" t="s">
        <v>706</v>
      </c>
      <c r="J198" s="60">
        <v>168504.5</v>
      </c>
    </row>
    <row r="199" spans="1:10" x14ac:dyDescent="0.25">
      <c r="A199">
        <v>199</v>
      </c>
      <c r="B199" s="26">
        <v>40338</v>
      </c>
      <c r="C199" s="26">
        <v>40338</v>
      </c>
      <c r="D199">
        <v>67.5</v>
      </c>
      <c r="E199">
        <v>15670</v>
      </c>
      <c r="F199">
        <v>3</v>
      </c>
      <c r="G199">
        <v>202.5</v>
      </c>
      <c r="H199" s="60">
        <v>94500</v>
      </c>
      <c r="I199" t="s">
        <v>707</v>
      </c>
      <c r="J199" s="60">
        <v>168707</v>
      </c>
    </row>
    <row r="200" spans="1:10" x14ac:dyDescent="0.25">
      <c r="A200">
        <v>200</v>
      </c>
      <c r="B200" s="26">
        <v>40338</v>
      </c>
      <c r="C200" s="26">
        <v>40338</v>
      </c>
      <c r="D200" s="60">
        <v>2998</v>
      </c>
      <c r="E200">
        <v>15670</v>
      </c>
      <c r="F200">
        <v>3</v>
      </c>
      <c r="G200" s="60">
        <v>8994</v>
      </c>
      <c r="H200" s="60">
        <v>94500</v>
      </c>
      <c r="I200" t="s">
        <v>188</v>
      </c>
      <c r="J200" s="60">
        <v>177701</v>
      </c>
    </row>
    <row r="201" spans="1:10" x14ac:dyDescent="0.25">
      <c r="A201">
        <v>201</v>
      </c>
      <c r="B201" s="26">
        <v>40338</v>
      </c>
      <c r="C201" s="26">
        <v>40338</v>
      </c>
      <c r="D201">
        <v>-644</v>
      </c>
      <c r="E201">
        <v>15670</v>
      </c>
      <c r="F201">
        <v>3</v>
      </c>
      <c r="G201" s="60">
        <v>-1932</v>
      </c>
      <c r="H201" s="60">
        <v>94500</v>
      </c>
      <c r="I201" t="s">
        <v>708</v>
      </c>
      <c r="J201" s="60">
        <v>175769</v>
      </c>
    </row>
    <row r="202" spans="1:10" x14ac:dyDescent="0.25">
      <c r="A202">
        <v>202</v>
      </c>
      <c r="B202" s="26">
        <v>40339</v>
      </c>
      <c r="C202" s="26">
        <v>40339</v>
      </c>
      <c r="D202" s="60">
        <v>1780</v>
      </c>
      <c r="E202">
        <v>15670</v>
      </c>
      <c r="F202">
        <v>3</v>
      </c>
      <c r="G202" s="60">
        <v>5340</v>
      </c>
      <c r="H202" s="60">
        <v>94500</v>
      </c>
      <c r="I202" t="s">
        <v>188</v>
      </c>
      <c r="J202" s="60">
        <v>181109</v>
      </c>
    </row>
    <row r="203" spans="1:10" x14ac:dyDescent="0.25">
      <c r="A203">
        <v>203</v>
      </c>
      <c r="B203" s="26">
        <v>40339</v>
      </c>
      <c r="C203" s="26">
        <v>40339</v>
      </c>
      <c r="D203">
        <v>752</v>
      </c>
      <c r="E203">
        <v>15670</v>
      </c>
      <c r="F203">
        <v>3</v>
      </c>
      <c r="G203" s="60">
        <v>2256</v>
      </c>
      <c r="H203" s="60">
        <v>94500</v>
      </c>
      <c r="I203" t="s">
        <v>188</v>
      </c>
      <c r="J203" s="60">
        <v>183365</v>
      </c>
    </row>
    <row r="204" spans="1:10" x14ac:dyDescent="0.25">
      <c r="A204">
        <v>204</v>
      </c>
      <c r="B204" s="26">
        <v>40340</v>
      </c>
      <c r="C204" s="26">
        <v>40340</v>
      </c>
      <c r="D204">
        <v>-702</v>
      </c>
      <c r="E204">
        <v>15670</v>
      </c>
      <c r="F204">
        <v>3</v>
      </c>
      <c r="G204" s="60">
        <v>-2106</v>
      </c>
      <c r="H204" s="60">
        <v>94500</v>
      </c>
      <c r="I204" t="s">
        <v>709</v>
      </c>
      <c r="J204" s="60">
        <v>181259</v>
      </c>
    </row>
    <row r="205" spans="1:10" x14ac:dyDescent="0.25">
      <c r="A205">
        <v>205</v>
      </c>
      <c r="B205" s="26">
        <v>40340</v>
      </c>
      <c r="C205" s="26">
        <v>40340</v>
      </c>
      <c r="D205" s="60">
        <v>1008</v>
      </c>
      <c r="E205">
        <v>15670</v>
      </c>
      <c r="F205">
        <v>3</v>
      </c>
      <c r="G205" s="60">
        <v>3024</v>
      </c>
      <c r="H205" s="60">
        <v>94500</v>
      </c>
      <c r="I205" t="s">
        <v>188</v>
      </c>
      <c r="J205" s="60">
        <v>184283</v>
      </c>
    </row>
    <row r="206" spans="1:10" x14ac:dyDescent="0.25">
      <c r="A206">
        <v>206</v>
      </c>
      <c r="B206" s="26">
        <v>40343</v>
      </c>
      <c r="C206" s="26">
        <v>40343</v>
      </c>
      <c r="D206">
        <v>-212</v>
      </c>
      <c r="E206">
        <v>15670</v>
      </c>
      <c r="F206">
        <v>3</v>
      </c>
      <c r="G206">
        <v>-636</v>
      </c>
      <c r="H206" s="60">
        <v>94500</v>
      </c>
      <c r="I206" t="s">
        <v>710</v>
      </c>
      <c r="J206" s="60">
        <v>183647</v>
      </c>
    </row>
    <row r="207" spans="1:10" x14ac:dyDescent="0.25">
      <c r="A207">
        <v>207</v>
      </c>
      <c r="B207" s="26">
        <v>40347</v>
      </c>
      <c r="C207" s="26">
        <v>40347</v>
      </c>
      <c r="D207">
        <v>828</v>
      </c>
      <c r="E207">
        <v>15670</v>
      </c>
      <c r="F207">
        <v>3</v>
      </c>
      <c r="G207" s="60">
        <v>2484</v>
      </c>
      <c r="H207" s="60">
        <v>94500</v>
      </c>
      <c r="I207" t="s">
        <v>188</v>
      </c>
      <c r="J207" s="60">
        <v>186131</v>
      </c>
    </row>
    <row r="208" spans="1:10" x14ac:dyDescent="0.25">
      <c r="A208">
        <v>208</v>
      </c>
      <c r="B208" s="26">
        <v>40351</v>
      </c>
      <c r="C208" s="26">
        <v>40351</v>
      </c>
      <c r="D208">
        <v>-524</v>
      </c>
      <c r="E208">
        <v>15670</v>
      </c>
      <c r="F208">
        <v>3</v>
      </c>
      <c r="G208" s="60">
        <v>-1572</v>
      </c>
      <c r="H208" s="60">
        <v>94500</v>
      </c>
      <c r="I208" t="s">
        <v>711</v>
      </c>
      <c r="J208" s="60">
        <v>184559</v>
      </c>
    </row>
    <row r="209" spans="1:10" x14ac:dyDescent="0.25">
      <c r="A209">
        <v>209</v>
      </c>
      <c r="B209" s="26">
        <v>40352</v>
      </c>
      <c r="C209" s="26">
        <v>40352</v>
      </c>
      <c r="D209">
        <v>208</v>
      </c>
      <c r="E209">
        <v>15670</v>
      </c>
      <c r="F209">
        <v>3</v>
      </c>
      <c r="G209">
        <v>624</v>
      </c>
      <c r="H209" s="60">
        <v>94500</v>
      </c>
      <c r="I209" t="s">
        <v>712</v>
      </c>
      <c r="J209" s="60">
        <v>185183</v>
      </c>
    </row>
    <row r="210" spans="1:10" x14ac:dyDescent="0.25">
      <c r="A210">
        <v>210</v>
      </c>
      <c r="B210" s="26">
        <v>40353</v>
      </c>
      <c r="C210" s="26">
        <v>40353</v>
      </c>
      <c r="D210">
        <v>-582.5</v>
      </c>
      <c r="E210">
        <v>15670</v>
      </c>
      <c r="F210">
        <v>3</v>
      </c>
      <c r="G210" s="60">
        <v>-1747.5</v>
      </c>
      <c r="H210" s="60">
        <v>94500</v>
      </c>
      <c r="I210" t="s">
        <v>713</v>
      </c>
      <c r="J210" s="60">
        <v>183435.5</v>
      </c>
    </row>
    <row r="211" spans="1:10" x14ac:dyDescent="0.25">
      <c r="A211">
        <v>211</v>
      </c>
      <c r="B211" s="26">
        <v>40353</v>
      </c>
      <c r="C211" s="26">
        <v>40353</v>
      </c>
      <c r="D211">
        <v>436</v>
      </c>
      <c r="E211">
        <v>15670</v>
      </c>
      <c r="F211">
        <v>3</v>
      </c>
      <c r="G211" s="60">
        <v>1308</v>
      </c>
      <c r="H211" s="60">
        <v>94500</v>
      </c>
      <c r="I211" t="s">
        <v>714</v>
      </c>
      <c r="J211" s="60">
        <v>184743.5</v>
      </c>
    </row>
    <row r="212" spans="1:10" x14ac:dyDescent="0.25">
      <c r="A212">
        <v>212</v>
      </c>
      <c r="B212" s="26">
        <v>40354</v>
      </c>
      <c r="C212" s="26">
        <v>40354</v>
      </c>
      <c r="D212" s="60">
        <v>4338</v>
      </c>
      <c r="E212">
        <v>15670</v>
      </c>
      <c r="F212">
        <v>3</v>
      </c>
      <c r="G212" s="60">
        <v>13014</v>
      </c>
      <c r="H212" s="60">
        <v>94500</v>
      </c>
      <c r="I212" t="s">
        <v>188</v>
      </c>
      <c r="J212" s="60">
        <v>197757.5</v>
      </c>
    </row>
    <row r="213" spans="1:10" x14ac:dyDescent="0.25">
      <c r="A213">
        <v>213</v>
      </c>
      <c r="B213" s="26">
        <v>40354</v>
      </c>
      <c r="C213" s="26">
        <v>40354</v>
      </c>
      <c r="D213">
        <v>26</v>
      </c>
      <c r="E213">
        <v>15670</v>
      </c>
      <c r="F213">
        <v>4</v>
      </c>
      <c r="G213">
        <v>104</v>
      </c>
      <c r="H213" s="60">
        <v>126000</v>
      </c>
      <c r="I213" t="s">
        <v>188</v>
      </c>
      <c r="J213" s="60">
        <v>197861.5</v>
      </c>
    </row>
    <row r="214" spans="1:10" x14ac:dyDescent="0.25">
      <c r="A214">
        <v>214</v>
      </c>
      <c r="B214" s="26">
        <v>40357</v>
      </c>
      <c r="C214" s="26">
        <v>40357</v>
      </c>
      <c r="D214">
        <v>-582.5</v>
      </c>
      <c r="E214">
        <v>15670</v>
      </c>
      <c r="F214">
        <v>4</v>
      </c>
      <c r="G214" s="60">
        <v>-2330</v>
      </c>
      <c r="H214" s="60">
        <v>126000</v>
      </c>
      <c r="I214" t="s">
        <v>715</v>
      </c>
      <c r="J214" s="60">
        <v>195531.5</v>
      </c>
    </row>
    <row r="215" spans="1:10" x14ac:dyDescent="0.25">
      <c r="A215">
        <v>215</v>
      </c>
      <c r="B215" s="26">
        <v>40357</v>
      </c>
      <c r="C215" s="26">
        <v>40357</v>
      </c>
      <c r="D215">
        <v>-608</v>
      </c>
      <c r="E215">
        <v>15670</v>
      </c>
      <c r="F215">
        <v>4</v>
      </c>
      <c r="G215" s="60">
        <v>-2432</v>
      </c>
      <c r="H215" s="60">
        <v>126000</v>
      </c>
      <c r="I215" t="s">
        <v>716</v>
      </c>
      <c r="J215" s="60">
        <v>193099.5</v>
      </c>
    </row>
    <row r="216" spans="1:10" x14ac:dyDescent="0.25">
      <c r="A216">
        <v>216</v>
      </c>
      <c r="B216" s="26">
        <v>40358</v>
      </c>
      <c r="C216" s="26">
        <v>40358</v>
      </c>
      <c r="D216" s="60">
        <v>2715</v>
      </c>
      <c r="E216">
        <v>15670</v>
      </c>
      <c r="F216">
        <v>3</v>
      </c>
      <c r="G216" s="60">
        <v>8145</v>
      </c>
      <c r="H216" s="60">
        <v>94500</v>
      </c>
      <c r="I216" t="s">
        <v>188</v>
      </c>
      <c r="J216" s="60">
        <v>201244.5</v>
      </c>
    </row>
    <row r="217" spans="1:10" x14ac:dyDescent="0.25">
      <c r="A217">
        <v>217</v>
      </c>
      <c r="B217" s="26">
        <v>40358</v>
      </c>
      <c r="C217" s="26">
        <v>40358</v>
      </c>
      <c r="D217" s="60">
        <v>2118</v>
      </c>
      <c r="E217">
        <v>15670</v>
      </c>
      <c r="F217">
        <v>4</v>
      </c>
      <c r="G217" s="60">
        <v>8472</v>
      </c>
      <c r="H217" s="60">
        <v>126000</v>
      </c>
      <c r="I217" t="s">
        <v>188</v>
      </c>
      <c r="J217" s="60">
        <v>209716.5</v>
      </c>
    </row>
    <row r="218" spans="1:10" x14ac:dyDescent="0.25">
      <c r="A218">
        <v>218</v>
      </c>
      <c r="B218" s="26">
        <v>40358</v>
      </c>
      <c r="C218" s="26">
        <v>40358</v>
      </c>
      <c r="D218" s="60">
        <v>7300</v>
      </c>
      <c r="E218">
        <v>15670</v>
      </c>
      <c r="F218">
        <v>4</v>
      </c>
      <c r="G218" s="60">
        <v>29200</v>
      </c>
      <c r="H218" s="60">
        <v>126000</v>
      </c>
      <c r="I218" t="s">
        <v>188</v>
      </c>
      <c r="J218" s="60">
        <v>238916.5</v>
      </c>
    </row>
    <row r="219" spans="1:10" x14ac:dyDescent="0.25">
      <c r="A219">
        <v>219</v>
      </c>
      <c r="B219" s="26">
        <v>40358</v>
      </c>
      <c r="C219" s="26">
        <v>40358</v>
      </c>
      <c r="D219" s="60">
        <v>1026</v>
      </c>
      <c r="E219">
        <v>15670</v>
      </c>
      <c r="F219">
        <v>4</v>
      </c>
      <c r="G219" s="60">
        <v>4104</v>
      </c>
      <c r="H219" s="60">
        <v>126000</v>
      </c>
      <c r="I219" t="s">
        <v>188</v>
      </c>
      <c r="J219" s="60">
        <v>243020.5</v>
      </c>
    </row>
    <row r="220" spans="1:10" x14ac:dyDescent="0.25">
      <c r="A220">
        <v>220</v>
      </c>
      <c r="B220" s="26">
        <v>40359</v>
      </c>
      <c r="C220" s="26">
        <v>40359</v>
      </c>
      <c r="D220">
        <v>916</v>
      </c>
      <c r="E220">
        <v>15670</v>
      </c>
      <c r="F220">
        <v>4</v>
      </c>
      <c r="G220" s="60">
        <v>3664</v>
      </c>
      <c r="H220" s="60">
        <v>126000</v>
      </c>
      <c r="I220" t="s">
        <v>188</v>
      </c>
      <c r="J220" s="60">
        <v>246684.5</v>
      </c>
    </row>
    <row r="221" spans="1:10" x14ac:dyDescent="0.25">
      <c r="A221">
        <v>221</v>
      </c>
      <c r="B221" s="26">
        <v>40360</v>
      </c>
      <c r="C221" s="26">
        <v>40360</v>
      </c>
      <c r="D221">
        <v>-157.5</v>
      </c>
      <c r="E221">
        <v>15670</v>
      </c>
      <c r="F221">
        <v>4</v>
      </c>
      <c r="G221">
        <v>-630</v>
      </c>
      <c r="H221" s="60">
        <v>126000</v>
      </c>
      <c r="I221" t="s">
        <v>717</v>
      </c>
      <c r="J221" s="60">
        <v>246054.5</v>
      </c>
    </row>
    <row r="222" spans="1:10" x14ac:dyDescent="0.25">
      <c r="A222">
        <v>222</v>
      </c>
      <c r="B222" s="26">
        <v>40360</v>
      </c>
      <c r="C222" s="26">
        <v>40360</v>
      </c>
      <c r="D222">
        <v>-374</v>
      </c>
      <c r="E222">
        <v>15670</v>
      </c>
      <c r="F222">
        <v>4</v>
      </c>
      <c r="G222" s="60">
        <v>-1496</v>
      </c>
      <c r="H222" s="60">
        <v>126000</v>
      </c>
      <c r="I222" t="s">
        <v>718</v>
      </c>
      <c r="J222" s="60">
        <v>244558.5</v>
      </c>
    </row>
    <row r="223" spans="1:10" x14ac:dyDescent="0.25">
      <c r="A223">
        <v>223</v>
      </c>
      <c r="B223" s="26">
        <v>40360</v>
      </c>
      <c r="C223" s="26">
        <v>40360</v>
      </c>
      <c r="D223">
        <v>-157.5</v>
      </c>
      <c r="E223">
        <v>15670</v>
      </c>
      <c r="F223">
        <v>4</v>
      </c>
      <c r="G223">
        <v>-630</v>
      </c>
      <c r="H223" s="60">
        <v>126000</v>
      </c>
      <c r="I223" t="s">
        <v>749</v>
      </c>
      <c r="J223" s="60">
        <v>243928</v>
      </c>
    </row>
    <row r="224" spans="1:10" x14ac:dyDescent="0.25">
      <c r="A224">
        <v>224</v>
      </c>
      <c r="B224" s="26">
        <v>40360</v>
      </c>
      <c r="C224" s="26">
        <v>40360</v>
      </c>
      <c r="D224">
        <v>-374</v>
      </c>
      <c r="E224" s="60">
        <v>15670</v>
      </c>
      <c r="F224">
        <v>4</v>
      </c>
      <c r="G224" s="60">
        <v>-1496</v>
      </c>
      <c r="H224" s="60">
        <v>126000</v>
      </c>
      <c r="I224" t="s">
        <v>750</v>
      </c>
      <c r="J224" s="60">
        <v>242432</v>
      </c>
    </row>
    <row r="225" spans="1:10" x14ac:dyDescent="0.25">
      <c r="A225">
        <v>225</v>
      </c>
      <c r="B225" s="26">
        <v>40361</v>
      </c>
      <c r="C225" s="26">
        <v>40361</v>
      </c>
      <c r="D225">
        <v>955</v>
      </c>
      <c r="E225">
        <v>15670</v>
      </c>
      <c r="F225">
        <v>4</v>
      </c>
      <c r="G225" s="60">
        <v>3820</v>
      </c>
      <c r="H225" s="60">
        <v>126000</v>
      </c>
      <c r="I225" t="s">
        <v>188</v>
      </c>
      <c r="J225" s="60">
        <v>246252</v>
      </c>
    </row>
    <row r="226" spans="1:10" x14ac:dyDescent="0.25">
      <c r="A226">
        <v>226</v>
      </c>
      <c r="B226" s="26">
        <v>40361</v>
      </c>
      <c r="C226" s="26">
        <v>40361</v>
      </c>
      <c r="D226">
        <v>156</v>
      </c>
      <c r="E226" s="60">
        <v>15670</v>
      </c>
      <c r="F226">
        <v>4</v>
      </c>
      <c r="G226">
        <v>624</v>
      </c>
      <c r="H226" s="60">
        <v>126000</v>
      </c>
      <c r="I226" t="s">
        <v>188</v>
      </c>
      <c r="J226" s="60">
        <v>246876</v>
      </c>
    </row>
    <row r="227" spans="1:10" x14ac:dyDescent="0.25">
      <c r="A227">
        <v>227</v>
      </c>
      <c r="B227" s="26">
        <v>40364</v>
      </c>
      <c r="C227" s="26">
        <v>40364</v>
      </c>
      <c r="D227">
        <v>-7.5</v>
      </c>
      <c r="E227" s="60">
        <v>15670</v>
      </c>
      <c r="F227">
        <v>4</v>
      </c>
      <c r="G227">
        <v>-30</v>
      </c>
      <c r="H227" s="60">
        <v>126000</v>
      </c>
      <c r="I227" t="s">
        <v>751</v>
      </c>
      <c r="J227" s="60">
        <v>246846</v>
      </c>
    </row>
    <row r="228" spans="1:10" x14ac:dyDescent="0.25">
      <c r="A228">
        <v>228</v>
      </c>
      <c r="B228" s="26">
        <v>40364</v>
      </c>
      <c r="C228" s="26">
        <v>40364</v>
      </c>
      <c r="D228">
        <v>-70</v>
      </c>
      <c r="E228">
        <v>15670</v>
      </c>
      <c r="F228">
        <v>4</v>
      </c>
      <c r="G228">
        <v>-280</v>
      </c>
      <c r="H228" s="60">
        <v>126000</v>
      </c>
      <c r="I228" t="s">
        <v>752</v>
      </c>
      <c r="J228" s="60">
        <v>246566</v>
      </c>
    </row>
    <row r="229" spans="1:10" x14ac:dyDescent="0.25">
      <c r="A229">
        <v>229</v>
      </c>
      <c r="B229" s="26">
        <v>40365</v>
      </c>
      <c r="C229" s="26">
        <v>40365</v>
      </c>
      <c r="D229">
        <v>-570</v>
      </c>
      <c r="E229">
        <v>15670</v>
      </c>
      <c r="F229">
        <v>4</v>
      </c>
      <c r="G229" s="60">
        <v>-2280</v>
      </c>
      <c r="H229" s="60">
        <v>126000</v>
      </c>
      <c r="I229" t="s">
        <v>753</v>
      </c>
      <c r="J229" s="60">
        <v>244286</v>
      </c>
    </row>
    <row r="230" spans="1:10" x14ac:dyDescent="0.25">
      <c r="A230">
        <v>230</v>
      </c>
      <c r="B230" s="26">
        <v>40365</v>
      </c>
      <c r="C230" s="26">
        <v>40365</v>
      </c>
      <c r="D230" s="60">
        <v>-1664</v>
      </c>
      <c r="E230">
        <v>15670</v>
      </c>
      <c r="F230">
        <v>4</v>
      </c>
      <c r="G230" s="60">
        <v>-6656</v>
      </c>
      <c r="H230" s="60">
        <v>126000</v>
      </c>
      <c r="I230" t="s">
        <v>754</v>
      </c>
      <c r="J230" s="60">
        <v>237630</v>
      </c>
    </row>
    <row r="231" spans="1:10" x14ac:dyDescent="0.25">
      <c r="A231">
        <v>231</v>
      </c>
      <c r="B231" s="26">
        <v>40365</v>
      </c>
      <c r="C231" s="26">
        <v>40365</v>
      </c>
      <c r="D231" s="60">
        <v>3480</v>
      </c>
      <c r="E231">
        <v>15670</v>
      </c>
      <c r="F231">
        <v>4</v>
      </c>
      <c r="G231" s="60">
        <v>13920</v>
      </c>
      <c r="H231" s="60">
        <v>126000</v>
      </c>
      <c r="I231" t="s">
        <v>188</v>
      </c>
      <c r="J231" s="60">
        <v>251550</v>
      </c>
    </row>
    <row r="232" spans="1:10" x14ac:dyDescent="0.25">
      <c r="A232">
        <v>232</v>
      </c>
      <c r="B232" s="26">
        <v>40365</v>
      </c>
      <c r="C232" s="26">
        <v>40365</v>
      </c>
      <c r="D232">
        <v>-198</v>
      </c>
      <c r="E232" s="60">
        <v>15670</v>
      </c>
      <c r="F232">
        <v>4</v>
      </c>
      <c r="G232">
        <v>-792</v>
      </c>
      <c r="H232" s="60">
        <v>126000</v>
      </c>
      <c r="I232" t="s">
        <v>755</v>
      </c>
      <c r="J232" s="60">
        <v>250758</v>
      </c>
    </row>
    <row r="233" spans="1:10" x14ac:dyDescent="0.25">
      <c r="A233">
        <v>233</v>
      </c>
      <c r="B233" s="26">
        <v>40366</v>
      </c>
      <c r="C233" s="26">
        <v>40366</v>
      </c>
      <c r="D233" s="60">
        <v>1527.5</v>
      </c>
      <c r="E233">
        <v>15670</v>
      </c>
      <c r="F233">
        <v>4</v>
      </c>
      <c r="G233" s="60">
        <v>6110</v>
      </c>
      <c r="H233" s="60">
        <v>126000</v>
      </c>
      <c r="I233" t="s">
        <v>188</v>
      </c>
      <c r="J233" s="60">
        <v>256868</v>
      </c>
    </row>
    <row r="234" spans="1:10" x14ac:dyDescent="0.25">
      <c r="A234">
        <v>234</v>
      </c>
      <c r="B234" s="26">
        <v>40366</v>
      </c>
      <c r="C234" s="26">
        <v>40366</v>
      </c>
      <c r="D234" s="60">
        <v>2058</v>
      </c>
      <c r="E234">
        <v>15670</v>
      </c>
      <c r="F234">
        <v>4</v>
      </c>
      <c r="G234" s="60">
        <v>8232</v>
      </c>
      <c r="H234" s="60">
        <v>126000</v>
      </c>
      <c r="I234" t="s">
        <v>188</v>
      </c>
      <c r="J234" s="60">
        <v>265100</v>
      </c>
    </row>
    <row r="235" spans="1:10" x14ac:dyDescent="0.25">
      <c r="A235">
        <v>235</v>
      </c>
      <c r="B235" s="26">
        <v>40371</v>
      </c>
      <c r="C235" s="26">
        <v>40371</v>
      </c>
      <c r="D235">
        <v>218</v>
      </c>
      <c r="E235">
        <v>15670</v>
      </c>
      <c r="F235">
        <v>5</v>
      </c>
      <c r="G235" s="60">
        <v>1090</v>
      </c>
      <c r="H235" s="60">
        <v>157500</v>
      </c>
      <c r="I235" t="s">
        <v>188</v>
      </c>
      <c r="J235" s="60">
        <v>266190</v>
      </c>
    </row>
    <row r="236" spans="1:10" x14ac:dyDescent="0.25">
      <c r="A236">
        <v>236</v>
      </c>
      <c r="B236" s="26">
        <v>40371</v>
      </c>
      <c r="C236" s="26">
        <v>40371</v>
      </c>
      <c r="D236">
        <v>164</v>
      </c>
      <c r="E236">
        <v>15670</v>
      </c>
      <c r="F236">
        <v>5</v>
      </c>
      <c r="G236">
        <v>820</v>
      </c>
      <c r="H236" s="60">
        <v>157500</v>
      </c>
      <c r="I236" t="s">
        <v>188</v>
      </c>
      <c r="J236" s="60">
        <v>267010</v>
      </c>
    </row>
    <row r="237" spans="1:10" x14ac:dyDescent="0.25">
      <c r="A237">
        <v>237</v>
      </c>
      <c r="B237" s="26">
        <v>40372</v>
      </c>
      <c r="C237" s="26">
        <v>40372</v>
      </c>
      <c r="D237">
        <v>504</v>
      </c>
      <c r="E237">
        <v>15670</v>
      </c>
      <c r="F237">
        <v>5</v>
      </c>
      <c r="G237" s="60">
        <v>2520</v>
      </c>
      <c r="H237" s="60">
        <v>157500</v>
      </c>
      <c r="I237" t="s">
        <v>188</v>
      </c>
      <c r="J237" s="60">
        <v>269530</v>
      </c>
    </row>
    <row r="238" spans="1:10" x14ac:dyDescent="0.25">
      <c r="A238">
        <v>238</v>
      </c>
      <c r="B238" s="26">
        <v>40374</v>
      </c>
      <c r="C238" s="26">
        <v>40374</v>
      </c>
      <c r="D238">
        <v>698</v>
      </c>
      <c r="E238">
        <v>15670</v>
      </c>
      <c r="F238">
        <v>5</v>
      </c>
      <c r="G238" s="60">
        <v>3490</v>
      </c>
      <c r="H238" s="60">
        <v>157500</v>
      </c>
      <c r="I238" t="s">
        <v>188</v>
      </c>
      <c r="J238" s="60">
        <v>273020</v>
      </c>
    </row>
    <row r="239" spans="1:10" x14ac:dyDescent="0.25">
      <c r="A239">
        <v>239</v>
      </c>
      <c r="B239" s="26">
        <v>40375</v>
      </c>
      <c r="C239" s="26">
        <v>40375</v>
      </c>
      <c r="D239">
        <v>304</v>
      </c>
      <c r="E239">
        <v>15670</v>
      </c>
      <c r="F239">
        <v>5</v>
      </c>
      <c r="G239" s="60">
        <v>1520</v>
      </c>
      <c r="H239" s="60">
        <v>157500</v>
      </c>
      <c r="I239" t="s">
        <v>188</v>
      </c>
      <c r="J239" s="60">
        <v>274540</v>
      </c>
    </row>
    <row r="240" spans="1:10" x14ac:dyDescent="0.25">
      <c r="A240">
        <v>240</v>
      </c>
      <c r="B240" s="26">
        <v>40378</v>
      </c>
      <c r="C240" s="26">
        <v>40378</v>
      </c>
      <c r="D240">
        <v>-746</v>
      </c>
      <c r="E240">
        <v>15670</v>
      </c>
      <c r="F240">
        <v>5</v>
      </c>
      <c r="G240" s="60">
        <v>-3730</v>
      </c>
      <c r="H240" s="60">
        <v>157500</v>
      </c>
      <c r="I240" t="s">
        <v>756</v>
      </c>
      <c r="J240" s="60">
        <v>270810</v>
      </c>
    </row>
    <row r="241" spans="1:10" x14ac:dyDescent="0.25">
      <c r="A241">
        <v>241</v>
      </c>
      <c r="B241" s="26">
        <v>40378</v>
      </c>
      <c r="C241" s="26">
        <v>40378</v>
      </c>
      <c r="D241" s="60">
        <v>-1100</v>
      </c>
      <c r="E241">
        <v>15670</v>
      </c>
      <c r="F241">
        <v>5</v>
      </c>
      <c r="G241" s="60">
        <v>-5500</v>
      </c>
      <c r="H241" s="60">
        <v>157500</v>
      </c>
      <c r="I241" t="s">
        <v>757</v>
      </c>
      <c r="J241" s="60">
        <v>265310</v>
      </c>
    </row>
    <row r="242" spans="1:10" x14ac:dyDescent="0.25">
      <c r="A242">
        <v>242</v>
      </c>
      <c r="B242" s="26">
        <v>40379</v>
      </c>
      <c r="C242" s="26">
        <v>40379</v>
      </c>
      <c r="D242">
        <v>-802.5</v>
      </c>
      <c r="E242">
        <v>15670</v>
      </c>
      <c r="F242">
        <v>5</v>
      </c>
      <c r="G242" s="60">
        <v>-4012.5</v>
      </c>
      <c r="H242" s="60">
        <v>157500</v>
      </c>
      <c r="I242" t="s">
        <v>758</v>
      </c>
      <c r="J242" s="60">
        <v>261297.5</v>
      </c>
    </row>
    <row r="243" spans="1:10" x14ac:dyDescent="0.25">
      <c r="A243">
        <v>243</v>
      </c>
      <c r="B243" s="26">
        <v>40379</v>
      </c>
      <c r="C243" s="26">
        <v>40379</v>
      </c>
      <c r="D243">
        <v>-282</v>
      </c>
      <c r="E243">
        <v>15670</v>
      </c>
      <c r="F243">
        <v>5</v>
      </c>
      <c r="G243" s="60">
        <v>-1410</v>
      </c>
      <c r="H243" s="60">
        <v>157500</v>
      </c>
      <c r="I243" t="s">
        <v>759</v>
      </c>
      <c r="J243" s="60">
        <v>259887.5</v>
      </c>
    </row>
    <row r="244" spans="1:10" x14ac:dyDescent="0.25">
      <c r="A244">
        <v>244</v>
      </c>
      <c r="B244" s="26">
        <v>40379</v>
      </c>
      <c r="C244" s="26">
        <v>40379</v>
      </c>
      <c r="D244">
        <v>-632</v>
      </c>
      <c r="E244">
        <v>15670</v>
      </c>
      <c r="F244">
        <v>4</v>
      </c>
      <c r="G244" s="60">
        <v>-2528</v>
      </c>
      <c r="H244" s="60">
        <v>126000</v>
      </c>
      <c r="I244" t="s">
        <v>760</v>
      </c>
      <c r="J244" s="60">
        <v>257359.5</v>
      </c>
    </row>
    <row r="245" spans="1:10" x14ac:dyDescent="0.25">
      <c r="A245">
        <v>245</v>
      </c>
      <c r="B245" s="26">
        <v>40379</v>
      </c>
      <c r="C245" s="26">
        <v>40379</v>
      </c>
      <c r="D245">
        <v>466</v>
      </c>
      <c r="E245">
        <v>15670</v>
      </c>
      <c r="F245">
        <v>4</v>
      </c>
      <c r="G245" s="60">
        <v>1864</v>
      </c>
      <c r="H245" s="60">
        <v>126000</v>
      </c>
      <c r="I245" t="s">
        <v>761</v>
      </c>
      <c r="J245" s="60">
        <v>259223.5</v>
      </c>
    </row>
    <row r="246" spans="1:10" x14ac:dyDescent="0.25">
      <c r="A246">
        <v>246</v>
      </c>
      <c r="B246" s="26">
        <v>40380</v>
      </c>
      <c r="C246" s="26">
        <v>40380</v>
      </c>
      <c r="D246">
        <v>-545</v>
      </c>
      <c r="E246" s="60">
        <v>15670</v>
      </c>
      <c r="F246">
        <v>4</v>
      </c>
      <c r="G246" s="60">
        <v>-2180</v>
      </c>
      <c r="H246" s="60">
        <v>126000</v>
      </c>
      <c r="I246" t="s">
        <v>762</v>
      </c>
      <c r="J246" s="60">
        <v>257043.5</v>
      </c>
    </row>
    <row r="247" spans="1:10" x14ac:dyDescent="0.25">
      <c r="A247">
        <v>247</v>
      </c>
      <c r="B247" s="26">
        <v>40380</v>
      </c>
      <c r="C247" s="26">
        <v>40380</v>
      </c>
      <c r="D247" s="60">
        <v>1318</v>
      </c>
      <c r="E247" s="60">
        <v>15670</v>
      </c>
      <c r="F247">
        <v>4</v>
      </c>
      <c r="G247" s="60">
        <v>5272</v>
      </c>
      <c r="H247" s="60">
        <v>126000</v>
      </c>
      <c r="I247" t="s">
        <v>763</v>
      </c>
      <c r="J247" s="60">
        <v>262315.5</v>
      </c>
    </row>
    <row r="248" spans="1:10" x14ac:dyDescent="0.25">
      <c r="A248">
        <v>248</v>
      </c>
      <c r="B248" s="26">
        <v>40380</v>
      </c>
      <c r="C248" s="26">
        <v>40380</v>
      </c>
      <c r="D248">
        <v>-960</v>
      </c>
      <c r="E248">
        <v>15670</v>
      </c>
      <c r="F248">
        <v>5</v>
      </c>
      <c r="G248" s="60">
        <v>-4800</v>
      </c>
      <c r="H248" s="60">
        <v>157500</v>
      </c>
      <c r="I248" t="s">
        <v>764</v>
      </c>
      <c r="J248" s="60">
        <v>257515.5</v>
      </c>
    </row>
    <row r="249" spans="1:10" x14ac:dyDescent="0.25">
      <c r="A249">
        <v>249</v>
      </c>
      <c r="B249" s="26">
        <v>40380</v>
      </c>
      <c r="C249" s="26">
        <v>40380</v>
      </c>
      <c r="D249">
        <v>-16</v>
      </c>
      <c r="E249">
        <v>15670</v>
      </c>
      <c r="F249">
        <v>4</v>
      </c>
      <c r="G249">
        <v>-64</v>
      </c>
      <c r="H249" s="60">
        <v>126000</v>
      </c>
      <c r="I249" t="s">
        <v>765</v>
      </c>
      <c r="J249" s="60">
        <v>257451.5</v>
      </c>
    </row>
    <row r="250" spans="1:10" x14ac:dyDescent="0.25">
      <c r="A250">
        <v>250</v>
      </c>
      <c r="B250" s="26">
        <v>40380</v>
      </c>
      <c r="C250" s="26">
        <v>40380</v>
      </c>
      <c r="D250">
        <v>186</v>
      </c>
      <c r="E250">
        <v>15670</v>
      </c>
      <c r="F250">
        <v>4</v>
      </c>
      <c r="G250">
        <v>744</v>
      </c>
      <c r="H250" s="60">
        <v>126000</v>
      </c>
      <c r="I250" t="s">
        <v>766</v>
      </c>
      <c r="J250" s="60">
        <v>258195.5</v>
      </c>
    </row>
    <row r="251" spans="1:10" x14ac:dyDescent="0.25">
      <c r="A251">
        <v>251</v>
      </c>
      <c r="B251" s="26">
        <v>40381</v>
      </c>
      <c r="C251" s="26">
        <v>40381</v>
      </c>
      <c r="D251" s="60">
        <v>2090</v>
      </c>
      <c r="E251" s="60">
        <v>15670</v>
      </c>
      <c r="F251">
        <v>4</v>
      </c>
      <c r="G251" s="60">
        <v>8360</v>
      </c>
      <c r="H251" s="60">
        <v>126000</v>
      </c>
      <c r="I251" t="s">
        <v>767</v>
      </c>
      <c r="J251" s="60">
        <v>266555.5</v>
      </c>
    </row>
    <row r="252" spans="1:10" x14ac:dyDescent="0.25">
      <c r="A252">
        <v>252</v>
      </c>
      <c r="B252" s="26">
        <v>40381</v>
      </c>
      <c r="C252" s="26">
        <v>40381</v>
      </c>
      <c r="D252" s="60">
        <v>3376</v>
      </c>
      <c r="E252" s="60">
        <v>15670</v>
      </c>
      <c r="F252">
        <v>5</v>
      </c>
      <c r="G252" s="60">
        <v>16880</v>
      </c>
      <c r="H252" s="60">
        <v>157500</v>
      </c>
      <c r="I252" t="s">
        <v>188</v>
      </c>
      <c r="J252" s="60">
        <v>283435.5</v>
      </c>
    </row>
    <row r="253" spans="1:10" x14ac:dyDescent="0.25">
      <c r="A253">
        <v>253</v>
      </c>
      <c r="B253" s="26">
        <v>40381</v>
      </c>
      <c r="C253" s="26">
        <v>40381</v>
      </c>
      <c r="D253">
        <v>324</v>
      </c>
      <c r="E253">
        <v>15670</v>
      </c>
      <c r="F253">
        <v>5</v>
      </c>
      <c r="G253" s="60">
        <v>1620</v>
      </c>
      <c r="H253" s="60">
        <v>157500</v>
      </c>
      <c r="I253" t="s">
        <v>188</v>
      </c>
      <c r="J253" s="60">
        <v>285055.5</v>
      </c>
    </row>
    <row r="254" spans="1:10" x14ac:dyDescent="0.25">
      <c r="A254">
        <v>254</v>
      </c>
      <c r="B254" s="26">
        <v>40381</v>
      </c>
      <c r="C254" s="26">
        <v>40381</v>
      </c>
      <c r="D254">
        <v>866</v>
      </c>
      <c r="E254">
        <v>15670</v>
      </c>
      <c r="F254">
        <v>5</v>
      </c>
      <c r="G254" s="60">
        <v>4330</v>
      </c>
      <c r="H254" s="60">
        <v>157500</v>
      </c>
      <c r="I254" t="s">
        <v>188</v>
      </c>
      <c r="J254" s="60">
        <v>289385.5</v>
      </c>
    </row>
    <row r="255" spans="1:10" x14ac:dyDescent="0.25">
      <c r="A255">
        <v>255</v>
      </c>
      <c r="B255" s="26">
        <v>40388</v>
      </c>
      <c r="C255" s="26">
        <v>40388</v>
      </c>
      <c r="D255">
        <v>-247.5</v>
      </c>
      <c r="E255">
        <v>15670</v>
      </c>
      <c r="F255">
        <v>5</v>
      </c>
      <c r="G255" s="60">
        <v>-1237.5</v>
      </c>
      <c r="H255" s="60">
        <v>157500</v>
      </c>
      <c r="I255" t="s">
        <v>768</v>
      </c>
      <c r="J255" s="60">
        <v>288148</v>
      </c>
    </row>
    <row r="256" spans="1:10" x14ac:dyDescent="0.25">
      <c r="A256">
        <v>256</v>
      </c>
      <c r="B256" s="26">
        <v>40388</v>
      </c>
      <c r="C256" s="26">
        <v>40388</v>
      </c>
      <c r="D256">
        <v>418</v>
      </c>
      <c r="E256">
        <v>15670</v>
      </c>
      <c r="F256">
        <v>5</v>
      </c>
      <c r="G256" s="60">
        <v>2090</v>
      </c>
      <c r="H256" s="60">
        <v>157500</v>
      </c>
      <c r="I256" t="s">
        <v>188</v>
      </c>
      <c r="J256" s="60">
        <v>290238</v>
      </c>
    </row>
    <row r="257" spans="1:10" x14ac:dyDescent="0.25">
      <c r="A257">
        <v>257</v>
      </c>
      <c r="B257" s="26">
        <v>40388</v>
      </c>
      <c r="C257" s="26">
        <v>40388</v>
      </c>
      <c r="D257">
        <v>-298</v>
      </c>
      <c r="E257" s="60">
        <v>15670</v>
      </c>
      <c r="F257">
        <v>5</v>
      </c>
      <c r="G257" s="60">
        <v>-1490</v>
      </c>
      <c r="H257" s="60">
        <v>157500</v>
      </c>
      <c r="I257" t="s">
        <v>769</v>
      </c>
      <c r="J257" s="60">
        <v>288748</v>
      </c>
    </row>
    <row r="258" spans="1:10" x14ac:dyDescent="0.25">
      <c r="A258">
        <v>258</v>
      </c>
      <c r="B258" s="26">
        <v>40389</v>
      </c>
      <c r="C258" s="26">
        <v>40389</v>
      </c>
      <c r="D258">
        <v>-82.5</v>
      </c>
      <c r="E258">
        <v>15670</v>
      </c>
      <c r="F258">
        <v>5</v>
      </c>
      <c r="G258">
        <v>-412.5</v>
      </c>
      <c r="H258" s="60">
        <v>157500</v>
      </c>
      <c r="I258" t="s">
        <v>770</v>
      </c>
      <c r="J258" s="60">
        <v>288335.5</v>
      </c>
    </row>
    <row r="259" spans="1:10" x14ac:dyDescent="0.25">
      <c r="A259">
        <v>259</v>
      </c>
      <c r="B259" s="26">
        <v>40389</v>
      </c>
      <c r="C259" s="26">
        <v>40389</v>
      </c>
      <c r="D259">
        <v>914</v>
      </c>
      <c r="E259" s="60">
        <v>15670</v>
      </c>
      <c r="F259">
        <v>5</v>
      </c>
      <c r="G259" s="60">
        <v>4570</v>
      </c>
      <c r="H259" s="60">
        <v>157500</v>
      </c>
      <c r="I259" t="s">
        <v>188</v>
      </c>
      <c r="J259" s="60">
        <v>292905.5</v>
      </c>
    </row>
    <row r="260" spans="1:10" x14ac:dyDescent="0.25">
      <c r="A260">
        <v>260</v>
      </c>
      <c r="B260" s="26">
        <v>40389</v>
      </c>
      <c r="C260" s="26">
        <v>40389</v>
      </c>
      <c r="D260">
        <v>124</v>
      </c>
      <c r="E260">
        <v>15670</v>
      </c>
      <c r="F260">
        <v>5</v>
      </c>
      <c r="G260">
        <v>620</v>
      </c>
      <c r="H260" s="60">
        <v>157500</v>
      </c>
      <c r="I260" t="s">
        <v>188</v>
      </c>
      <c r="J260" s="60">
        <v>293525.5</v>
      </c>
    </row>
    <row r="261" spans="1:10" x14ac:dyDescent="0.25">
      <c r="A261">
        <v>261</v>
      </c>
      <c r="B261" s="26">
        <v>40389</v>
      </c>
      <c r="C261" s="26">
        <v>40389</v>
      </c>
      <c r="D261">
        <v>96</v>
      </c>
      <c r="E261">
        <v>15670</v>
      </c>
      <c r="F261">
        <v>5</v>
      </c>
      <c r="G261">
        <v>480</v>
      </c>
      <c r="H261" s="60">
        <v>157500</v>
      </c>
      <c r="I261" t="s">
        <v>188</v>
      </c>
      <c r="J261" s="60">
        <v>294005.5</v>
      </c>
    </row>
    <row r="262" spans="1:10" x14ac:dyDescent="0.25">
      <c r="A262">
        <v>262</v>
      </c>
      <c r="B262" s="26">
        <v>40392</v>
      </c>
      <c r="C262" s="26">
        <v>40392</v>
      </c>
      <c r="D262">
        <v>-176</v>
      </c>
      <c r="E262">
        <v>15670</v>
      </c>
      <c r="F262">
        <v>5</v>
      </c>
      <c r="G262">
        <v>-880</v>
      </c>
      <c r="H262" s="60">
        <v>157500</v>
      </c>
      <c r="I262" t="s">
        <v>771</v>
      </c>
      <c r="J262" s="60">
        <v>293125.5</v>
      </c>
    </row>
    <row r="263" spans="1:10" x14ac:dyDescent="0.25">
      <c r="A263">
        <v>263</v>
      </c>
      <c r="B263" s="26">
        <v>40395</v>
      </c>
      <c r="C263" s="26">
        <v>40395</v>
      </c>
      <c r="D263">
        <v>-322</v>
      </c>
      <c r="E263">
        <v>15670</v>
      </c>
      <c r="F263">
        <v>5</v>
      </c>
      <c r="G263" s="60">
        <v>-1610</v>
      </c>
      <c r="H263" s="60">
        <v>157500</v>
      </c>
      <c r="I263" t="s">
        <v>772</v>
      </c>
      <c r="J263" s="60">
        <v>291515.5</v>
      </c>
    </row>
    <row r="264" spans="1:10" x14ac:dyDescent="0.25">
      <c r="A264">
        <v>264</v>
      </c>
      <c r="B264" s="26">
        <v>40396</v>
      </c>
      <c r="C264" s="26">
        <v>40396</v>
      </c>
      <c r="D264">
        <v>-802</v>
      </c>
      <c r="E264">
        <v>15670</v>
      </c>
      <c r="F264">
        <v>5</v>
      </c>
      <c r="G264" s="60">
        <v>-4010</v>
      </c>
      <c r="H264" s="60">
        <v>157500</v>
      </c>
      <c r="I264" t="s">
        <v>773</v>
      </c>
      <c r="J264" s="60">
        <v>287505.5</v>
      </c>
    </row>
    <row r="265" spans="1:10" x14ac:dyDescent="0.25">
      <c r="A265">
        <v>265</v>
      </c>
      <c r="B265" s="26">
        <v>40399</v>
      </c>
      <c r="C265" s="26">
        <v>40399</v>
      </c>
      <c r="D265">
        <v>-126</v>
      </c>
      <c r="E265">
        <v>15670</v>
      </c>
      <c r="F265">
        <v>5</v>
      </c>
      <c r="G265">
        <v>-630</v>
      </c>
      <c r="H265" s="60">
        <v>157500</v>
      </c>
      <c r="I265" t="s">
        <v>774</v>
      </c>
      <c r="J265" s="60">
        <v>286875.5</v>
      </c>
    </row>
    <row r="266" spans="1:10" x14ac:dyDescent="0.25">
      <c r="A266">
        <v>266</v>
      </c>
      <c r="B266" s="26">
        <v>40399</v>
      </c>
      <c r="C266" s="26">
        <v>40399</v>
      </c>
      <c r="D266">
        <v>-220</v>
      </c>
      <c r="E266">
        <v>15670</v>
      </c>
      <c r="F266">
        <v>5</v>
      </c>
      <c r="G266" s="60">
        <v>-1100</v>
      </c>
      <c r="H266" s="60">
        <v>157500</v>
      </c>
      <c r="I266" t="s">
        <v>775</v>
      </c>
      <c r="J266" s="60">
        <v>285775.5</v>
      </c>
    </row>
    <row r="267" spans="1:10" x14ac:dyDescent="0.25">
      <c r="A267">
        <v>267</v>
      </c>
      <c r="B267" s="26">
        <v>40399</v>
      </c>
      <c r="C267" s="26">
        <v>40399</v>
      </c>
      <c r="D267">
        <v>448</v>
      </c>
      <c r="E267">
        <v>15670</v>
      </c>
      <c r="F267">
        <v>5</v>
      </c>
      <c r="G267" s="60">
        <v>2240</v>
      </c>
      <c r="H267" s="60">
        <v>157500</v>
      </c>
      <c r="I267" t="s">
        <v>776</v>
      </c>
      <c r="J267" s="60">
        <v>288015.5</v>
      </c>
    </row>
    <row r="268" spans="1:10" x14ac:dyDescent="0.25">
      <c r="A268">
        <v>268</v>
      </c>
      <c r="B268" s="26">
        <v>40400</v>
      </c>
      <c r="C268" s="26">
        <v>40400</v>
      </c>
      <c r="D268">
        <v>-20</v>
      </c>
      <c r="E268" s="60">
        <v>15670</v>
      </c>
      <c r="F268">
        <v>5</v>
      </c>
      <c r="G268">
        <v>-100</v>
      </c>
      <c r="H268" s="60">
        <v>157500</v>
      </c>
      <c r="I268" t="s">
        <v>777</v>
      </c>
      <c r="J268" s="60">
        <v>287915.5</v>
      </c>
    </row>
    <row r="269" spans="1:10" x14ac:dyDescent="0.25">
      <c r="A269">
        <v>269</v>
      </c>
      <c r="B269" s="26">
        <v>40400</v>
      </c>
      <c r="C269" s="26">
        <v>40400</v>
      </c>
      <c r="D269">
        <v>-878</v>
      </c>
      <c r="E269">
        <v>15670</v>
      </c>
      <c r="F269">
        <v>5</v>
      </c>
      <c r="G269" s="60">
        <v>-4390</v>
      </c>
      <c r="H269" s="60">
        <v>157500</v>
      </c>
      <c r="I269" t="s">
        <v>778</v>
      </c>
      <c r="J269" s="60">
        <v>283525.5</v>
      </c>
    </row>
    <row r="270" spans="1:10" x14ac:dyDescent="0.25">
      <c r="A270">
        <v>270</v>
      </c>
      <c r="B270" s="26">
        <v>40401</v>
      </c>
      <c r="C270" s="26">
        <v>40401</v>
      </c>
      <c r="D270" s="60">
        <v>1192.5</v>
      </c>
      <c r="E270">
        <v>15670</v>
      </c>
      <c r="F270">
        <v>5</v>
      </c>
      <c r="G270" s="60">
        <v>5962.5</v>
      </c>
      <c r="H270" s="60">
        <v>157500</v>
      </c>
      <c r="I270" t="s">
        <v>779</v>
      </c>
      <c r="J270" s="60">
        <v>289488</v>
      </c>
    </row>
    <row r="271" spans="1:10" x14ac:dyDescent="0.25">
      <c r="A271">
        <v>271</v>
      </c>
      <c r="B271" s="26">
        <v>40403</v>
      </c>
      <c r="C271" s="26">
        <v>40403</v>
      </c>
      <c r="D271">
        <v>-507.5</v>
      </c>
      <c r="E271">
        <v>15670</v>
      </c>
      <c r="F271">
        <v>5</v>
      </c>
      <c r="G271" s="60">
        <v>-2537.5</v>
      </c>
      <c r="H271" s="60">
        <v>157500</v>
      </c>
      <c r="I271" t="s">
        <v>780</v>
      </c>
      <c r="J271" s="60">
        <v>286950.5</v>
      </c>
    </row>
    <row r="272" spans="1:10" x14ac:dyDescent="0.25">
      <c r="A272">
        <v>272</v>
      </c>
      <c r="B272" s="26">
        <v>40406</v>
      </c>
      <c r="C272" s="26">
        <v>40406</v>
      </c>
      <c r="D272">
        <v>-60</v>
      </c>
      <c r="E272" s="60">
        <v>15670</v>
      </c>
      <c r="F272">
        <v>5</v>
      </c>
      <c r="G272">
        <v>-300</v>
      </c>
      <c r="H272" s="60">
        <v>157500</v>
      </c>
      <c r="I272" t="s">
        <v>781</v>
      </c>
      <c r="J272" s="60">
        <v>286650.5</v>
      </c>
    </row>
    <row r="273" spans="1:10" x14ac:dyDescent="0.25">
      <c r="A273">
        <v>273</v>
      </c>
      <c r="B273" s="26">
        <v>40406</v>
      </c>
      <c r="C273" s="26">
        <v>40406</v>
      </c>
      <c r="D273">
        <v>-442</v>
      </c>
      <c r="E273">
        <v>15670</v>
      </c>
      <c r="F273">
        <v>5</v>
      </c>
      <c r="G273" s="60">
        <v>-2210</v>
      </c>
      <c r="H273" s="60">
        <v>157500</v>
      </c>
      <c r="I273" t="s">
        <v>782</v>
      </c>
      <c r="J273" s="60">
        <v>284440.5</v>
      </c>
    </row>
    <row r="274" spans="1:10" x14ac:dyDescent="0.25">
      <c r="A274">
        <v>274</v>
      </c>
      <c r="B274" s="26">
        <v>40407</v>
      </c>
      <c r="C274" s="26">
        <v>40407</v>
      </c>
      <c r="D274">
        <v>-170</v>
      </c>
      <c r="E274">
        <v>15670</v>
      </c>
      <c r="F274">
        <v>5</v>
      </c>
      <c r="G274">
        <v>-850</v>
      </c>
      <c r="H274" s="60">
        <v>157500</v>
      </c>
      <c r="I274" t="s">
        <v>783</v>
      </c>
      <c r="J274" s="60">
        <v>283590.5</v>
      </c>
    </row>
    <row r="275" spans="1:10" x14ac:dyDescent="0.25">
      <c r="A275">
        <v>275</v>
      </c>
      <c r="B275" s="26">
        <v>40407</v>
      </c>
      <c r="C275" s="26">
        <v>40407</v>
      </c>
      <c r="D275">
        <v>26</v>
      </c>
      <c r="E275">
        <v>15670</v>
      </c>
      <c r="F275">
        <v>5</v>
      </c>
      <c r="G275">
        <v>130</v>
      </c>
      <c r="H275" s="60">
        <v>157500</v>
      </c>
      <c r="I275" t="s">
        <v>784</v>
      </c>
      <c r="J275" s="60">
        <v>283720.5</v>
      </c>
    </row>
    <row r="276" spans="1:10" x14ac:dyDescent="0.25">
      <c r="A276">
        <v>276</v>
      </c>
      <c r="B276" s="26">
        <v>40408</v>
      </c>
      <c r="C276" s="26">
        <v>40408</v>
      </c>
      <c r="D276" s="60">
        <v>-1832.5</v>
      </c>
      <c r="E276">
        <v>15670</v>
      </c>
      <c r="F276">
        <v>5</v>
      </c>
      <c r="G276" s="60">
        <v>-9162.5</v>
      </c>
      <c r="H276" s="60">
        <v>157500</v>
      </c>
      <c r="I276" t="s">
        <v>785</v>
      </c>
      <c r="J276" s="60">
        <v>274558</v>
      </c>
    </row>
    <row r="277" spans="1:10" x14ac:dyDescent="0.25">
      <c r="A277">
        <v>277</v>
      </c>
      <c r="B277" s="26">
        <v>40408</v>
      </c>
      <c r="C277" s="26">
        <v>40408</v>
      </c>
      <c r="D277">
        <v>978</v>
      </c>
      <c r="E277">
        <v>15670</v>
      </c>
      <c r="F277">
        <v>5</v>
      </c>
      <c r="G277" s="60">
        <v>4890</v>
      </c>
      <c r="H277" s="60">
        <v>157500</v>
      </c>
      <c r="I277" t="s">
        <v>786</v>
      </c>
      <c r="J277" s="60">
        <v>279448</v>
      </c>
    </row>
    <row r="278" spans="1:10" x14ac:dyDescent="0.25">
      <c r="A278">
        <v>278</v>
      </c>
      <c r="B278" s="26">
        <v>40408</v>
      </c>
      <c r="C278" s="26">
        <v>40408</v>
      </c>
      <c r="D278">
        <v>66</v>
      </c>
      <c r="E278">
        <v>15670</v>
      </c>
      <c r="F278">
        <v>5</v>
      </c>
      <c r="G278">
        <v>330</v>
      </c>
      <c r="H278" s="60">
        <v>157500</v>
      </c>
      <c r="I278" t="s">
        <v>787</v>
      </c>
      <c r="J278" s="60">
        <v>279778</v>
      </c>
    </row>
    <row r="279" spans="1:10" x14ac:dyDescent="0.25">
      <c r="A279">
        <v>279</v>
      </c>
      <c r="B279" s="26">
        <v>40409</v>
      </c>
      <c r="C279" s="26">
        <v>40409</v>
      </c>
      <c r="D279" s="60">
        <v>-1002.5</v>
      </c>
      <c r="E279">
        <v>15670</v>
      </c>
      <c r="F279">
        <v>5</v>
      </c>
      <c r="G279" s="60">
        <v>-5012.5</v>
      </c>
      <c r="H279" s="60">
        <v>157500</v>
      </c>
      <c r="I279" t="s">
        <v>788</v>
      </c>
      <c r="J279" s="60">
        <v>274765.5</v>
      </c>
    </row>
    <row r="280" spans="1:10" x14ac:dyDescent="0.25">
      <c r="A280">
        <v>280</v>
      </c>
      <c r="B280" s="26">
        <v>40409</v>
      </c>
      <c r="C280" s="26">
        <v>40409</v>
      </c>
      <c r="D280">
        <v>-664</v>
      </c>
      <c r="E280" s="60">
        <v>15670</v>
      </c>
      <c r="F280">
        <v>5</v>
      </c>
      <c r="G280" s="60">
        <v>-3320</v>
      </c>
      <c r="H280" s="60">
        <v>157500</v>
      </c>
      <c r="I280" t="s">
        <v>789</v>
      </c>
      <c r="J280" s="60">
        <v>271445.5</v>
      </c>
    </row>
    <row r="281" spans="1:10" x14ac:dyDescent="0.25">
      <c r="A281">
        <v>281</v>
      </c>
      <c r="B281" s="26">
        <v>40409</v>
      </c>
      <c r="C281" s="26">
        <v>40409</v>
      </c>
      <c r="D281" s="60">
        <v>2200</v>
      </c>
      <c r="E281">
        <v>15670</v>
      </c>
      <c r="F281">
        <v>5</v>
      </c>
      <c r="G281" s="60">
        <v>11000</v>
      </c>
      <c r="H281" s="60">
        <v>157500</v>
      </c>
      <c r="I281" t="s">
        <v>790</v>
      </c>
      <c r="J281" s="60">
        <v>282445.5</v>
      </c>
    </row>
    <row r="282" spans="1:10" x14ac:dyDescent="0.25">
      <c r="A282">
        <v>282</v>
      </c>
      <c r="B282" s="26">
        <v>40413</v>
      </c>
      <c r="C282" s="26">
        <v>40413</v>
      </c>
      <c r="D282" s="60">
        <v>1318</v>
      </c>
      <c r="E282">
        <v>15670</v>
      </c>
      <c r="F282">
        <v>5</v>
      </c>
      <c r="G282" s="60">
        <v>6590</v>
      </c>
      <c r="H282" s="60">
        <v>157500</v>
      </c>
      <c r="I282" t="s">
        <v>791</v>
      </c>
      <c r="J282" s="60">
        <v>289035.5</v>
      </c>
    </row>
    <row r="283" spans="1:10" x14ac:dyDescent="0.25">
      <c r="A283">
        <v>283</v>
      </c>
      <c r="B283" s="26">
        <v>40413</v>
      </c>
      <c r="C283" s="26">
        <v>40413</v>
      </c>
      <c r="D283">
        <v>-244</v>
      </c>
      <c r="E283">
        <v>15670</v>
      </c>
      <c r="F283">
        <v>5</v>
      </c>
      <c r="G283" s="60">
        <v>-1220</v>
      </c>
      <c r="H283" s="60">
        <v>157500</v>
      </c>
      <c r="I283" t="s">
        <v>792</v>
      </c>
      <c r="J283" s="60">
        <v>287815.5</v>
      </c>
    </row>
    <row r="284" spans="1:10" x14ac:dyDescent="0.25">
      <c r="A284">
        <v>284</v>
      </c>
      <c r="B284" s="26">
        <v>40414</v>
      </c>
      <c r="C284" s="26">
        <v>40414</v>
      </c>
      <c r="D284" s="60">
        <v>1220</v>
      </c>
      <c r="E284">
        <v>15670</v>
      </c>
      <c r="F284">
        <v>5</v>
      </c>
      <c r="G284" s="60">
        <v>6100</v>
      </c>
      <c r="H284" s="60">
        <v>157500</v>
      </c>
      <c r="I284" t="s">
        <v>793</v>
      </c>
      <c r="J284" s="60">
        <v>293915.5</v>
      </c>
    </row>
    <row r="285" spans="1:10" x14ac:dyDescent="0.25">
      <c r="A285">
        <v>285</v>
      </c>
      <c r="B285" s="26">
        <v>40414</v>
      </c>
      <c r="C285" s="26">
        <v>40414</v>
      </c>
      <c r="D285">
        <v>-224</v>
      </c>
      <c r="E285" s="60">
        <v>15670</v>
      </c>
      <c r="F285">
        <v>5</v>
      </c>
      <c r="G285" s="60">
        <v>-1120</v>
      </c>
      <c r="H285" s="60">
        <v>157500</v>
      </c>
      <c r="I285" t="s">
        <v>794</v>
      </c>
      <c r="J285" s="60">
        <v>292795.5</v>
      </c>
    </row>
    <row r="286" spans="1:10" x14ac:dyDescent="0.25">
      <c r="A286">
        <v>286</v>
      </c>
      <c r="B286" s="26">
        <v>40415</v>
      </c>
      <c r="C286" s="26">
        <v>40415</v>
      </c>
      <c r="D286">
        <v>-304</v>
      </c>
      <c r="E286">
        <v>15670</v>
      </c>
      <c r="F286">
        <v>5</v>
      </c>
      <c r="G286" s="60">
        <v>-1520</v>
      </c>
      <c r="H286" s="60">
        <v>157500</v>
      </c>
      <c r="I286" t="s">
        <v>795</v>
      </c>
      <c r="J286" s="60">
        <v>291275.5</v>
      </c>
    </row>
    <row r="287" spans="1:10" x14ac:dyDescent="0.25">
      <c r="A287">
        <v>287</v>
      </c>
      <c r="B287" s="26">
        <v>40416</v>
      </c>
      <c r="C287" s="26">
        <v>40416</v>
      </c>
      <c r="D287">
        <v>340</v>
      </c>
      <c r="E287">
        <v>15670</v>
      </c>
      <c r="F287">
        <v>5</v>
      </c>
      <c r="G287" s="60">
        <v>1700</v>
      </c>
      <c r="H287" s="60">
        <v>157500</v>
      </c>
      <c r="I287" t="s">
        <v>796</v>
      </c>
      <c r="J287" s="60">
        <v>292975.5</v>
      </c>
    </row>
    <row r="288" spans="1:10" x14ac:dyDescent="0.25">
      <c r="A288">
        <v>288</v>
      </c>
      <c r="B288" s="26">
        <v>40416</v>
      </c>
      <c r="C288" s="26">
        <v>40416</v>
      </c>
      <c r="D288">
        <v>76</v>
      </c>
      <c r="E288">
        <v>15670</v>
      </c>
      <c r="F288">
        <v>5</v>
      </c>
      <c r="G288">
        <v>380</v>
      </c>
      <c r="H288" s="60">
        <v>157500</v>
      </c>
      <c r="I288" t="s">
        <v>797</v>
      </c>
      <c r="J288" s="60">
        <v>293355.5</v>
      </c>
    </row>
    <row r="289" spans="1:10" x14ac:dyDescent="0.25">
      <c r="A289">
        <v>289</v>
      </c>
      <c r="B289" s="26">
        <v>40416</v>
      </c>
      <c r="C289" s="26">
        <v>40416</v>
      </c>
      <c r="D289">
        <v>-824</v>
      </c>
      <c r="E289">
        <v>15670</v>
      </c>
      <c r="F289">
        <v>5</v>
      </c>
      <c r="G289" s="60">
        <v>-4120</v>
      </c>
      <c r="H289" s="60">
        <v>157500</v>
      </c>
      <c r="I289" t="s">
        <v>798</v>
      </c>
      <c r="J289" s="60">
        <v>289235.5</v>
      </c>
    </row>
    <row r="290" spans="1:10" x14ac:dyDescent="0.25">
      <c r="A290">
        <v>290</v>
      </c>
      <c r="B290" s="26">
        <v>40417</v>
      </c>
      <c r="C290" s="26">
        <v>40417</v>
      </c>
      <c r="D290" s="60">
        <v>3816</v>
      </c>
      <c r="E290">
        <v>15670</v>
      </c>
      <c r="F290">
        <v>5</v>
      </c>
      <c r="G290" s="60">
        <v>19080</v>
      </c>
      <c r="H290" s="60">
        <v>157500</v>
      </c>
      <c r="I290" t="s">
        <v>188</v>
      </c>
      <c r="J290" s="60">
        <v>308315.5</v>
      </c>
    </row>
    <row r="291" spans="1:10" x14ac:dyDescent="0.25">
      <c r="A291">
        <v>291</v>
      </c>
      <c r="B291" s="26">
        <v>40417</v>
      </c>
      <c r="C291" s="26">
        <v>40417</v>
      </c>
      <c r="D291">
        <v>632</v>
      </c>
      <c r="E291">
        <v>15670</v>
      </c>
      <c r="F291">
        <v>5</v>
      </c>
      <c r="G291" s="60">
        <v>3160</v>
      </c>
      <c r="H291" s="60">
        <v>157500</v>
      </c>
      <c r="I291" t="s">
        <v>188</v>
      </c>
      <c r="J291" s="60">
        <v>311475.5</v>
      </c>
    </row>
    <row r="292" spans="1:10" x14ac:dyDescent="0.25">
      <c r="A292">
        <v>292</v>
      </c>
      <c r="B292" s="26">
        <v>40420</v>
      </c>
      <c r="C292" s="26">
        <v>40420</v>
      </c>
      <c r="D292">
        <v>516</v>
      </c>
      <c r="E292">
        <v>15670</v>
      </c>
      <c r="F292">
        <v>5</v>
      </c>
      <c r="G292" s="60">
        <v>2580</v>
      </c>
      <c r="H292" s="60">
        <v>157500</v>
      </c>
      <c r="I292" t="s">
        <v>188</v>
      </c>
      <c r="J292" s="60">
        <v>314055.5</v>
      </c>
    </row>
    <row r="293" spans="1:10" x14ac:dyDescent="0.25">
      <c r="A293">
        <v>293</v>
      </c>
      <c r="B293" s="26">
        <v>40421</v>
      </c>
      <c r="C293" s="26">
        <v>40421</v>
      </c>
      <c r="D293" s="60">
        <v>-1602</v>
      </c>
      <c r="E293">
        <v>15670</v>
      </c>
      <c r="F293">
        <v>5</v>
      </c>
      <c r="G293" s="60">
        <v>-8010</v>
      </c>
      <c r="H293" s="60">
        <v>157500</v>
      </c>
      <c r="I293" t="s">
        <v>799</v>
      </c>
      <c r="J293" s="60">
        <v>306045.5</v>
      </c>
    </row>
    <row r="294" spans="1:10" x14ac:dyDescent="0.25">
      <c r="A294">
        <v>294</v>
      </c>
      <c r="B294" s="26">
        <v>40421</v>
      </c>
      <c r="C294" s="26">
        <v>40421</v>
      </c>
      <c r="D294">
        <v>100</v>
      </c>
      <c r="E294">
        <v>15670</v>
      </c>
      <c r="F294">
        <v>5</v>
      </c>
      <c r="G294">
        <v>500</v>
      </c>
      <c r="H294" s="60">
        <v>157500</v>
      </c>
      <c r="I294" t="s">
        <v>800</v>
      </c>
      <c r="J294" s="60">
        <v>306545.5</v>
      </c>
    </row>
    <row r="295" spans="1:10" x14ac:dyDescent="0.25">
      <c r="A295">
        <v>295</v>
      </c>
      <c r="B295" s="26">
        <v>40421</v>
      </c>
      <c r="C295" s="26">
        <v>40421</v>
      </c>
      <c r="D295">
        <v>-316</v>
      </c>
      <c r="E295">
        <v>15670</v>
      </c>
      <c r="F295">
        <v>5</v>
      </c>
      <c r="G295" s="60">
        <v>-1580</v>
      </c>
      <c r="H295" s="60">
        <v>157500</v>
      </c>
      <c r="I295" t="s">
        <v>801</v>
      </c>
      <c r="J295" s="60">
        <v>304965.5</v>
      </c>
    </row>
    <row r="296" spans="1:10" x14ac:dyDescent="0.25">
      <c r="A296">
        <v>296</v>
      </c>
      <c r="B296" s="26">
        <v>40422</v>
      </c>
      <c r="C296" s="26">
        <v>40422</v>
      </c>
      <c r="D296">
        <v>-507.5</v>
      </c>
      <c r="E296">
        <v>15670</v>
      </c>
      <c r="F296">
        <v>5</v>
      </c>
      <c r="G296" s="60">
        <v>-2537.5</v>
      </c>
      <c r="H296" s="60">
        <v>157500</v>
      </c>
      <c r="I296" t="s">
        <v>802</v>
      </c>
      <c r="J296" s="60">
        <v>302428</v>
      </c>
    </row>
    <row r="297" spans="1:10" x14ac:dyDescent="0.25">
      <c r="A297">
        <v>297</v>
      </c>
      <c r="B297" s="26">
        <v>40422</v>
      </c>
      <c r="C297" s="26">
        <v>40422</v>
      </c>
      <c r="D297">
        <v>378</v>
      </c>
      <c r="E297">
        <v>15670</v>
      </c>
      <c r="F297">
        <v>5</v>
      </c>
      <c r="G297" s="60">
        <v>1890</v>
      </c>
      <c r="H297" s="60">
        <v>157500</v>
      </c>
      <c r="I297" t="s">
        <v>803</v>
      </c>
      <c r="J297" s="60">
        <v>304318</v>
      </c>
    </row>
    <row r="298" spans="1:10" x14ac:dyDescent="0.25">
      <c r="A298">
        <v>298</v>
      </c>
      <c r="B298" s="26">
        <v>40422</v>
      </c>
      <c r="C298" s="26">
        <v>40422</v>
      </c>
      <c r="D298" s="60">
        <v>1466</v>
      </c>
      <c r="E298">
        <v>15670</v>
      </c>
      <c r="F298">
        <v>5</v>
      </c>
      <c r="G298" s="60">
        <v>7330</v>
      </c>
      <c r="H298" s="60">
        <v>157500</v>
      </c>
      <c r="I298" t="s">
        <v>804</v>
      </c>
      <c r="J298" s="60">
        <v>311648</v>
      </c>
    </row>
    <row r="299" spans="1:10" x14ac:dyDescent="0.25">
      <c r="A299">
        <v>299</v>
      </c>
      <c r="B299" s="26">
        <v>40423</v>
      </c>
      <c r="C299" s="26">
        <v>40423</v>
      </c>
      <c r="D299">
        <v>-562</v>
      </c>
      <c r="E299">
        <v>15670</v>
      </c>
      <c r="F299">
        <v>5</v>
      </c>
      <c r="G299" s="60">
        <v>-2810</v>
      </c>
      <c r="H299" s="60">
        <v>157500</v>
      </c>
      <c r="I299" t="s">
        <v>805</v>
      </c>
      <c r="J299" s="60">
        <v>308838</v>
      </c>
    </row>
    <row r="300" spans="1:10" x14ac:dyDescent="0.25">
      <c r="A300">
        <v>300</v>
      </c>
      <c r="B300" s="26">
        <v>40427</v>
      </c>
      <c r="C300" s="26">
        <v>40427</v>
      </c>
      <c r="D300">
        <v>-242</v>
      </c>
      <c r="E300">
        <v>15670</v>
      </c>
      <c r="F300">
        <v>5</v>
      </c>
      <c r="G300" s="60">
        <v>-1210</v>
      </c>
      <c r="H300" s="60">
        <v>157500</v>
      </c>
      <c r="I300" t="s">
        <v>806</v>
      </c>
      <c r="J300" s="60">
        <v>307628</v>
      </c>
    </row>
    <row r="301" spans="1:10" x14ac:dyDescent="0.25">
      <c r="A301">
        <v>301</v>
      </c>
      <c r="B301" s="26">
        <v>40428</v>
      </c>
      <c r="C301" s="26">
        <v>40428</v>
      </c>
      <c r="D301" s="60">
        <v>-1142</v>
      </c>
      <c r="E301">
        <v>15670</v>
      </c>
      <c r="F301">
        <v>5</v>
      </c>
      <c r="G301" s="60">
        <v>-5710</v>
      </c>
      <c r="H301" s="60">
        <v>157500</v>
      </c>
      <c r="I301" t="s">
        <v>807</v>
      </c>
      <c r="J301" s="60">
        <v>301918</v>
      </c>
    </row>
    <row r="302" spans="1:10" x14ac:dyDescent="0.25">
      <c r="A302">
        <v>302</v>
      </c>
      <c r="B302" s="26">
        <v>40428</v>
      </c>
      <c r="C302" s="26">
        <v>40428</v>
      </c>
      <c r="D302" s="60">
        <v>1140</v>
      </c>
      <c r="E302">
        <v>15670</v>
      </c>
      <c r="F302">
        <v>5</v>
      </c>
      <c r="G302" s="60">
        <v>5700</v>
      </c>
      <c r="H302" s="60">
        <v>157500</v>
      </c>
      <c r="I302" t="s">
        <v>808</v>
      </c>
      <c r="J302" s="60">
        <v>307618</v>
      </c>
    </row>
    <row r="303" spans="1:10" x14ac:dyDescent="0.25">
      <c r="A303">
        <v>303</v>
      </c>
      <c r="B303" s="26">
        <v>40428</v>
      </c>
      <c r="C303" s="26">
        <v>40428</v>
      </c>
      <c r="D303">
        <v>564</v>
      </c>
      <c r="E303" s="60">
        <v>15670</v>
      </c>
      <c r="F303">
        <v>5</v>
      </c>
      <c r="G303" s="60">
        <v>2820</v>
      </c>
      <c r="H303" s="60">
        <v>157500</v>
      </c>
      <c r="I303" t="s">
        <v>809</v>
      </c>
      <c r="J303" s="60">
        <v>310438</v>
      </c>
    </row>
    <row r="304" spans="1:10" x14ac:dyDescent="0.25">
      <c r="A304">
        <v>304</v>
      </c>
      <c r="B304" s="26">
        <v>40429</v>
      </c>
      <c r="C304" s="26">
        <v>40429</v>
      </c>
      <c r="D304">
        <v>736</v>
      </c>
      <c r="E304">
        <v>15670</v>
      </c>
      <c r="F304">
        <v>5</v>
      </c>
      <c r="G304" s="60">
        <v>3680</v>
      </c>
      <c r="H304" s="60">
        <v>157500</v>
      </c>
      <c r="I304" t="s">
        <v>188</v>
      </c>
      <c r="J304" s="60">
        <v>314118</v>
      </c>
    </row>
    <row r="305" spans="1:10" x14ac:dyDescent="0.25">
      <c r="A305">
        <v>305</v>
      </c>
      <c r="B305" s="26">
        <v>40430</v>
      </c>
      <c r="C305" s="26">
        <v>40430</v>
      </c>
      <c r="D305" s="60">
        <v>-1100</v>
      </c>
      <c r="E305">
        <v>15670</v>
      </c>
      <c r="F305">
        <v>5</v>
      </c>
      <c r="G305" s="60">
        <v>-5500</v>
      </c>
      <c r="H305" s="60">
        <v>157500</v>
      </c>
      <c r="I305" t="s">
        <v>810</v>
      </c>
      <c r="J305" s="60">
        <v>308618</v>
      </c>
    </row>
    <row r="306" spans="1:10" x14ac:dyDescent="0.25">
      <c r="A306">
        <v>306</v>
      </c>
      <c r="B306" s="26">
        <v>40431</v>
      </c>
      <c r="C306" s="26">
        <v>40431</v>
      </c>
      <c r="D306">
        <v>-662</v>
      </c>
      <c r="E306">
        <v>15670</v>
      </c>
      <c r="F306">
        <v>5</v>
      </c>
      <c r="G306" s="60">
        <v>-3310</v>
      </c>
      <c r="H306" s="60">
        <v>157500</v>
      </c>
      <c r="I306" t="s">
        <v>811</v>
      </c>
      <c r="J306" s="60">
        <v>305308</v>
      </c>
    </row>
    <row r="307" spans="1:10" x14ac:dyDescent="0.25">
      <c r="A307">
        <v>307</v>
      </c>
      <c r="B307" s="26">
        <v>40435</v>
      </c>
      <c r="C307" s="26">
        <v>40435</v>
      </c>
      <c r="D307">
        <v>-362</v>
      </c>
      <c r="E307">
        <v>15670</v>
      </c>
      <c r="F307">
        <v>5</v>
      </c>
      <c r="G307" s="60">
        <v>-1810</v>
      </c>
      <c r="H307" s="60">
        <v>157500</v>
      </c>
      <c r="I307" t="s">
        <v>812</v>
      </c>
      <c r="J307" s="60">
        <v>303498</v>
      </c>
    </row>
    <row r="308" spans="1:10" x14ac:dyDescent="0.25">
      <c r="A308">
        <v>308</v>
      </c>
      <c r="B308" s="26">
        <v>40436</v>
      </c>
      <c r="C308" s="26">
        <v>40436</v>
      </c>
      <c r="D308">
        <v>-496</v>
      </c>
      <c r="E308">
        <v>15670</v>
      </c>
      <c r="F308">
        <v>5</v>
      </c>
      <c r="G308" s="60">
        <v>-2480</v>
      </c>
      <c r="H308" s="60">
        <v>157500</v>
      </c>
      <c r="I308" t="s">
        <v>813</v>
      </c>
      <c r="J308" s="60">
        <v>301018</v>
      </c>
    </row>
    <row r="309" spans="1:10" x14ac:dyDescent="0.25">
      <c r="A309">
        <v>309</v>
      </c>
      <c r="B309" s="26">
        <v>40440</v>
      </c>
      <c r="C309" s="26">
        <v>40440</v>
      </c>
      <c r="D309" s="60">
        <v>2060</v>
      </c>
      <c r="E309">
        <v>15670</v>
      </c>
      <c r="F309">
        <v>5</v>
      </c>
      <c r="G309" s="60">
        <v>10300</v>
      </c>
      <c r="H309" s="60">
        <v>157500</v>
      </c>
      <c r="I309" t="s">
        <v>814</v>
      </c>
      <c r="J309" s="60">
        <v>311318</v>
      </c>
    </row>
    <row r="310" spans="1:10" x14ac:dyDescent="0.25">
      <c r="A310">
        <v>310</v>
      </c>
      <c r="B310" s="26">
        <v>40441</v>
      </c>
      <c r="C310" s="26">
        <v>40441</v>
      </c>
      <c r="D310">
        <v>-622</v>
      </c>
      <c r="E310">
        <v>15670</v>
      </c>
      <c r="F310">
        <v>5</v>
      </c>
      <c r="G310" s="60">
        <v>-3110</v>
      </c>
      <c r="H310" s="60">
        <v>157500</v>
      </c>
      <c r="I310" t="s">
        <v>815</v>
      </c>
      <c r="J310" s="60">
        <v>308208</v>
      </c>
    </row>
    <row r="311" spans="1:10" x14ac:dyDescent="0.25">
      <c r="A311">
        <v>311</v>
      </c>
      <c r="B311" s="26">
        <v>40441</v>
      </c>
      <c r="C311" s="26">
        <v>40441</v>
      </c>
      <c r="D311">
        <v>-804</v>
      </c>
      <c r="E311" s="60">
        <v>15670</v>
      </c>
      <c r="F311">
        <v>5</v>
      </c>
      <c r="G311" s="60">
        <v>-4020</v>
      </c>
      <c r="H311" s="60">
        <v>157500</v>
      </c>
      <c r="I311" t="s">
        <v>816</v>
      </c>
      <c r="J311" s="60">
        <v>304188</v>
      </c>
    </row>
    <row r="312" spans="1:10" x14ac:dyDescent="0.25">
      <c r="A312">
        <v>312</v>
      </c>
      <c r="B312" s="26">
        <v>40442</v>
      </c>
      <c r="C312" s="26">
        <v>40442</v>
      </c>
      <c r="D312">
        <v>-445</v>
      </c>
      <c r="E312">
        <v>15670</v>
      </c>
      <c r="F312">
        <v>5</v>
      </c>
      <c r="G312" s="60">
        <v>-2225</v>
      </c>
      <c r="H312" s="60">
        <v>157500</v>
      </c>
      <c r="I312" t="s">
        <v>817</v>
      </c>
      <c r="J312" s="60">
        <v>301963</v>
      </c>
    </row>
    <row r="313" spans="1:10" x14ac:dyDescent="0.25">
      <c r="A313">
        <v>313</v>
      </c>
      <c r="B313" s="26">
        <v>40442</v>
      </c>
      <c r="C313" s="26">
        <v>40442</v>
      </c>
      <c r="D313">
        <v>316</v>
      </c>
      <c r="E313">
        <v>15670</v>
      </c>
      <c r="F313">
        <v>5</v>
      </c>
      <c r="G313" s="60">
        <v>1580</v>
      </c>
      <c r="H313" s="60">
        <v>157500</v>
      </c>
      <c r="I313" t="s">
        <v>818</v>
      </c>
      <c r="J313" s="60">
        <v>303543</v>
      </c>
    </row>
    <row r="314" spans="1:10" x14ac:dyDescent="0.25">
      <c r="A314">
        <v>314</v>
      </c>
      <c r="B314" s="26">
        <v>40442</v>
      </c>
      <c r="C314" s="26">
        <v>40442</v>
      </c>
      <c r="D314">
        <v>-496</v>
      </c>
      <c r="E314">
        <v>15670</v>
      </c>
      <c r="F314">
        <v>5</v>
      </c>
      <c r="G314" s="60">
        <v>-2480</v>
      </c>
      <c r="H314" s="60">
        <v>157500</v>
      </c>
      <c r="I314" t="s">
        <v>819</v>
      </c>
      <c r="J314" s="60">
        <v>301063</v>
      </c>
    </row>
    <row r="315" spans="1:10" x14ac:dyDescent="0.25">
      <c r="A315">
        <v>315</v>
      </c>
      <c r="B315" s="26">
        <v>40443</v>
      </c>
      <c r="C315" s="26">
        <v>40443</v>
      </c>
      <c r="D315">
        <v>82.5</v>
      </c>
      <c r="E315" s="60">
        <v>15670</v>
      </c>
      <c r="F315">
        <v>5</v>
      </c>
      <c r="G315">
        <v>412.5</v>
      </c>
      <c r="H315" s="60">
        <v>157500</v>
      </c>
      <c r="I315" t="s">
        <v>820</v>
      </c>
      <c r="J315" s="60">
        <v>301475.5</v>
      </c>
    </row>
    <row r="316" spans="1:10" x14ac:dyDescent="0.25">
      <c r="A316">
        <v>316</v>
      </c>
      <c r="B316" s="26">
        <v>40443</v>
      </c>
      <c r="C316" s="26">
        <v>40443</v>
      </c>
      <c r="D316">
        <v>36</v>
      </c>
      <c r="E316">
        <v>15670</v>
      </c>
      <c r="F316">
        <v>5</v>
      </c>
      <c r="G316">
        <v>180</v>
      </c>
      <c r="H316" s="60">
        <v>157500</v>
      </c>
      <c r="I316" t="s">
        <v>821</v>
      </c>
      <c r="J316" s="60">
        <v>301655.5</v>
      </c>
    </row>
    <row r="317" spans="1:10" x14ac:dyDescent="0.25">
      <c r="A317">
        <v>317</v>
      </c>
      <c r="B317" s="26">
        <v>40444</v>
      </c>
      <c r="C317" s="26">
        <v>40444</v>
      </c>
      <c r="D317">
        <v>-522</v>
      </c>
      <c r="E317">
        <v>15670</v>
      </c>
      <c r="F317">
        <v>5</v>
      </c>
      <c r="G317" s="60">
        <v>-2610</v>
      </c>
      <c r="H317" s="60">
        <v>157500</v>
      </c>
      <c r="I317" t="s">
        <v>822</v>
      </c>
      <c r="J317" s="60">
        <v>299045.5</v>
      </c>
    </row>
    <row r="318" spans="1:10" x14ac:dyDescent="0.25">
      <c r="A318">
        <v>318</v>
      </c>
      <c r="B318" s="26">
        <v>40444</v>
      </c>
      <c r="C318" s="26">
        <v>40444</v>
      </c>
      <c r="D318" s="60">
        <v>1104</v>
      </c>
      <c r="E318">
        <v>15670</v>
      </c>
      <c r="F318">
        <v>5</v>
      </c>
      <c r="G318" s="60">
        <v>5520</v>
      </c>
      <c r="H318" s="60">
        <v>157500</v>
      </c>
      <c r="I318" t="s">
        <v>823</v>
      </c>
      <c r="J318" s="60">
        <v>304565.5</v>
      </c>
    </row>
    <row r="319" spans="1:10" x14ac:dyDescent="0.25">
      <c r="A319">
        <v>319</v>
      </c>
      <c r="B319" s="26">
        <v>40444</v>
      </c>
      <c r="C319" s="26">
        <v>40444</v>
      </c>
      <c r="D319">
        <v>66</v>
      </c>
      <c r="E319" s="60">
        <v>15670</v>
      </c>
      <c r="F319">
        <v>5</v>
      </c>
      <c r="G319">
        <v>330</v>
      </c>
      <c r="H319" s="60">
        <v>157500</v>
      </c>
      <c r="I319" t="s">
        <v>824</v>
      </c>
      <c r="J319" s="60">
        <v>304895.5</v>
      </c>
    </row>
    <row r="320" spans="1:10" x14ac:dyDescent="0.25">
      <c r="A320">
        <v>320</v>
      </c>
      <c r="B320" s="26">
        <v>40445</v>
      </c>
      <c r="C320" s="26">
        <v>40445</v>
      </c>
      <c r="D320" s="60">
        <v>1677.5</v>
      </c>
      <c r="E320">
        <v>15670</v>
      </c>
      <c r="F320">
        <v>5</v>
      </c>
      <c r="G320" s="60">
        <v>8387.5</v>
      </c>
      <c r="H320" s="60">
        <v>157500</v>
      </c>
      <c r="I320" t="s">
        <v>825</v>
      </c>
      <c r="J320" s="60">
        <v>313283</v>
      </c>
    </row>
    <row r="321" spans="1:10" x14ac:dyDescent="0.25">
      <c r="A321">
        <v>321</v>
      </c>
      <c r="B321" s="26">
        <v>40445</v>
      </c>
      <c r="C321" s="26">
        <v>40445</v>
      </c>
      <c r="D321">
        <v>278</v>
      </c>
      <c r="E321">
        <v>15670</v>
      </c>
      <c r="F321">
        <v>5</v>
      </c>
      <c r="G321" s="60">
        <v>1390</v>
      </c>
      <c r="H321" s="60">
        <v>157500</v>
      </c>
      <c r="I321" t="s">
        <v>188</v>
      </c>
      <c r="J321" s="60">
        <v>314673</v>
      </c>
    </row>
    <row r="322" spans="1:10" x14ac:dyDescent="0.25">
      <c r="A322">
        <v>322</v>
      </c>
      <c r="B322" s="26">
        <v>40445</v>
      </c>
      <c r="C322" s="26">
        <v>40445</v>
      </c>
      <c r="D322" s="60">
        <v>1380</v>
      </c>
      <c r="E322">
        <v>15670</v>
      </c>
      <c r="F322">
        <v>5</v>
      </c>
      <c r="G322" s="60">
        <v>6900</v>
      </c>
      <c r="H322" s="60">
        <v>157500</v>
      </c>
      <c r="I322" t="s">
        <v>188</v>
      </c>
      <c r="J322" s="60">
        <v>321573</v>
      </c>
    </row>
    <row r="323" spans="1:10" x14ac:dyDescent="0.25">
      <c r="A323">
        <v>323</v>
      </c>
      <c r="B323" s="26">
        <v>40445</v>
      </c>
      <c r="C323" s="26">
        <v>40445</v>
      </c>
      <c r="D323">
        <v>976</v>
      </c>
      <c r="E323" s="60">
        <v>15670</v>
      </c>
      <c r="F323">
        <v>5</v>
      </c>
      <c r="G323" s="60">
        <v>4880</v>
      </c>
      <c r="H323" s="60">
        <v>157500</v>
      </c>
      <c r="I323" t="s">
        <v>188</v>
      </c>
      <c r="J323" s="60">
        <v>326453</v>
      </c>
    </row>
    <row r="324" spans="1:10" x14ac:dyDescent="0.25">
      <c r="A324">
        <v>324</v>
      </c>
      <c r="B324" s="26">
        <v>40448</v>
      </c>
      <c r="C324" s="26">
        <v>40448</v>
      </c>
      <c r="D324" s="60">
        <v>-1122</v>
      </c>
      <c r="E324">
        <v>15670</v>
      </c>
      <c r="F324">
        <v>5</v>
      </c>
      <c r="G324" s="60">
        <v>-5610</v>
      </c>
      <c r="H324" s="60">
        <v>157500</v>
      </c>
      <c r="I324" t="s">
        <v>826</v>
      </c>
      <c r="J324" s="60">
        <v>320843</v>
      </c>
    </row>
    <row r="325" spans="1:10" x14ac:dyDescent="0.25">
      <c r="A325">
        <v>325</v>
      </c>
      <c r="B325" s="26">
        <v>40448</v>
      </c>
      <c r="C325" s="26">
        <v>40448</v>
      </c>
      <c r="D325">
        <v>-240</v>
      </c>
      <c r="E325">
        <v>15670</v>
      </c>
      <c r="F325">
        <v>5</v>
      </c>
      <c r="G325" s="60">
        <v>-1200</v>
      </c>
      <c r="H325" s="60">
        <v>157500</v>
      </c>
      <c r="I325" t="s">
        <v>827</v>
      </c>
      <c r="J325" s="60">
        <v>319643</v>
      </c>
    </row>
    <row r="326" spans="1:10" x14ac:dyDescent="0.25">
      <c r="A326">
        <v>326</v>
      </c>
      <c r="B326" s="26">
        <v>40449</v>
      </c>
      <c r="C326" s="26">
        <v>40449</v>
      </c>
      <c r="D326">
        <v>-765</v>
      </c>
      <c r="E326" s="60">
        <v>15670</v>
      </c>
      <c r="F326">
        <v>5</v>
      </c>
      <c r="G326" s="60">
        <v>-3825</v>
      </c>
      <c r="H326" s="60">
        <v>157500</v>
      </c>
      <c r="I326" t="s">
        <v>828</v>
      </c>
      <c r="J326" s="60">
        <v>315818</v>
      </c>
    </row>
    <row r="327" spans="1:10" x14ac:dyDescent="0.25">
      <c r="A327">
        <v>327</v>
      </c>
      <c r="B327" s="26">
        <v>40449</v>
      </c>
      <c r="C327" s="26">
        <v>40449</v>
      </c>
      <c r="D327">
        <v>-582</v>
      </c>
      <c r="E327" s="60">
        <v>15670</v>
      </c>
      <c r="F327">
        <v>5</v>
      </c>
      <c r="G327" s="60">
        <v>-2910</v>
      </c>
      <c r="H327" s="60">
        <v>157500</v>
      </c>
      <c r="I327" t="s">
        <v>829</v>
      </c>
      <c r="J327" s="60">
        <v>312908</v>
      </c>
    </row>
    <row r="328" spans="1:10" x14ac:dyDescent="0.25">
      <c r="A328">
        <v>328</v>
      </c>
      <c r="B328" s="26">
        <v>40449</v>
      </c>
      <c r="C328" s="26">
        <v>40449</v>
      </c>
      <c r="D328" s="60">
        <v>-1100</v>
      </c>
      <c r="E328">
        <v>15670</v>
      </c>
      <c r="F328">
        <v>5</v>
      </c>
      <c r="G328" s="60">
        <v>-5500</v>
      </c>
      <c r="H328" s="60">
        <v>157500</v>
      </c>
      <c r="I328" t="s">
        <v>830</v>
      </c>
      <c r="J328" s="60">
        <v>307408</v>
      </c>
    </row>
    <row r="329" spans="1:10" x14ac:dyDescent="0.25">
      <c r="A329">
        <v>329</v>
      </c>
      <c r="B329" s="26">
        <v>40449</v>
      </c>
      <c r="C329" s="26">
        <v>40449</v>
      </c>
      <c r="D329">
        <v>-394</v>
      </c>
      <c r="E329">
        <v>15670</v>
      </c>
      <c r="F329">
        <v>5</v>
      </c>
      <c r="G329" s="60">
        <v>-1970</v>
      </c>
      <c r="H329" s="60">
        <v>157500</v>
      </c>
      <c r="I329" t="s">
        <v>831</v>
      </c>
      <c r="J329" s="60">
        <v>305438</v>
      </c>
    </row>
    <row r="330" spans="1:10" x14ac:dyDescent="0.25">
      <c r="A330">
        <v>330</v>
      </c>
      <c r="B330" s="26">
        <v>40451</v>
      </c>
      <c r="C330" s="26">
        <v>40451</v>
      </c>
      <c r="D330">
        <v>-32.5</v>
      </c>
      <c r="E330">
        <v>15670</v>
      </c>
      <c r="F330">
        <v>5</v>
      </c>
      <c r="G330">
        <v>-162.5</v>
      </c>
      <c r="H330" s="60">
        <v>157500</v>
      </c>
      <c r="I330" t="s">
        <v>832</v>
      </c>
      <c r="J330" s="60">
        <v>305275.5</v>
      </c>
    </row>
    <row r="331" spans="1:10" x14ac:dyDescent="0.25">
      <c r="A331">
        <v>331</v>
      </c>
      <c r="B331" s="26">
        <v>40451</v>
      </c>
      <c r="C331" s="26">
        <v>40451</v>
      </c>
      <c r="D331" s="60">
        <v>-2340</v>
      </c>
      <c r="E331">
        <v>15670</v>
      </c>
      <c r="F331">
        <v>5</v>
      </c>
      <c r="G331" s="60">
        <v>-11700</v>
      </c>
      <c r="H331" s="60">
        <v>157500</v>
      </c>
      <c r="I331" t="s">
        <v>833</v>
      </c>
      <c r="J331" s="60">
        <v>293575.5</v>
      </c>
    </row>
    <row r="332" spans="1:10" x14ac:dyDescent="0.25">
      <c r="A332">
        <v>332</v>
      </c>
      <c r="B332" s="26">
        <v>40452</v>
      </c>
      <c r="C332" s="26">
        <v>40452</v>
      </c>
      <c r="D332">
        <v>-715</v>
      </c>
      <c r="E332">
        <v>15670</v>
      </c>
      <c r="F332">
        <v>5</v>
      </c>
      <c r="G332" s="60">
        <v>-3575</v>
      </c>
      <c r="H332" s="60">
        <v>157500</v>
      </c>
      <c r="I332" t="s">
        <v>834</v>
      </c>
      <c r="J332" s="60">
        <v>290000.5</v>
      </c>
    </row>
    <row r="333" spans="1:10" x14ac:dyDescent="0.25">
      <c r="A333">
        <v>333</v>
      </c>
      <c r="B333" s="26">
        <v>40452</v>
      </c>
      <c r="C333" s="26">
        <v>40452</v>
      </c>
      <c r="D333">
        <v>680</v>
      </c>
      <c r="E333" s="60">
        <v>15670</v>
      </c>
      <c r="F333">
        <v>5</v>
      </c>
      <c r="G333" s="60">
        <v>3400</v>
      </c>
      <c r="H333" s="60">
        <v>157500</v>
      </c>
      <c r="I333" t="s">
        <v>835</v>
      </c>
      <c r="J333" s="60">
        <v>293400.5</v>
      </c>
    </row>
    <row r="334" spans="1:10" x14ac:dyDescent="0.25">
      <c r="A334">
        <v>334</v>
      </c>
      <c r="B334" s="26">
        <v>40455</v>
      </c>
      <c r="C334" s="26">
        <v>40455</v>
      </c>
      <c r="D334">
        <v>706</v>
      </c>
      <c r="E334">
        <v>15670</v>
      </c>
      <c r="F334">
        <v>5</v>
      </c>
      <c r="G334" s="60">
        <v>3530</v>
      </c>
      <c r="H334" s="60">
        <v>157500</v>
      </c>
      <c r="I334" t="s">
        <v>836</v>
      </c>
      <c r="J334" s="60">
        <v>296930.5</v>
      </c>
    </row>
    <row r="335" spans="1:10" x14ac:dyDescent="0.25">
      <c r="A335">
        <v>335</v>
      </c>
      <c r="B335" s="26">
        <v>40456</v>
      </c>
      <c r="C335" s="26">
        <v>40456</v>
      </c>
      <c r="D335">
        <v>565</v>
      </c>
      <c r="E335">
        <v>15670</v>
      </c>
      <c r="F335">
        <v>5</v>
      </c>
      <c r="G335" s="60">
        <v>2825</v>
      </c>
      <c r="H335" s="60">
        <v>157500</v>
      </c>
      <c r="I335" t="s">
        <v>837</v>
      </c>
      <c r="J335" s="60">
        <v>299755.5</v>
      </c>
    </row>
    <row r="336" spans="1:10" x14ac:dyDescent="0.25">
      <c r="A336">
        <v>336</v>
      </c>
      <c r="B336" s="26">
        <v>40456</v>
      </c>
      <c r="C336" s="26">
        <v>40456</v>
      </c>
      <c r="D336" s="60">
        <v>1520</v>
      </c>
      <c r="E336">
        <v>15670</v>
      </c>
      <c r="F336">
        <v>5</v>
      </c>
      <c r="G336" s="60">
        <v>7600</v>
      </c>
      <c r="H336" s="60">
        <v>157500</v>
      </c>
      <c r="I336" t="s">
        <v>838</v>
      </c>
      <c r="J336" s="60">
        <v>307355.5</v>
      </c>
    </row>
    <row r="337" spans="1:10" x14ac:dyDescent="0.25">
      <c r="A337">
        <v>337</v>
      </c>
      <c r="B337" s="26">
        <v>40456</v>
      </c>
      <c r="C337" s="26">
        <v>40456</v>
      </c>
      <c r="D337" s="60">
        <v>1326</v>
      </c>
      <c r="E337">
        <v>15670</v>
      </c>
      <c r="F337">
        <v>5</v>
      </c>
      <c r="G337" s="60">
        <v>6630</v>
      </c>
      <c r="H337" s="60">
        <v>157500</v>
      </c>
      <c r="I337" t="s">
        <v>839</v>
      </c>
      <c r="J337" s="60">
        <v>313985.5</v>
      </c>
    </row>
    <row r="338" spans="1:10" x14ac:dyDescent="0.25">
      <c r="A338">
        <v>338</v>
      </c>
      <c r="B338" s="26">
        <v>40459</v>
      </c>
      <c r="C338" s="26">
        <v>40459</v>
      </c>
      <c r="D338" s="60">
        <v>2198</v>
      </c>
      <c r="E338">
        <v>15670</v>
      </c>
      <c r="F338">
        <v>5</v>
      </c>
      <c r="G338" s="60">
        <v>10990</v>
      </c>
      <c r="H338" s="60">
        <v>157500</v>
      </c>
      <c r="I338" t="s">
        <v>840</v>
      </c>
      <c r="J338" s="60">
        <v>324975.5</v>
      </c>
    </row>
    <row r="339" spans="1:10" x14ac:dyDescent="0.25">
      <c r="A339">
        <v>339</v>
      </c>
      <c r="B339" s="26">
        <v>40463</v>
      </c>
      <c r="C339" s="26">
        <v>40463</v>
      </c>
      <c r="D339">
        <v>205</v>
      </c>
      <c r="E339">
        <v>15670</v>
      </c>
      <c r="F339">
        <v>5</v>
      </c>
      <c r="G339" s="60">
        <v>1025</v>
      </c>
      <c r="H339" s="60">
        <v>157500</v>
      </c>
      <c r="I339" t="s">
        <v>841</v>
      </c>
      <c r="J339" s="60">
        <v>326000.5</v>
      </c>
    </row>
    <row r="340" spans="1:10" x14ac:dyDescent="0.25">
      <c r="A340">
        <v>340</v>
      </c>
      <c r="B340" s="26">
        <v>40463</v>
      </c>
      <c r="C340" s="26">
        <v>40463</v>
      </c>
      <c r="D340" s="60">
        <v>-2424</v>
      </c>
      <c r="E340">
        <v>15670</v>
      </c>
      <c r="F340">
        <v>5</v>
      </c>
      <c r="G340" s="60">
        <v>-12120</v>
      </c>
      <c r="H340" s="60">
        <v>157500</v>
      </c>
      <c r="I340" t="s">
        <v>842</v>
      </c>
      <c r="J340" s="60">
        <v>313880.5</v>
      </c>
    </row>
    <row r="341" spans="1:10" x14ac:dyDescent="0.25">
      <c r="A341">
        <v>341</v>
      </c>
      <c r="B341" s="26">
        <v>40463</v>
      </c>
      <c r="C341" s="26">
        <v>40463</v>
      </c>
      <c r="D341">
        <v>-480</v>
      </c>
      <c r="E341" s="60">
        <v>15670</v>
      </c>
      <c r="F341">
        <v>5</v>
      </c>
      <c r="G341" s="60">
        <v>-2400</v>
      </c>
      <c r="H341" s="60">
        <v>157500</v>
      </c>
      <c r="I341" t="s">
        <v>843</v>
      </c>
      <c r="J341" s="60">
        <v>311480.5</v>
      </c>
    </row>
    <row r="342" spans="1:10" x14ac:dyDescent="0.25">
      <c r="A342">
        <v>342</v>
      </c>
      <c r="B342" s="26">
        <v>40464</v>
      </c>
      <c r="C342" s="26">
        <v>40464</v>
      </c>
      <c r="D342">
        <v>118</v>
      </c>
      <c r="E342">
        <v>15670</v>
      </c>
      <c r="F342">
        <v>5</v>
      </c>
      <c r="G342">
        <v>590</v>
      </c>
      <c r="H342" s="60">
        <v>157500</v>
      </c>
      <c r="I342" t="s">
        <v>844</v>
      </c>
      <c r="J342" s="60">
        <v>312070.5</v>
      </c>
    </row>
    <row r="343" spans="1:10" x14ac:dyDescent="0.25">
      <c r="A343">
        <v>343</v>
      </c>
      <c r="B343" s="26">
        <v>40466</v>
      </c>
      <c r="C343" s="26">
        <v>40466</v>
      </c>
      <c r="D343">
        <v>-982</v>
      </c>
      <c r="E343">
        <v>15670</v>
      </c>
      <c r="F343">
        <v>5</v>
      </c>
      <c r="G343" s="60">
        <v>-4910</v>
      </c>
      <c r="H343" s="60">
        <v>157500</v>
      </c>
      <c r="I343" t="s">
        <v>845</v>
      </c>
      <c r="J343" s="60">
        <v>307160.5</v>
      </c>
    </row>
    <row r="344" spans="1:10" x14ac:dyDescent="0.25">
      <c r="A344">
        <v>344</v>
      </c>
      <c r="B344" s="26">
        <v>40469</v>
      </c>
      <c r="C344" s="26">
        <v>40469</v>
      </c>
      <c r="D344" s="60">
        <v>1778</v>
      </c>
      <c r="E344">
        <v>15670</v>
      </c>
      <c r="F344">
        <v>5</v>
      </c>
      <c r="G344" s="60">
        <v>8890</v>
      </c>
      <c r="H344" s="60">
        <v>157500</v>
      </c>
      <c r="I344" t="s">
        <v>846</v>
      </c>
      <c r="J344" s="60">
        <v>316050.5</v>
      </c>
    </row>
    <row r="345" spans="1:10" x14ac:dyDescent="0.25">
      <c r="A345">
        <v>345</v>
      </c>
      <c r="B345" s="26">
        <v>40469</v>
      </c>
      <c r="C345" s="26">
        <v>40469</v>
      </c>
      <c r="D345" s="60">
        <v>1680</v>
      </c>
      <c r="E345" s="60">
        <v>15670</v>
      </c>
      <c r="F345">
        <v>5</v>
      </c>
      <c r="G345" s="60">
        <v>8400</v>
      </c>
      <c r="H345" s="60">
        <v>157500</v>
      </c>
      <c r="I345" t="s">
        <v>847</v>
      </c>
      <c r="J345" s="60">
        <v>324450.5</v>
      </c>
    </row>
    <row r="346" spans="1:10" x14ac:dyDescent="0.25">
      <c r="A346">
        <v>346</v>
      </c>
      <c r="B346" s="26">
        <v>40470</v>
      </c>
      <c r="C346" s="26">
        <v>40470</v>
      </c>
      <c r="D346" s="60">
        <v>5318</v>
      </c>
      <c r="E346">
        <v>15670</v>
      </c>
      <c r="F346">
        <v>5</v>
      </c>
      <c r="G346" s="60">
        <v>26590</v>
      </c>
      <c r="H346" s="60">
        <v>157500</v>
      </c>
      <c r="I346" t="s">
        <v>188</v>
      </c>
      <c r="J346" s="60">
        <v>351040.5</v>
      </c>
    </row>
    <row r="347" spans="1:10" x14ac:dyDescent="0.25">
      <c r="A347">
        <v>347</v>
      </c>
      <c r="B347" s="26">
        <v>40470</v>
      </c>
      <c r="C347" s="26">
        <v>40470</v>
      </c>
      <c r="D347">
        <v>284</v>
      </c>
      <c r="E347">
        <v>15670</v>
      </c>
      <c r="F347">
        <v>6</v>
      </c>
      <c r="G347" s="60">
        <v>1704</v>
      </c>
      <c r="H347" s="60">
        <v>189000</v>
      </c>
      <c r="I347" t="s">
        <v>188</v>
      </c>
      <c r="J347" s="60">
        <v>352744.5</v>
      </c>
    </row>
    <row r="348" spans="1:10" x14ac:dyDescent="0.25">
      <c r="A348">
        <v>348</v>
      </c>
      <c r="B348" s="26">
        <v>40471</v>
      </c>
      <c r="C348" s="26">
        <v>40471</v>
      </c>
      <c r="D348" s="60">
        <v>1038</v>
      </c>
      <c r="E348">
        <v>15670</v>
      </c>
      <c r="F348">
        <v>6</v>
      </c>
      <c r="G348" s="60">
        <v>6228</v>
      </c>
      <c r="H348" s="60">
        <v>189000</v>
      </c>
      <c r="I348" t="s">
        <v>188</v>
      </c>
      <c r="J348" s="60">
        <v>358972.5</v>
      </c>
    </row>
    <row r="349" spans="1:10" x14ac:dyDescent="0.25">
      <c r="A349">
        <v>349</v>
      </c>
      <c r="B349" s="26">
        <v>40471</v>
      </c>
      <c r="C349" s="26">
        <v>40471</v>
      </c>
      <c r="D349">
        <v>32</v>
      </c>
      <c r="E349">
        <v>15670</v>
      </c>
      <c r="F349">
        <v>6</v>
      </c>
      <c r="G349">
        <v>192</v>
      </c>
      <c r="H349" s="60">
        <v>189000</v>
      </c>
      <c r="I349" t="s">
        <v>188</v>
      </c>
      <c r="J349" s="60">
        <v>359164.5</v>
      </c>
    </row>
    <row r="350" spans="1:10" x14ac:dyDescent="0.25">
      <c r="A350">
        <v>350</v>
      </c>
      <c r="B350" s="26">
        <v>40471</v>
      </c>
      <c r="C350" s="26">
        <v>40471</v>
      </c>
      <c r="D350">
        <v>6</v>
      </c>
      <c r="E350">
        <v>15670</v>
      </c>
      <c r="F350">
        <v>6</v>
      </c>
      <c r="G350">
        <v>36</v>
      </c>
      <c r="H350" s="60">
        <v>189000</v>
      </c>
      <c r="I350" t="s">
        <v>188</v>
      </c>
      <c r="J350" s="60">
        <v>359200.5</v>
      </c>
    </row>
    <row r="351" spans="1:10" x14ac:dyDescent="0.25">
      <c r="A351">
        <v>351</v>
      </c>
      <c r="B351" s="26">
        <v>40472</v>
      </c>
      <c r="C351" s="26">
        <v>40472</v>
      </c>
      <c r="D351">
        <v>896</v>
      </c>
      <c r="E351">
        <v>15670</v>
      </c>
      <c r="F351">
        <v>6</v>
      </c>
      <c r="G351" s="60">
        <v>5376</v>
      </c>
      <c r="H351" s="60">
        <v>189000</v>
      </c>
      <c r="I351" t="s">
        <v>188</v>
      </c>
      <c r="J351" s="60">
        <v>364576.5</v>
      </c>
    </row>
    <row r="352" spans="1:10" x14ac:dyDescent="0.25">
      <c r="A352">
        <v>352</v>
      </c>
      <c r="B352" s="26">
        <v>40473</v>
      </c>
      <c r="C352" s="26">
        <v>40473</v>
      </c>
      <c r="D352">
        <v>316</v>
      </c>
      <c r="E352">
        <v>15670</v>
      </c>
      <c r="F352">
        <v>6</v>
      </c>
      <c r="G352" s="60">
        <v>1896</v>
      </c>
      <c r="H352" s="60">
        <v>189000</v>
      </c>
      <c r="I352" t="s">
        <v>188</v>
      </c>
      <c r="J352" s="60">
        <v>366472.5</v>
      </c>
    </row>
    <row r="353" spans="1:10" x14ac:dyDescent="0.25">
      <c r="A353">
        <v>353</v>
      </c>
      <c r="B353" s="26">
        <v>40473</v>
      </c>
      <c r="C353" s="26">
        <v>40473</v>
      </c>
      <c r="D353">
        <v>-560</v>
      </c>
      <c r="E353">
        <v>15670</v>
      </c>
      <c r="F353">
        <v>6</v>
      </c>
      <c r="G353" s="60">
        <v>-3360</v>
      </c>
      <c r="H353" s="60">
        <v>189000</v>
      </c>
      <c r="I353" t="s">
        <v>848</v>
      </c>
      <c r="J353" s="60">
        <v>363112.5</v>
      </c>
    </row>
    <row r="354" spans="1:10" x14ac:dyDescent="0.25">
      <c r="A354">
        <v>354</v>
      </c>
      <c r="B354" s="26">
        <v>40476</v>
      </c>
      <c r="C354" s="26">
        <v>40476</v>
      </c>
      <c r="D354">
        <v>-942</v>
      </c>
      <c r="E354">
        <v>15670</v>
      </c>
      <c r="F354">
        <v>6</v>
      </c>
      <c r="G354" s="60">
        <v>-5652</v>
      </c>
      <c r="H354" s="60">
        <v>189000</v>
      </c>
      <c r="I354" t="s">
        <v>849</v>
      </c>
      <c r="J354" s="60">
        <v>357460.5</v>
      </c>
    </row>
    <row r="355" spans="1:10" x14ac:dyDescent="0.25">
      <c r="A355">
        <v>355</v>
      </c>
      <c r="B355" s="26">
        <v>40476</v>
      </c>
      <c r="C355" s="26">
        <v>40476</v>
      </c>
      <c r="D355">
        <v>-180</v>
      </c>
      <c r="E355">
        <v>15670</v>
      </c>
      <c r="F355">
        <v>6</v>
      </c>
      <c r="G355" s="60">
        <v>-1080</v>
      </c>
      <c r="H355" s="60">
        <v>189000</v>
      </c>
      <c r="I355" t="s">
        <v>850</v>
      </c>
      <c r="J355" s="60">
        <v>356380.5</v>
      </c>
    </row>
    <row r="356" spans="1:10" x14ac:dyDescent="0.25">
      <c r="A356">
        <v>356</v>
      </c>
      <c r="B356" s="26">
        <v>40477</v>
      </c>
      <c r="C356" s="26">
        <v>40477</v>
      </c>
      <c r="D356">
        <v>-662</v>
      </c>
      <c r="E356">
        <v>15670</v>
      </c>
      <c r="F356">
        <v>6</v>
      </c>
      <c r="G356" s="60">
        <v>-3972</v>
      </c>
      <c r="H356" s="60">
        <v>189000</v>
      </c>
      <c r="I356" t="s">
        <v>851</v>
      </c>
      <c r="J356" s="60">
        <v>352408.5</v>
      </c>
    </row>
    <row r="357" spans="1:10" x14ac:dyDescent="0.25">
      <c r="A357">
        <v>357</v>
      </c>
      <c r="B357" s="26">
        <v>40477</v>
      </c>
      <c r="C357" s="26">
        <v>40477</v>
      </c>
      <c r="D357">
        <v>524</v>
      </c>
      <c r="E357">
        <v>15670</v>
      </c>
      <c r="F357">
        <v>6</v>
      </c>
      <c r="G357" s="60">
        <v>3144</v>
      </c>
      <c r="H357" s="60">
        <v>189000</v>
      </c>
      <c r="I357" t="s">
        <v>852</v>
      </c>
      <c r="J357" s="60">
        <v>355552.5</v>
      </c>
    </row>
    <row r="358" spans="1:10" x14ac:dyDescent="0.25">
      <c r="A358">
        <v>358</v>
      </c>
      <c r="B358" s="26">
        <v>40477</v>
      </c>
      <c r="C358" s="26">
        <v>40477</v>
      </c>
      <c r="D358">
        <v>-394</v>
      </c>
      <c r="E358">
        <v>15670</v>
      </c>
      <c r="F358">
        <v>6</v>
      </c>
      <c r="G358" s="60">
        <v>-2364</v>
      </c>
      <c r="H358" s="60">
        <v>189000</v>
      </c>
      <c r="I358" t="s">
        <v>853</v>
      </c>
      <c r="J358" s="60">
        <v>353188.5</v>
      </c>
    </row>
    <row r="359" spans="1:10" x14ac:dyDescent="0.25">
      <c r="A359">
        <v>359</v>
      </c>
      <c r="B359" s="26">
        <v>40478</v>
      </c>
      <c r="C359" s="26">
        <v>40478</v>
      </c>
      <c r="D359">
        <v>-432.5</v>
      </c>
      <c r="E359" s="60">
        <v>15670</v>
      </c>
      <c r="F359">
        <v>6</v>
      </c>
      <c r="G359" s="60">
        <v>-2595</v>
      </c>
      <c r="H359" s="60">
        <v>189000</v>
      </c>
      <c r="I359" t="s">
        <v>854</v>
      </c>
      <c r="J359" s="60">
        <v>350593.5</v>
      </c>
    </row>
    <row r="360" spans="1:10" x14ac:dyDescent="0.25">
      <c r="A360">
        <v>360</v>
      </c>
      <c r="B360" s="26">
        <v>40478</v>
      </c>
      <c r="C360" s="26">
        <v>40478</v>
      </c>
      <c r="D360">
        <v>56</v>
      </c>
      <c r="E360">
        <v>15670</v>
      </c>
      <c r="F360">
        <v>6</v>
      </c>
      <c r="G360">
        <v>336</v>
      </c>
      <c r="H360" s="60">
        <v>189000</v>
      </c>
      <c r="I360" t="s">
        <v>855</v>
      </c>
      <c r="J360" s="60">
        <v>350929.5</v>
      </c>
    </row>
    <row r="361" spans="1:10" x14ac:dyDescent="0.25">
      <c r="A361">
        <v>361</v>
      </c>
      <c r="B361" s="26">
        <v>40478</v>
      </c>
      <c r="C361" s="26">
        <v>40478</v>
      </c>
      <c r="D361" s="60">
        <v>-1560</v>
      </c>
      <c r="E361">
        <v>15670</v>
      </c>
      <c r="F361">
        <v>6</v>
      </c>
      <c r="G361" s="60">
        <v>-9360</v>
      </c>
      <c r="H361" s="60">
        <v>189000</v>
      </c>
      <c r="I361" t="s">
        <v>856</v>
      </c>
      <c r="J361" s="60">
        <v>341569.5</v>
      </c>
    </row>
    <row r="362" spans="1:10" x14ac:dyDescent="0.25">
      <c r="A362">
        <v>362</v>
      </c>
      <c r="B362" s="26">
        <v>40479</v>
      </c>
      <c r="C362" s="26">
        <v>40479</v>
      </c>
      <c r="D362" s="60">
        <v>-1424</v>
      </c>
      <c r="E362">
        <v>15670</v>
      </c>
      <c r="F362">
        <v>6</v>
      </c>
      <c r="G362" s="60">
        <v>-8544</v>
      </c>
      <c r="H362" s="60">
        <v>189000</v>
      </c>
      <c r="I362" t="s">
        <v>857</v>
      </c>
      <c r="J362" s="60">
        <v>333025.5</v>
      </c>
    </row>
    <row r="363" spans="1:10" x14ac:dyDescent="0.25">
      <c r="A363">
        <v>363</v>
      </c>
      <c r="B363" s="26">
        <v>40480</v>
      </c>
      <c r="C363" s="26">
        <v>40480</v>
      </c>
      <c r="D363" s="60">
        <v>-1122</v>
      </c>
      <c r="E363">
        <v>15670</v>
      </c>
      <c r="F363">
        <v>5</v>
      </c>
      <c r="G363" s="60">
        <v>-5610</v>
      </c>
      <c r="H363" s="60">
        <v>157500</v>
      </c>
      <c r="I363" t="s">
        <v>858</v>
      </c>
      <c r="J363" s="60">
        <v>327415.5</v>
      </c>
    </row>
    <row r="364" spans="1:10" x14ac:dyDescent="0.25">
      <c r="A364">
        <v>364</v>
      </c>
      <c r="B364" s="26">
        <v>40480</v>
      </c>
      <c r="C364" s="26">
        <v>40480</v>
      </c>
      <c r="D364">
        <v>-580</v>
      </c>
      <c r="E364">
        <v>15670</v>
      </c>
      <c r="F364">
        <v>5</v>
      </c>
      <c r="G364" s="60">
        <v>-2900</v>
      </c>
      <c r="H364" s="60">
        <v>157500</v>
      </c>
      <c r="I364" t="s">
        <v>859</v>
      </c>
      <c r="J364" s="60">
        <v>324515.5</v>
      </c>
    </row>
    <row r="365" spans="1:10" x14ac:dyDescent="0.25">
      <c r="A365">
        <v>365</v>
      </c>
      <c r="B365" s="26">
        <v>40480</v>
      </c>
      <c r="C365" s="26">
        <v>40480</v>
      </c>
      <c r="D365">
        <v>16</v>
      </c>
      <c r="E365">
        <v>15670</v>
      </c>
      <c r="F365">
        <v>5</v>
      </c>
      <c r="G365">
        <v>80</v>
      </c>
      <c r="H365" s="60">
        <v>157500</v>
      </c>
      <c r="I365" t="s">
        <v>860</v>
      </c>
      <c r="J365" s="60">
        <v>324595.5</v>
      </c>
    </row>
    <row r="366" spans="1:10" x14ac:dyDescent="0.25">
      <c r="A366">
        <v>366</v>
      </c>
      <c r="B366" s="26">
        <v>40483</v>
      </c>
      <c r="C366" s="26">
        <v>40483</v>
      </c>
      <c r="D366" s="60">
        <v>2338</v>
      </c>
      <c r="E366" s="60">
        <v>15670</v>
      </c>
      <c r="F366">
        <v>5</v>
      </c>
      <c r="G366" s="60">
        <v>11690</v>
      </c>
      <c r="H366" s="60">
        <v>157500</v>
      </c>
      <c r="I366" t="s">
        <v>861</v>
      </c>
      <c r="J366" s="60">
        <v>336285.5</v>
      </c>
    </row>
    <row r="367" spans="1:10" x14ac:dyDescent="0.25">
      <c r="A367">
        <v>367</v>
      </c>
      <c r="B367" s="26">
        <v>40483</v>
      </c>
      <c r="C367" s="26">
        <v>40483</v>
      </c>
      <c r="D367" s="60">
        <v>2160</v>
      </c>
      <c r="E367">
        <v>15670</v>
      </c>
      <c r="F367">
        <v>5</v>
      </c>
      <c r="G367" s="60">
        <v>10800</v>
      </c>
      <c r="H367" s="60">
        <v>157500</v>
      </c>
      <c r="I367" t="s">
        <v>862</v>
      </c>
      <c r="J367" s="60">
        <v>347085.5</v>
      </c>
    </row>
    <row r="368" spans="1:10" x14ac:dyDescent="0.25">
      <c r="A368">
        <v>368</v>
      </c>
      <c r="B368" s="26">
        <v>40484</v>
      </c>
      <c r="C368" s="26">
        <v>40484</v>
      </c>
      <c r="D368">
        <v>-356</v>
      </c>
      <c r="E368">
        <v>15670</v>
      </c>
      <c r="F368">
        <v>6</v>
      </c>
      <c r="G368" s="60">
        <v>-2136</v>
      </c>
      <c r="H368" s="60">
        <v>189000</v>
      </c>
      <c r="I368" t="s">
        <v>863</v>
      </c>
      <c r="J368" s="60">
        <v>344949.5</v>
      </c>
    </row>
    <row r="369" spans="1:10" x14ac:dyDescent="0.25">
      <c r="A369">
        <v>369</v>
      </c>
      <c r="B369" s="26">
        <v>40484</v>
      </c>
      <c r="C369" s="26">
        <v>40484</v>
      </c>
      <c r="D369" s="60">
        <v>1008</v>
      </c>
      <c r="E369">
        <v>15670</v>
      </c>
      <c r="F369">
        <v>6</v>
      </c>
      <c r="G369" s="60">
        <v>6048</v>
      </c>
      <c r="H369" s="60">
        <v>189000</v>
      </c>
      <c r="I369" t="s">
        <v>864</v>
      </c>
      <c r="J369" s="60">
        <v>350997.5</v>
      </c>
    </row>
    <row r="370" spans="1:10" x14ac:dyDescent="0.25">
      <c r="A370">
        <v>370</v>
      </c>
      <c r="B370" s="26">
        <v>40485</v>
      </c>
      <c r="C370" s="26">
        <v>40485</v>
      </c>
      <c r="D370" s="60">
        <v>2680</v>
      </c>
      <c r="E370">
        <v>15670</v>
      </c>
      <c r="F370">
        <v>6</v>
      </c>
      <c r="G370" s="60">
        <v>16080</v>
      </c>
      <c r="H370" s="60">
        <v>189000</v>
      </c>
      <c r="I370" t="s">
        <v>188</v>
      </c>
      <c r="J370" s="60">
        <v>367077.5</v>
      </c>
    </row>
    <row r="371" spans="1:10" x14ac:dyDescent="0.25">
      <c r="A371">
        <v>371</v>
      </c>
      <c r="B371" s="26">
        <v>40486</v>
      </c>
      <c r="C371" s="26">
        <v>40486</v>
      </c>
      <c r="D371" s="60">
        <v>1280</v>
      </c>
      <c r="E371">
        <v>15670</v>
      </c>
      <c r="F371">
        <v>6</v>
      </c>
      <c r="G371" s="60">
        <v>7680</v>
      </c>
      <c r="H371" s="60">
        <v>189000</v>
      </c>
      <c r="I371" t="s">
        <v>188</v>
      </c>
      <c r="J371" s="60">
        <v>374757.5</v>
      </c>
    </row>
    <row r="372" spans="1:10" x14ac:dyDescent="0.25">
      <c r="A372">
        <v>372</v>
      </c>
      <c r="B372" s="26">
        <v>40486</v>
      </c>
      <c r="C372" s="26">
        <v>40486</v>
      </c>
      <c r="D372" s="60">
        <v>1024</v>
      </c>
      <c r="E372">
        <v>15670</v>
      </c>
      <c r="F372">
        <v>6</v>
      </c>
      <c r="G372" s="60">
        <v>6144</v>
      </c>
      <c r="H372" s="60">
        <v>189000</v>
      </c>
      <c r="I372" t="s">
        <v>188</v>
      </c>
      <c r="J372" s="60">
        <v>380901.5</v>
      </c>
    </row>
    <row r="373" spans="1:10" x14ac:dyDescent="0.25">
      <c r="A373">
        <v>373</v>
      </c>
      <c r="B373" s="26">
        <v>40491</v>
      </c>
      <c r="C373" s="26">
        <v>40491</v>
      </c>
      <c r="D373">
        <v>-407.5</v>
      </c>
      <c r="E373">
        <v>15670</v>
      </c>
      <c r="F373">
        <v>6</v>
      </c>
      <c r="G373" s="60">
        <v>-2445</v>
      </c>
      <c r="H373" s="60">
        <v>189000</v>
      </c>
      <c r="I373" t="s">
        <v>865</v>
      </c>
      <c r="J373" s="60">
        <v>378456.5</v>
      </c>
    </row>
    <row r="374" spans="1:10" x14ac:dyDescent="0.25">
      <c r="A374">
        <v>374</v>
      </c>
      <c r="B374" s="26">
        <v>40492</v>
      </c>
      <c r="C374" s="26">
        <v>40492</v>
      </c>
      <c r="D374">
        <v>-222</v>
      </c>
      <c r="E374">
        <v>15670</v>
      </c>
      <c r="F374">
        <v>6</v>
      </c>
      <c r="G374" s="60">
        <v>-1332</v>
      </c>
      <c r="H374" s="60">
        <v>189000</v>
      </c>
      <c r="I374" t="s">
        <v>866</v>
      </c>
      <c r="J374" s="60">
        <v>377124.5</v>
      </c>
    </row>
    <row r="375" spans="1:10" x14ac:dyDescent="0.25">
      <c r="A375">
        <v>375</v>
      </c>
      <c r="B375" s="26">
        <v>40492</v>
      </c>
      <c r="C375" s="26">
        <v>40492</v>
      </c>
      <c r="D375" s="60">
        <v>1800</v>
      </c>
      <c r="E375">
        <v>15670</v>
      </c>
      <c r="F375">
        <v>6</v>
      </c>
      <c r="G375" s="60">
        <v>10800</v>
      </c>
      <c r="H375" s="60">
        <v>189000</v>
      </c>
      <c r="I375" t="s">
        <v>188</v>
      </c>
      <c r="J375" s="60">
        <v>387924.5</v>
      </c>
    </row>
    <row r="376" spans="1:10" x14ac:dyDescent="0.25">
      <c r="A376">
        <v>376</v>
      </c>
      <c r="B376" s="26">
        <v>40492</v>
      </c>
      <c r="C376" s="26">
        <v>40492</v>
      </c>
      <c r="D376">
        <v>-376</v>
      </c>
      <c r="E376">
        <v>15670</v>
      </c>
      <c r="F376">
        <v>6</v>
      </c>
      <c r="G376" s="60">
        <v>-2256</v>
      </c>
      <c r="H376" s="60">
        <v>189000</v>
      </c>
      <c r="I376" t="s">
        <v>867</v>
      </c>
      <c r="J376" s="60">
        <v>385668.5</v>
      </c>
    </row>
    <row r="377" spans="1:10" x14ac:dyDescent="0.25">
      <c r="A377">
        <v>377</v>
      </c>
      <c r="B377" s="26">
        <v>40492</v>
      </c>
      <c r="C377" s="26">
        <v>40492</v>
      </c>
      <c r="D377">
        <v>766</v>
      </c>
      <c r="E377">
        <v>15670</v>
      </c>
      <c r="F377">
        <v>6</v>
      </c>
      <c r="G377" s="60">
        <v>4596</v>
      </c>
      <c r="H377" s="60">
        <v>189000</v>
      </c>
      <c r="I377" t="s">
        <v>188</v>
      </c>
      <c r="J377" s="60">
        <v>390264.5</v>
      </c>
    </row>
    <row r="378" spans="1:10" x14ac:dyDescent="0.25">
      <c r="A378">
        <v>378</v>
      </c>
      <c r="B378" s="26">
        <v>40493</v>
      </c>
      <c r="C378" s="26">
        <v>40493</v>
      </c>
      <c r="D378">
        <v>-276</v>
      </c>
      <c r="E378">
        <v>15670</v>
      </c>
      <c r="F378">
        <v>6</v>
      </c>
      <c r="G378" s="60">
        <v>-1656</v>
      </c>
      <c r="H378" s="60">
        <v>189000</v>
      </c>
      <c r="I378" t="s">
        <v>868</v>
      </c>
      <c r="J378" s="60">
        <v>388608.5</v>
      </c>
    </row>
    <row r="379" spans="1:10" x14ac:dyDescent="0.25">
      <c r="A379">
        <v>379</v>
      </c>
      <c r="B379" s="26">
        <v>40494</v>
      </c>
      <c r="C379" s="26">
        <v>40494</v>
      </c>
      <c r="D379">
        <v>335</v>
      </c>
      <c r="E379">
        <v>15670</v>
      </c>
      <c r="F379">
        <v>6</v>
      </c>
      <c r="G379" s="60">
        <v>2010</v>
      </c>
      <c r="H379" s="60">
        <v>189000</v>
      </c>
      <c r="I379" t="s">
        <v>188</v>
      </c>
      <c r="J379" s="60">
        <v>390618.5</v>
      </c>
    </row>
    <row r="380" spans="1:10" x14ac:dyDescent="0.25">
      <c r="A380">
        <v>380</v>
      </c>
      <c r="B380" s="26">
        <v>40497</v>
      </c>
      <c r="C380" s="26">
        <v>40497</v>
      </c>
      <c r="D380">
        <v>-432.5</v>
      </c>
      <c r="E380">
        <v>15670</v>
      </c>
      <c r="F380">
        <v>6</v>
      </c>
      <c r="G380" s="60">
        <v>-2595</v>
      </c>
      <c r="H380" s="60">
        <v>189000</v>
      </c>
      <c r="I380" t="s">
        <v>869</v>
      </c>
      <c r="J380" s="60">
        <v>388023.5</v>
      </c>
    </row>
    <row r="381" spans="1:10" x14ac:dyDescent="0.25">
      <c r="A381">
        <v>381</v>
      </c>
      <c r="B381" s="26">
        <v>40497</v>
      </c>
      <c r="C381" s="26">
        <v>40497</v>
      </c>
      <c r="D381">
        <v>-340</v>
      </c>
      <c r="E381">
        <v>15670</v>
      </c>
      <c r="F381">
        <v>6</v>
      </c>
      <c r="G381" s="60">
        <v>-2040</v>
      </c>
      <c r="H381" s="60">
        <v>189000</v>
      </c>
      <c r="I381" t="s">
        <v>870</v>
      </c>
      <c r="J381" s="60">
        <v>385983.5</v>
      </c>
    </row>
    <row r="382" spans="1:10" x14ac:dyDescent="0.25">
      <c r="A382">
        <v>382</v>
      </c>
      <c r="B382" s="26">
        <v>40497</v>
      </c>
      <c r="C382" s="26">
        <v>40497</v>
      </c>
      <c r="D382">
        <v>-618</v>
      </c>
      <c r="E382">
        <v>15670</v>
      </c>
      <c r="F382">
        <v>6</v>
      </c>
      <c r="G382" s="60">
        <v>-3708</v>
      </c>
      <c r="H382" s="60">
        <v>189000</v>
      </c>
      <c r="I382" t="s">
        <v>871</v>
      </c>
      <c r="J382" s="60">
        <v>382275.5</v>
      </c>
    </row>
    <row r="383" spans="1:10" x14ac:dyDescent="0.25">
      <c r="A383">
        <v>383</v>
      </c>
      <c r="B383" s="26">
        <v>40498</v>
      </c>
      <c r="C383" s="26">
        <v>40498</v>
      </c>
      <c r="D383" s="60">
        <v>-1500</v>
      </c>
      <c r="E383">
        <v>15670</v>
      </c>
      <c r="F383">
        <v>6</v>
      </c>
      <c r="G383" s="60">
        <v>-9000</v>
      </c>
      <c r="H383" s="60">
        <v>189000</v>
      </c>
      <c r="I383" t="s">
        <v>872</v>
      </c>
      <c r="J383" s="60">
        <v>373275.5</v>
      </c>
    </row>
    <row r="384" spans="1:10" x14ac:dyDescent="0.25">
      <c r="A384">
        <v>384</v>
      </c>
      <c r="B384" s="26">
        <v>40500</v>
      </c>
      <c r="C384" s="26">
        <v>40500</v>
      </c>
      <c r="D384" s="60">
        <v>2090</v>
      </c>
      <c r="E384">
        <v>15670</v>
      </c>
      <c r="F384">
        <v>6</v>
      </c>
      <c r="G384" s="60">
        <v>12540</v>
      </c>
      <c r="H384" s="60">
        <v>189000</v>
      </c>
      <c r="I384" t="s">
        <v>873</v>
      </c>
      <c r="J384" s="60">
        <v>385815.5</v>
      </c>
    </row>
    <row r="385" spans="1:10" x14ac:dyDescent="0.25">
      <c r="A385">
        <v>385</v>
      </c>
      <c r="B385" s="26">
        <v>40500</v>
      </c>
      <c r="C385" s="26">
        <v>40500</v>
      </c>
      <c r="D385" s="60">
        <v>-1084</v>
      </c>
      <c r="E385">
        <v>15670</v>
      </c>
      <c r="F385">
        <v>6</v>
      </c>
      <c r="G385" s="60">
        <v>-6504</v>
      </c>
      <c r="H385" s="60">
        <v>189000</v>
      </c>
      <c r="I385" t="s">
        <v>874</v>
      </c>
      <c r="J385" s="60">
        <v>379311.5</v>
      </c>
    </row>
    <row r="386" spans="1:10" x14ac:dyDescent="0.25">
      <c r="A386">
        <v>386</v>
      </c>
      <c r="B386" s="26">
        <v>40500</v>
      </c>
      <c r="C386" s="26">
        <v>40500</v>
      </c>
      <c r="D386">
        <v>-980</v>
      </c>
      <c r="E386">
        <v>15670</v>
      </c>
      <c r="F386">
        <v>6</v>
      </c>
      <c r="G386" s="60">
        <v>-5880</v>
      </c>
      <c r="H386" s="60">
        <v>189000</v>
      </c>
      <c r="I386" t="s">
        <v>875</v>
      </c>
      <c r="J386" s="60">
        <v>373431.5</v>
      </c>
    </row>
    <row r="387" spans="1:10" x14ac:dyDescent="0.25">
      <c r="A387">
        <v>387</v>
      </c>
      <c r="B387" s="26">
        <v>40500</v>
      </c>
      <c r="C387" s="26">
        <v>40500</v>
      </c>
      <c r="D387">
        <v>96</v>
      </c>
      <c r="E387">
        <v>15670</v>
      </c>
      <c r="F387">
        <v>6</v>
      </c>
      <c r="G387">
        <v>576</v>
      </c>
      <c r="H387" s="60">
        <v>189000</v>
      </c>
      <c r="I387" t="s">
        <v>876</v>
      </c>
      <c r="J387" s="60">
        <v>374007.5</v>
      </c>
    </row>
    <row r="388" spans="1:10" x14ac:dyDescent="0.25">
      <c r="A388">
        <v>388</v>
      </c>
      <c r="B388" s="26">
        <v>40501</v>
      </c>
      <c r="C388" s="26">
        <v>40501</v>
      </c>
      <c r="D388" s="60">
        <v>-2944</v>
      </c>
      <c r="E388">
        <v>15670</v>
      </c>
      <c r="F388">
        <v>6</v>
      </c>
      <c r="G388" s="60">
        <v>-17664</v>
      </c>
      <c r="H388" s="60">
        <v>189000</v>
      </c>
      <c r="I388" t="s">
        <v>877</v>
      </c>
      <c r="J388" s="60">
        <v>356343.5</v>
      </c>
    </row>
    <row r="389" spans="1:10" x14ac:dyDescent="0.25">
      <c r="A389">
        <v>389</v>
      </c>
      <c r="B389" s="26">
        <v>40501</v>
      </c>
      <c r="C389" s="26">
        <v>40501</v>
      </c>
      <c r="D389">
        <v>740</v>
      </c>
      <c r="E389">
        <v>15670</v>
      </c>
      <c r="F389">
        <v>6</v>
      </c>
      <c r="G389" s="60">
        <v>4440</v>
      </c>
      <c r="H389" s="60">
        <v>189000</v>
      </c>
      <c r="I389" t="s">
        <v>878</v>
      </c>
      <c r="J389" s="60">
        <v>360783.5</v>
      </c>
    </row>
    <row r="390" spans="1:10" x14ac:dyDescent="0.25">
      <c r="A390">
        <v>390</v>
      </c>
      <c r="B390" s="26">
        <v>40501</v>
      </c>
      <c r="C390" s="26">
        <v>40501</v>
      </c>
      <c r="D390">
        <v>-76</v>
      </c>
      <c r="E390">
        <v>15670</v>
      </c>
      <c r="F390">
        <v>6</v>
      </c>
      <c r="G390">
        <v>-456</v>
      </c>
      <c r="H390" s="60">
        <v>189000</v>
      </c>
      <c r="I390" t="s">
        <v>879</v>
      </c>
      <c r="J390" s="60">
        <v>360327.5</v>
      </c>
    </row>
    <row r="391" spans="1:10" x14ac:dyDescent="0.25">
      <c r="A391">
        <v>391</v>
      </c>
      <c r="B391" s="26">
        <v>40501</v>
      </c>
      <c r="C391" s="26">
        <v>40501</v>
      </c>
      <c r="D391">
        <v>-64</v>
      </c>
      <c r="E391">
        <v>15670</v>
      </c>
      <c r="F391">
        <v>6</v>
      </c>
      <c r="G391">
        <v>-384</v>
      </c>
      <c r="H391" s="60">
        <v>189000</v>
      </c>
      <c r="I391" t="s">
        <v>880</v>
      </c>
      <c r="J391" s="60">
        <v>359943.5</v>
      </c>
    </row>
    <row r="392" spans="1:10" x14ac:dyDescent="0.25">
      <c r="A392">
        <v>392</v>
      </c>
      <c r="B392" s="26">
        <v>40504</v>
      </c>
      <c r="C392" s="26">
        <v>40504</v>
      </c>
      <c r="D392" s="60">
        <v>-1164</v>
      </c>
      <c r="E392">
        <v>15670</v>
      </c>
      <c r="F392">
        <v>6</v>
      </c>
      <c r="G392" s="60">
        <v>-6984</v>
      </c>
      <c r="H392" s="60">
        <v>189000</v>
      </c>
      <c r="I392" t="s">
        <v>881</v>
      </c>
      <c r="J392" s="60">
        <v>352959.5</v>
      </c>
    </row>
    <row r="393" spans="1:10" x14ac:dyDescent="0.25">
      <c r="A393">
        <v>393</v>
      </c>
      <c r="B393" s="26">
        <v>40504</v>
      </c>
      <c r="C393" s="26">
        <v>40504</v>
      </c>
      <c r="D393" s="60">
        <v>2980</v>
      </c>
      <c r="E393">
        <v>15670</v>
      </c>
      <c r="F393">
        <v>6</v>
      </c>
      <c r="G393" s="60">
        <v>17880</v>
      </c>
      <c r="H393" s="60">
        <v>189000</v>
      </c>
      <c r="I393" t="s">
        <v>882</v>
      </c>
      <c r="J393" s="60">
        <v>370839.5</v>
      </c>
    </row>
    <row r="394" spans="1:10" x14ac:dyDescent="0.25">
      <c r="A394">
        <v>394</v>
      </c>
      <c r="B394" s="26">
        <v>40504</v>
      </c>
      <c r="C394" s="26">
        <v>40504</v>
      </c>
      <c r="D394">
        <v>-214</v>
      </c>
      <c r="E394">
        <v>15670</v>
      </c>
      <c r="F394">
        <v>6</v>
      </c>
      <c r="G394" s="60">
        <v>-1284</v>
      </c>
      <c r="H394" s="60">
        <v>189000</v>
      </c>
      <c r="I394" t="s">
        <v>883</v>
      </c>
      <c r="J394" s="60">
        <v>369555.5</v>
      </c>
    </row>
    <row r="395" spans="1:10" x14ac:dyDescent="0.25">
      <c r="A395">
        <v>395</v>
      </c>
      <c r="B395" s="26">
        <v>40505</v>
      </c>
      <c r="C395" s="26">
        <v>40505</v>
      </c>
      <c r="D395">
        <v>-962</v>
      </c>
      <c r="E395">
        <v>15670</v>
      </c>
      <c r="F395">
        <v>6</v>
      </c>
      <c r="G395" s="60">
        <v>-5772</v>
      </c>
      <c r="H395" s="60">
        <v>189000</v>
      </c>
      <c r="I395" t="s">
        <v>884</v>
      </c>
      <c r="J395" s="60">
        <v>363783.5</v>
      </c>
    </row>
    <row r="396" spans="1:10" x14ac:dyDescent="0.25">
      <c r="A396">
        <v>396</v>
      </c>
      <c r="B396" s="26">
        <v>40505</v>
      </c>
      <c r="C396" s="26">
        <v>40505</v>
      </c>
      <c r="D396">
        <v>-76</v>
      </c>
      <c r="E396">
        <v>15670</v>
      </c>
      <c r="F396">
        <v>6</v>
      </c>
      <c r="G396">
        <v>-456</v>
      </c>
      <c r="H396" s="60">
        <v>189000</v>
      </c>
      <c r="I396" t="s">
        <v>885</v>
      </c>
      <c r="J396" s="60">
        <v>363327.5</v>
      </c>
    </row>
    <row r="397" spans="1:10" x14ac:dyDescent="0.25">
      <c r="A397">
        <v>397</v>
      </c>
      <c r="B397" s="26">
        <v>40505</v>
      </c>
      <c r="C397" s="26">
        <v>40505</v>
      </c>
      <c r="D397">
        <v>-198</v>
      </c>
      <c r="E397">
        <v>15670</v>
      </c>
      <c r="F397">
        <v>6</v>
      </c>
      <c r="G397" s="60">
        <v>-1188</v>
      </c>
      <c r="H397" s="60">
        <v>189000</v>
      </c>
      <c r="I397" t="s">
        <v>886</v>
      </c>
      <c r="J397" s="60">
        <v>362139.5</v>
      </c>
    </row>
    <row r="398" spans="1:10" x14ac:dyDescent="0.25">
      <c r="A398">
        <v>398</v>
      </c>
      <c r="B398" s="26">
        <v>40506</v>
      </c>
      <c r="C398" s="26">
        <v>40506</v>
      </c>
      <c r="D398" s="60">
        <v>1765</v>
      </c>
      <c r="E398">
        <v>15670</v>
      </c>
      <c r="F398">
        <v>6</v>
      </c>
      <c r="G398" s="60">
        <v>10590</v>
      </c>
      <c r="H398" s="60">
        <v>189000</v>
      </c>
      <c r="I398" t="s">
        <v>887</v>
      </c>
      <c r="J398" s="60">
        <v>372729.5</v>
      </c>
    </row>
    <row r="399" spans="1:10" x14ac:dyDescent="0.25">
      <c r="A399">
        <v>399</v>
      </c>
      <c r="B399" s="26">
        <v>40506</v>
      </c>
      <c r="C399" s="26">
        <v>40506</v>
      </c>
      <c r="D399" s="60">
        <v>3838</v>
      </c>
      <c r="E399">
        <v>15670</v>
      </c>
      <c r="F399">
        <v>6</v>
      </c>
      <c r="G399" s="60">
        <v>23028</v>
      </c>
      <c r="H399" s="60">
        <v>189000</v>
      </c>
      <c r="I399" t="s">
        <v>188</v>
      </c>
      <c r="J399" s="60">
        <v>395757.5</v>
      </c>
    </row>
    <row r="400" spans="1:10" x14ac:dyDescent="0.25">
      <c r="A400">
        <v>400</v>
      </c>
      <c r="B400" s="26">
        <v>40506</v>
      </c>
      <c r="C400" s="26">
        <v>40506</v>
      </c>
      <c r="D400">
        <v>-784</v>
      </c>
      <c r="E400">
        <v>15670</v>
      </c>
      <c r="F400">
        <v>6</v>
      </c>
      <c r="G400" s="60">
        <v>-4704</v>
      </c>
      <c r="H400" s="60">
        <v>189000</v>
      </c>
      <c r="I400" t="s">
        <v>888</v>
      </c>
      <c r="J400" s="60">
        <v>391053.5</v>
      </c>
    </row>
    <row r="401" spans="1:10" x14ac:dyDescent="0.25">
      <c r="A401">
        <v>401</v>
      </c>
      <c r="B401" s="26">
        <v>40507</v>
      </c>
      <c r="C401" s="26">
        <v>40507</v>
      </c>
      <c r="D401">
        <v>-540</v>
      </c>
      <c r="E401">
        <v>15670</v>
      </c>
      <c r="F401">
        <v>6</v>
      </c>
      <c r="G401" s="60">
        <v>-3240</v>
      </c>
      <c r="H401" s="60">
        <v>189000</v>
      </c>
      <c r="I401" t="s">
        <v>889</v>
      </c>
      <c r="J401" s="60">
        <v>387813.5</v>
      </c>
    </row>
    <row r="402" spans="1:10" x14ac:dyDescent="0.25">
      <c r="A402">
        <v>402</v>
      </c>
      <c r="B402" s="26">
        <v>40508</v>
      </c>
      <c r="C402" s="26">
        <v>40508</v>
      </c>
      <c r="D402">
        <v>-942</v>
      </c>
      <c r="E402">
        <v>15670</v>
      </c>
      <c r="F402">
        <v>6</v>
      </c>
      <c r="G402" s="60">
        <v>-5652</v>
      </c>
      <c r="H402" s="60">
        <v>189000</v>
      </c>
      <c r="I402" t="s">
        <v>890</v>
      </c>
      <c r="J402" s="60">
        <v>382161.5</v>
      </c>
    </row>
    <row r="403" spans="1:10" x14ac:dyDescent="0.25">
      <c r="A403">
        <v>403</v>
      </c>
      <c r="B403" s="26">
        <v>40508</v>
      </c>
      <c r="C403" s="26">
        <v>40508</v>
      </c>
      <c r="D403">
        <v>44</v>
      </c>
      <c r="E403">
        <v>15670</v>
      </c>
      <c r="F403">
        <v>6</v>
      </c>
      <c r="G403">
        <v>264</v>
      </c>
      <c r="H403" s="60">
        <v>189000</v>
      </c>
      <c r="I403" t="s">
        <v>891</v>
      </c>
      <c r="J403" s="60">
        <v>382425.5</v>
      </c>
    </row>
    <row r="404" spans="1:10" x14ac:dyDescent="0.25">
      <c r="A404">
        <v>404</v>
      </c>
      <c r="B404" s="26">
        <v>40511</v>
      </c>
      <c r="C404" s="26">
        <v>40511</v>
      </c>
      <c r="D404" s="60">
        <v>2540</v>
      </c>
      <c r="E404">
        <v>15670</v>
      </c>
      <c r="F404">
        <v>6</v>
      </c>
      <c r="G404" s="60">
        <v>15240</v>
      </c>
      <c r="H404" s="60">
        <v>189000</v>
      </c>
      <c r="I404" t="s">
        <v>188</v>
      </c>
      <c r="J404" s="60">
        <v>397665.5</v>
      </c>
    </row>
    <row r="405" spans="1:10" x14ac:dyDescent="0.25">
      <c r="A405">
        <v>405</v>
      </c>
      <c r="B405" s="26">
        <v>40512</v>
      </c>
      <c r="C405" s="26">
        <v>40512</v>
      </c>
      <c r="D405">
        <v>-508</v>
      </c>
      <c r="E405">
        <v>15670</v>
      </c>
      <c r="F405">
        <v>6</v>
      </c>
      <c r="G405" s="60">
        <v>-3048</v>
      </c>
      <c r="H405" s="60">
        <v>189000</v>
      </c>
      <c r="I405" t="s">
        <v>892</v>
      </c>
      <c r="J405" s="60">
        <v>394617.5</v>
      </c>
    </row>
    <row r="406" spans="1:10" x14ac:dyDescent="0.25">
      <c r="A406">
        <v>406</v>
      </c>
      <c r="B406" s="26">
        <v>40513</v>
      </c>
      <c r="C406" s="26">
        <v>40513</v>
      </c>
      <c r="D406" s="60">
        <v>1770</v>
      </c>
      <c r="E406" s="60">
        <v>15670</v>
      </c>
      <c r="F406">
        <v>6</v>
      </c>
      <c r="G406" s="60">
        <v>10620</v>
      </c>
      <c r="H406" s="60">
        <v>189000</v>
      </c>
      <c r="I406" t="s">
        <v>188</v>
      </c>
      <c r="J406" s="60">
        <v>405237.5</v>
      </c>
    </row>
    <row r="407" spans="1:10" x14ac:dyDescent="0.25">
      <c r="A407">
        <v>407</v>
      </c>
      <c r="B407" s="26">
        <v>40513</v>
      </c>
      <c r="C407" s="26">
        <v>40513</v>
      </c>
      <c r="D407" s="60">
        <v>3558</v>
      </c>
      <c r="E407">
        <v>15670</v>
      </c>
      <c r="F407">
        <v>6</v>
      </c>
      <c r="G407" s="60">
        <v>21348</v>
      </c>
      <c r="H407" s="60">
        <v>189000</v>
      </c>
      <c r="I407" t="s">
        <v>188</v>
      </c>
      <c r="J407" s="60">
        <v>426585.5</v>
      </c>
    </row>
    <row r="408" spans="1:10" x14ac:dyDescent="0.25">
      <c r="A408">
        <v>408</v>
      </c>
      <c r="B408" s="26">
        <v>40513</v>
      </c>
      <c r="C408" s="26">
        <v>40513</v>
      </c>
      <c r="D408">
        <v>-260</v>
      </c>
      <c r="E408">
        <v>15670</v>
      </c>
      <c r="F408">
        <v>6</v>
      </c>
      <c r="G408" s="60">
        <v>-1560</v>
      </c>
      <c r="H408" s="60">
        <v>189000</v>
      </c>
      <c r="I408" t="s">
        <v>893</v>
      </c>
      <c r="J408" s="60">
        <v>425025.5</v>
      </c>
    </row>
    <row r="409" spans="1:10" x14ac:dyDescent="0.25">
      <c r="A409">
        <v>409</v>
      </c>
      <c r="B409" s="26">
        <v>40513</v>
      </c>
      <c r="C409" s="26">
        <v>40513</v>
      </c>
      <c r="D409" s="60">
        <v>1204</v>
      </c>
      <c r="E409">
        <v>15670</v>
      </c>
      <c r="F409">
        <v>6</v>
      </c>
      <c r="G409" s="60">
        <v>7224</v>
      </c>
      <c r="H409" s="60">
        <v>189000</v>
      </c>
      <c r="I409" t="s">
        <v>188</v>
      </c>
      <c r="J409" s="60">
        <v>432249.5</v>
      </c>
    </row>
    <row r="410" spans="1:10" x14ac:dyDescent="0.25">
      <c r="A410">
        <v>410</v>
      </c>
      <c r="B410" s="26">
        <v>40513</v>
      </c>
      <c r="C410" s="26">
        <v>40513</v>
      </c>
      <c r="D410">
        <v>156</v>
      </c>
      <c r="E410">
        <v>15670</v>
      </c>
      <c r="F410">
        <v>6</v>
      </c>
      <c r="G410">
        <v>936</v>
      </c>
      <c r="H410" s="60">
        <v>189000</v>
      </c>
      <c r="I410" t="s">
        <v>188</v>
      </c>
      <c r="J410" s="60">
        <v>433185.5</v>
      </c>
    </row>
    <row r="411" spans="1:10" x14ac:dyDescent="0.25">
      <c r="A411">
        <v>411</v>
      </c>
      <c r="B411" s="26">
        <v>40514</v>
      </c>
      <c r="C411" s="26">
        <v>40514</v>
      </c>
      <c r="D411" s="60">
        <v>-2820</v>
      </c>
      <c r="E411">
        <v>15670</v>
      </c>
      <c r="F411">
        <v>7</v>
      </c>
      <c r="G411" s="60">
        <v>-19740</v>
      </c>
      <c r="H411" s="60">
        <v>220500</v>
      </c>
      <c r="I411" t="s">
        <v>894</v>
      </c>
      <c r="J411" s="60">
        <v>413445.5</v>
      </c>
    </row>
    <row r="412" spans="1:10" x14ac:dyDescent="0.25">
      <c r="A412">
        <v>412</v>
      </c>
      <c r="B412" s="26">
        <v>40519</v>
      </c>
      <c r="C412" s="26">
        <v>40519</v>
      </c>
      <c r="D412" s="60">
        <v>-2840</v>
      </c>
      <c r="E412">
        <v>15670</v>
      </c>
      <c r="F412">
        <v>6</v>
      </c>
      <c r="G412" s="60">
        <v>-17040</v>
      </c>
      <c r="H412" s="60">
        <v>189000</v>
      </c>
      <c r="I412" t="s">
        <v>895</v>
      </c>
      <c r="J412" s="60">
        <v>396405.5</v>
      </c>
    </row>
    <row r="413" spans="1:10" x14ac:dyDescent="0.25">
      <c r="A413">
        <v>413</v>
      </c>
      <c r="B413" s="26">
        <v>40520</v>
      </c>
      <c r="C413" s="26">
        <v>40520</v>
      </c>
      <c r="D413">
        <v>-906</v>
      </c>
      <c r="E413">
        <v>15670</v>
      </c>
      <c r="F413">
        <v>6</v>
      </c>
      <c r="G413" s="60">
        <v>-5436</v>
      </c>
      <c r="H413" s="60">
        <v>189000</v>
      </c>
      <c r="I413" t="s">
        <v>896</v>
      </c>
      <c r="J413" s="60">
        <v>390969.5</v>
      </c>
    </row>
    <row r="414" spans="1:10" x14ac:dyDescent="0.25">
      <c r="A414">
        <v>414</v>
      </c>
      <c r="B414" s="26">
        <v>40525</v>
      </c>
      <c r="C414" s="26">
        <v>40525</v>
      </c>
      <c r="D414">
        <v>456</v>
      </c>
      <c r="E414">
        <v>15670</v>
      </c>
      <c r="F414">
        <v>6</v>
      </c>
      <c r="G414" s="60">
        <v>2736</v>
      </c>
      <c r="H414" s="60">
        <v>189000</v>
      </c>
      <c r="I414" t="s">
        <v>897</v>
      </c>
      <c r="J414" s="60">
        <v>393705.5</v>
      </c>
    </row>
    <row r="415" spans="1:10" x14ac:dyDescent="0.25">
      <c r="A415">
        <v>415</v>
      </c>
      <c r="B415" s="26">
        <v>40525</v>
      </c>
      <c r="C415" s="26">
        <v>40525</v>
      </c>
      <c r="D415">
        <v>-400</v>
      </c>
      <c r="E415">
        <v>15670</v>
      </c>
      <c r="F415">
        <v>6</v>
      </c>
      <c r="G415" s="60">
        <v>-2400</v>
      </c>
      <c r="H415" s="60">
        <v>189000</v>
      </c>
      <c r="I415" t="s">
        <v>898</v>
      </c>
      <c r="J415" s="60">
        <v>391305.5</v>
      </c>
    </row>
    <row r="416" spans="1:10" x14ac:dyDescent="0.25">
      <c r="A416">
        <v>416</v>
      </c>
      <c r="B416" s="26">
        <v>40526</v>
      </c>
      <c r="C416" s="26">
        <v>40526</v>
      </c>
      <c r="D416" s="60">
        <v>-1386</v>
      </c>
      <c r="E416">
        <v>15670</v>
      </c>
      <c r="F416">
        <v>6</v>
      </c>
      <c r="G416" s="60">
        <v>-8316</v>
      </c>
      <c r="H416" s="60">
        <v>189000</v>
      </c>
      <c r="I416" t="s">
        <v>899</v>
      </c>
      <c r="J416" s="60">
        <v>382989.5</v>
      </c>
    </row>
    <row r="417" spans="1:10" x14ac:dyDescent="0.25">
      <c r="A417">
        <v>417</v>
      </c>
      <c r="B417" s="26">
        <v>40526</v>
      </c>
      <c r="C417" s="26">
        <v>40526</v>
      </c>
      <c r="D417">
        <v>604</v>
      </c>
      <c r="E417">
        <v>15670</v>
      </c>
      <c r="F417">
        <v>6</v>
      </c>
      <c r="G417" s="60">
        <v>3624</v>
      </c>
      <c r="H417" s="60">
        <v>189000</v>
      </c>
      <c r="I417" t="s">
        <v>900</v>
      </c>
      <c r="J417" s="60">
        <v>386613.5</v>
      </c>
    </row>
    <row r="418" spans="1:10" x14ac:dyDescent="0.25">
      <c r="A418">
        <v>418</v>
      </c>
      <c r="B418" s="26">
        <v>40527</v>
      </c>
      <c r="C418" s="26">
        <v>40527</v>
      </c>
      <c r="D418">
        <v>-862</v>
      </c>
      <c r="E418">
        <v>15670</v>
      </c>
      <c r="F418">
        <v>6</v>
      </c>
      <c r="G418" s="60">
        <v>-5172</v>
      </c>
      <c r="H418" s="60">
        <v>189000</v>
      </c>
      <c r="I418" t="s">
        <v>901</v>
      </c>
      <c r="J418" s="60">
        <v>381441.5</v>
      </c>
    </row>
    <row r="419" spans="1:10" x14ac:dyDescent="0.25">
      <c r="A419">
        <v>419</v>
      </c>
      <c r="B419" s="26">
        <v>40527</v>
      </c>
      <c r="C419" s="26">
        <v>40527</v>
      </c>
      <c r="D419">
        <v>-440</v>
      </c>
      <c r="E419">
        <v>15670</v>
      </c>
      <c r="F419">
        <v>6</v>
      </c>
      <c r="G419" s="60">
        <v>-2640</v>
      </c>
      <c r="H419" s="60">
        <v>189000</v>
      </c>
      <c r="I419" t="s">
        <v>902</v>
      </c>
      <c r="J419" s="60">
        <v>378801.5</v>
      </c>
    </row>
    <row r="420" spans="1:10" x14ac:dyDescent="0.25">
      <c r="A420">
        <v>420</v>
      </c>
      <c r="B420" s="26">
        <v>40528</v>
      </c>
      <c r="C420" s="26">
        <v>40528</v>
      </c>
      <c r="D420" s="60">
        <v>-2350</v>
      </c>
      <c r="E420">
        <v>15670</v>
      </c>
      <c r="F420">
        <v>6</v>
      </c>
      <c r="G420" s="60">
        <v>-14100</v>
      </c>
      <c r="H420" s="60">
        <v>189000</v>
      </c>
      <c r="I420" t="s">
        <v>903</v>
      </c>
      <c r="J420" s="60">
        <v>364701.5</v>
      </c>
    </row>
    <row r="421" spans="1:10" x14ac:dyDescent="0.25">
      <c r="A421">
        <v>421</v>
      </c>
      <c r="B421" s="26">
        <v>40528</v>
      </c>
      <c r="C421" s="26">
        <v>40528</v>
      </c>
      <c r="D421">
        <v>-980</v>
      </c>
      <c r="E421" s="60">
        <v>15670</v>
      </c>
      <c r="F421">
        <v>6</v>
      </c>
      <c r="G421" s="60">
        <v>-5880</v>
      </c>
      <c r="H421" s="60">
        <v>189000</v>
      </c>
      <c r="I421" t="s">
        <v>904</v>
      </c>
      <c r="J421" s="60">
        <v>358821.5</v>
      </c>
    </row>
    <row r="422" spans="1:10" x14ac:dyDescent="0.25">
      <c r="A422">
        <v>422</v>
      </c>
      <c r="B422" s="26">
        <v>40528</v>
      </c>
      <c r="C422" s="26">
        <v>40528</v>
      </c>
      <c r="D422">
        <v>76</v>
      </c>
      <c r="E422">
        <v>15670</v>
      </c>
      <c r="F422">
        <v>6</v>
      </c>
      <c r="G422">
        <v>456</v>
      </c>
      <c r="H422" s="60">
        <v>189000</v>
      </c>
      <c r="I422" t="s">
        <v>905</v>
      </c>
      <c r="J422" s="60">
        <v>359277.5</v>
      </c>
    </row>
    <row r="423" spans="1:10" x14ac:dyDescent="0.25">
      <c r="A423">
        <v>423</v>
      </c>
      <c r="B423" s="26">
        <v>40529</v>
      </c>
      <c r="C423" s="26">
        <v>40529</v>
      </c>
      <c r="D423" s="60">
        <v>-1164</v>
      </c>
      <c r="E423" s="60">
        <v>15670</v>
      </c>
      <c r="F423">
        <v>6</v>
      </c>
      <c r="G423" s="60">
        <v>-6984</v>
      </c>
      <c r="H423" s="60">
        <v>189000</v>
      </c>
      <c r="I423" t="s">
        <v>906</v>
      </c>
      <c r="J423" s="60">
        <v>352293.5</v>
      </c>
    </row>
    <row r="424" spans="1:10" x14ac:dyDescent="0.25">
      <c r="A424">
        <v>424</v>
      </c>
      <c r="B424" s="26">
        <v>40529</v>
      </c>
      <c r="C424" s="26">
        <v>40529</v>
      </c>
      <c r="D424">
        <v>-300</v>
      </c>
      <c r="E424">
        <v>15670</v>
      </c>
      <c r="F424">
        <v>6</v>
      </c>
      <c r="G424" s="60">
        <v>-1800</v>
      </c>
      <c r="H424" s="60">
        <v>189000</v>
      </c>
      <c r="I424" t="s">
        <v>907</v>
      </c>
      <c r="J424" s="60">
        <v>350493.5</v>
      </c>
    </row>
    <row r="425" spans="1:10" x14ac:dyDescent="0.25">
      <c r="A425">
        <v>425</v>
      </c>
      <c r="B425" s="26">
        <v>40532</v>
      </c>
      <c r="C425" s="26">
        <v>40532</v>
      </c>
      <c r="D425" s="60">
        <v>-1244</v>
      </c>
      <c r="E425">
        <v>15670</v>
      </c>
      <c r="F425">
        <v>6</v>
      </c>
      <c r="G425" s="60">
        <v>-7464</v>
      </c>
      <c r="H425" s="60">
        <v>189000</v>
      </c>
      <c r="I425" t="s">
        <v>908</v>
      </c>
      <c r="J425" s="60">
        <v>343029.5</v>
      </c>
    </row>
    <row r="426" spans="1:10" x14ac:dyDescent="0.25">
      <c r="A426">
        <v>426</v>
      </c>
      <c r="B426" s="26">
        <v>40533</v>
      </c>
      <c r="C426" s="26">
        <v>40533</v>
      </c>
      <c r="D426" s="60">
        <v>2620</v>
      </c>
      <c r="E426">
        <v>15670</v>
      </c>
      <c r="F426">
        <v>6</v>
      </c>
      <c r="G426" s="60">
        <v>15720</v>
      </c>
      <c r="H426" s="60">
        <v>189000</v>
      </c>
      <c r="I426" t="s">
        <v>909</v>
      </c>
      <c r="J426" s="60">
        <v>358749.5</v>
      </c>
    </row>
    <row r="427" spans="1:10" x14ac:dyDescent="0.25">
      <c r="A427">
        <v>427</v>
      </c>
      <c r="B427" s="26">
        <v>40534</v>
      </c>
      <c r="C427" s="26">
        <v>40534</v>
      </c>
      <c r="D427">
        <v>144</v>
      </c>
      <c r="E427">
        <v>15670</v>
      </c>
      <c r="F427">
        <v>6</v>
      </c>
      <c r="G427">
        <v>864</v>
      </c>
      <c r="H427" s="60">
        <v>189000</v>
      </c>
      <c r="I427" t="s">
        <v>910</v>
      </c>
      <c r="J427" s="60">
        <v>359613.5</v>
      </c>
    </row>
    <row r="428" spans="1:10" x14ac:dyDescent="0.25">
      <c r="A428">
        <v>428</v>
      </c>
      <c r="B428" s="26">
        <v>40540</v>
      </c>
      <c r="C428" s="26">
        <v>40540</v>
      </c>
      <c r="D428">
        <v>-347.5</v>
      </c>
      <c r="E428">
        <v>15670</v>
      </c>
      <c r="F428">
        <v>6</v>
      </c>
      <c r="G428" s="60">
        <v>-2085</v>
      </c>
      <c r="H428" s="60">
        <v>189000</v>
      </c>
      <c r="I428" t="s">
        <v>911</v>
      </c>
      <c r="J428" s="60">
        <v>357528.5</v>
      </c>
    </row>
    <row r="429" spans="1:10" x14ac:dyDescent="0.25">
      <c r="A429">
        <v>429</v>
      </c>
      <c r="B429" s="26">
        <v>40541</v>
      </c>
      <c r="C429" s="26">
        <v>40541</v>
      </c>
      <c r="D429">
        <v>-530</v>
      </c>
      <c r="E429">
        <v>15670</v>
      </c>
      <c r="F429">
        <v>6</v>
      </c>
      <c r="G429" s="60">
        <v>-3180</v>
      </c>
      <c r="H429" s="60">
        <v>189000</v>
      </c>
      <c r="I429" t="s">
        <v>912</v>
      </c>
      <c r="J429" s="60">
        <v>354348.5</v>
      </c>
    </row>
    <row r="430" spans="1:10" x14ac:dyDescent="0.25">
      <c r="A430">
        <v>430</v>
      </c>
      <c r="B430" s="26">
        <v>40542</v>
      </c>
      <c r="C430" s="26">
        <v>40542</v>
      </c>
      <c r="D430" s="60">
        <v>1777.5</v>
      </c>
      <c r="E430">
        <v>15670</v>
      </c>
      <c r="F430">
        <v>6</v>
      </c>
      <c r="G430" s="60">
        <v>10665</v>
      </c>
      <c r="H430" s="60">
        <v>189000</v>
      </c>
      <c r="I430" t="s">
        <v>913</v>
      </c>
      <c r="J430" s="60">
        <v>365013.5</v>
      </c>
    </row>
    <row r="431" spans="1:10" x14ac:dyDescent="0.25">
      <c r="A431">
        <v>431</v>
      </c>
      <c r="B431" s="26">
        <v>40542</v>
      </c>
      <c r="C431" s="26">
        <v>40542</v>
      </c>
      <c r="D431" s="60">
        <v>1420</v>
      </c>
      <c r="E431" s="60">
        <v>15670</v>
      </c>
      <c r="F431">
        <v>6</v>
      </c>
      <c r="G431" s="60">
        <v>8520</v>
      </c>
      <c r="H431" s="60">
        <v>189000</v>
      </c>
      <c r="I431" t="s">
        <v>914</v>
      </c>
      <c r="J431" s="60">
        <v>373533.5</v>
      </c>
    </row>
    <row r="432" spans="1:10" x14ac:dyDescent="0.25">
      <c r="A432">
        <v>432</v>
      </c>
      <c r="B432" s="26">
        <v>40543</v>
      </c>
      <c r="C432" s="26">
        <v>40543</v>
      </c>
      <c r="D432" s="60">
        <v>1838</v>
      </c>
      <c r="E432">
        <v>15670</v>
      </c>
      <c r="F432">
        <v>6</v>
      </c>
      <c r="G432" s="60">
        <v>11028</v>
      </c>
      <c r="H432" s="60">
        <v>189000</v>
      </c>
      <c r="I432" t="s">
        <v>915</v>
      </c>
      <c r="J432" s="60">
        <v>384561.5</v>
      </c>
    </row>
    <row r="433" spans="1:10" x14ac:dyDescent="0.25">
      <c r="A433">
        <v>433</v>
      </c>
      <c r="B433" s="26">
        <v>40543</v>
      </c>
      <c r="C433" s="26">
        <v>40543</v>
      </c>
      <c r="D433" s="60">
        <v>1838</v>
      </c>
      <c r="E433">
        <v>15670</v>
      </c>
      <c r="F433">
        <v>6</v>
      </c>
      <c r="G433" s="60">
        <v>11028</v>
      </c>
      <c r="H433" s="60">
        <v>189000</v>
      </c>
      <c r="I433" t="s">
        <v>188</v>
      </c>
      <c r="J433" s="60">
        <v>395589</v>
      </c>
    </row>
    <row r="434" spans="1:10" x14ac:dyDescent="0.25">
      <c r="A434">
        <v>434</v>
      </c>
      <c r="B434" s="26">
        <v>40546</v>
      </c>
      <c r="C434" s="26">
        <v>40546</v>
      </c>
      <c r="D434">
        <v>-357.5</v>
      </c>
      <c r="E434">
        <v>15670</v>
      </c>
      <c r="F434">
        <v>6</v>
      </c>
      <c r="G434" s="60">
        <v>-2145</v>
      </c>
      <c r="H434" s="60">
        <v>189000</v>
      </c>
      <c r="I434" t="s">
        <v>1011</v>
      </c>
      <c r="J434" s="60">
        <v>393444</v>
      </c>
    </row>
    <row r="435" spans="1:10" x14ac:dyDescent="0.25">
      <c r="A435">
        <v>435</v>
      </c>
      <c r="B435" s="26">
        <v>40546</v>
      </c>
      <c r="C435" s="26">
        <v>40546</v>
      </c>
      <c r="D435">
        <v>220</v>
      </c>
      <c r="E435" s="60">
        <v>15670</v>
      </c>
      <c r="F435">
        <v>6</v>
      </c>
      <c r="G435" s="60">
        <v>1320</v>
      </c>
      <c r="H435" s="60">
        <v>189000</v>
      </c>
      <c r="I435" t="s">
        <v>1012</v>
      </c>
      <c r="J435" s="60">
        <v>394764</v>
      </c>
    </row>
    <row r="436" spans="1:10" x14ac:dyDescent="0.25">
      <c r="A436">
        <v>436</v>
      </c>
      <c r="B436" s="26">
        <v>40546</v>
      </c>
      <c r="C436" s="26">
        <v>40546</v>
      </c>
      <c r="D436">
        <v>606</v>
      </c>
      <c r="E436">
        <v>15670</v>
      </c>
      <c r="F436">
        <v>6</v>
      </c>
      <c r="G436" s="60">
        <v>3636</v>
      </c>
      <c r="H436" s="60">
        <v>189000</v>
      </c>
      <c r="I436" t="s">
        <v>188</v>
      </c>
      <c r="J436" s="60">
        <v>398400</v>
      </c>
    </row>
    <row r="437" spans="1:10" x14ac:dyDescent="0.25">
      <c r="A437">
        <v>437</v>
      </c>
      <c r="B437" s="26">
        <v>40547</v>
      </c>
      <c r="C437" s="26">
        <v>40547</v>
      </c>
      <c r="D437">
        <v>-442.5</v>
      </c>
      <c r="E437">
        <v>15670</v>
      </c>
      <c r="F437">
        <v>6</v>
      </c>
      <c r="G437" s="60">
        <v>-2655</v>
      </c>
      <c r="H437" s="60">
        <v>189000</v>
      </c>
      <c r="I437" t="s">
        <v>1013</v>
      </c>
      <c r="J437" s="60">
        <v>395745</v>
      </c>
    </row>
    <row r="438" spans="1:10" x14ac:dyDescent="0.25">
      <c r="A438">
        <v>438</v>
      </c>
      <c r="B438" s="26">
        <v>40547</v>
      </c>
      <c r="C438" s="26">
        <v>40547</v>
      </c>
      <c r="D438">
        <v>0</v>
      </c>
      <c r="E438">
        <v>15670</v>
      </c>
      <c r="F438">
        <v>6</v>
      </c>
      <c r="G438">
        <v>0</v>
      </c>
      <c r="H438" s="60">
        <v>189000</v>
      </c>
      <c r="I438" t="s">
        <v>1013</v>
      </c>
      <c r="J438" s="60">
        <v>395745</v>
      </c>
    </row>
    <row r="439" spans="1:10" x14ac:dyDescent="0.25">
      <c r="A439">
        <v>439</v>
      </c>
      <c r="B439" s="26">
        <v>40548</v>
      </c>
      <c r="C439" s="26">
        <v>40548</v>
      </c>
      <c r="D439">
        <v>-42</v>
      </c>
      <c r="E439">
        <v>15670</v>
      </c>
      <c r="F439">
        <v>6</v>
      </c>
      <c r="G439">
        <v>-252</v>
      </c>
      <c r="H439" s="60">
        <v>189000</v>
      </c>
      <c r="I439" t="s">
        <v>1014</v>
      </c>
      <c r="J439" s="60">
        <v>395493</v>
      </c>
    </row>
    <row r="440" spans="1:10" x14ac:dyDescent="0.25">
      <c r="A440">
        <v>440</v>
      </c>
      <c r="B440" s="26">
        <v>40548</v>
      </c>
      <c r="C440" s="26">
        <v>40548</v>
      </c>
      <c r="D440" s="60">
        <v>2980</v>
      </c>
      <c r="E440">
        <v>15670</v>
      </c>
      <c r="F440">
        <v>6</v>
      </c>
      <c r="G440" s="60">
        <v>17880</v>
      </c>
      <c r="H440" s="60">
        <v>189000</v>
      </c>
      <c r="I440" t="s">
        <v>188</v>
      </c>
      <c r="J440" s="60">
        <v>413373</v>
      </c>
    </row>
    <row r="441" spans="1:10" x14ac:dyDescent="0.25">
      <c r="A441">
        <v>441</v>
      </c>
      <c r="B441" s="26">
        <v>40548</v>
      </c>
      <c r="C441" s="26">
        <v>40548</v>
      </c>
      <c r="D441">
        <v>256</v>
      </c>
      <c r="E441">
        <v>15670</v>
      </c>
      <c r="F441">
        <v>7</v>
      </c>
      <c r="G441" s="60">
        <v>1792</v>
      </c>
      <c r="H441" s="60">
        <v>220500</v>
      </c>
      <c r="I441" t="s">
        <v>188</v>
      </c>
      <c r="J441" s="60">
        <v>415165</v>
      </c>
    </row>
    <row r="442" spans="1:10" x14ac:dyDescent="0.25">
      <c r="A442">
        <v>442</v>
      </c>
      <c r="B442" s="26">
        <v>40549</v>
      </c>
      <c r="C442" s="26">
        <v>40549</v>
      </c>
      <c r="D442">
        <v>342.5</v>
      </c>
      <c r="E442">
        <v>15670</v>
      </c>
      <c r="F442">
        <v>7</v>
      </c>
      <c r="G442" s="60">
        <v>2397.5</v>
      </c>
      <c r="H442" s="60">
        <v>220500</v>
      </c>
      <c r="I442" t="s">
        <v>188</v>
      </c>
      <c r="J442" s="60">
        <v>417562.5</v>
      </c>
    </row>
    <row r="443" spans="1:10" x14ac:dyDescent="0.25">
      <c r="A443">
        <v>443</v>
      </c>
      <c r="B443" s="26">
        <v>40549</v>
      </c>
      <c r="C443" s="26">
        <v>40549</v>
      </c>
      <c r="D443">
        <v>-482</v>
      </c>
      <c r="E443">
        <v>15670</v>
      </c>
      <c r="F443">
        <v>7</v>
      </c>
      <c r="G443" s="60">
        <v>-3374</v>
      </c>
      <c r="H443" s="60">
        <v>220500</v>
      </c>
      <c r="I443" t="s">
        <v>1015</v>
      </c>
      <c r="J443" s="60">
        <v>414188.5</v>
      </c>
    </row>
    <row r="444" spans="1:10" x14ac:dyDescent="0.25">
      <c r="A444">
        <v>444</v>
      </c>
      <c r="B444" s="26">
        <v>40549</v>
      </c>
      <c r="C444" s="26">
        <v>40549</v>
      </c>
      <c r="D444">
        <v>-14</v>
      </c>
      <c r="E444">
        <v>15670</v>
      </c>
      <c r="F444">
        <v>7</v>
      </c>
      <c r="G444">
        <v>-98</v>
      </c>
      <c r="H444" s="60">
        <v>220500</v>
      </c>
      <c r="I444" t="s">
        <v>1016</v>
      </c>
      <c r="J444" s="60">
        <v>414090.5</v>
      </c>
    </row>
    <row r="445" spans="1:10" x14ac:dyDescent="0.25">
      <c r="A445">
        <v>445</v>
      </c>
      <c r="B445" s="26">
        <v>40550</v>
      </c>
      <c r="C445" s="26">
        <v>40550</v>
      </c>
      <c r="D445" s="60">
        <v>-1517.5</v>
      </c>
      <c r="E445">
        <v>15670</v>
      </c>
      <c r="F445">
        <v>7</v>
      </c>
      <c r="G445" s="60">
        <v>-10622.5</v>
      </c>
      <c r="H445" s="60">
        <v>220500</v>
      </c>
      <c r="I445" t="s">
        <v>1017</v>
      </c>
      <c r="J445" s="60">
        <v>403468</v>
      </c>
    </row>
    <row r="446" spans="1:10" x14ac:dyDescent="0.25">
      <c r="A446">
        <v>446</v>
      </c>
      <c r="B446" s="26">
        <v>40550</v>
      </c>
      <c r="C446" s="26">
        <v>40550</v>
      </c>
      <c r="D446">
        <v>-558</v>
      </c>
      <c r="E446">
        <v>15670</v>
      </c>
      <c r="F446">
        <v>7</v>
      </c>
      <c r="G446" s="60">
        <v>-3906</v>
      </c>
      <c r="H446" s="60">
        <v>220500</v>
      </c>
      <c r="I446" t="s">
        <v>1018</v>
      </c>
      <c r="J446" s="60">
        <v>399562</v>
      </c>
    </row>
    <row r="447" spans="1:10" x14ac:dyDescent="0.25">
      <c r="A447">
        <v>447</v>
      </c>
      <c r="B447" s="26">
        <v>40553</v>
      </c>
      <c r="C447" s="26">
        <v>40553</v>
      </c>
      <c r="D447" s="60">
        <v>-1784</v>
      </c>
      <c r="E447">
        <v>15670</v>
      </c>
      <c r="F447">
        <v>6</v>
      </c>
      <c r="G447" s="60">
        <v>-10704</v>
      </c>
      <c r="H447" s="60">
        <v>189000</v>
      </c>
      <c r="I447" t="s">
        <v>1019</v>
      </c>
      <c r="J447" s="60">
        <v>388858</v>
      </c>
    </row>
    <row r="448" spans="1:10" x14ac:dyDescent="0.25">
      <c r="A448">
        <v>448</v>
      </c>
      <c r="B448" s="26">
        <v>40553</v>
      </c>
      <c r="C448" s="26">
        <v>40553</v>
      </c>
      <c r="D448">
        <v>246</v>
      </c>
      <c r="E448">
        <v>15670</v>
      </c>
      <c r="F448">
        <v>6</v>
      </c>
      <c r="G448" s="60">
        <v>1476</v>
      </c>
      <c r="H448" s="60">
        <v>189000</v>
      </c>
      <c r="I448" t="s">
        <v>1020</v>
      </c>
      <c r="J448" s="60">
        <v>390334</v>
      </c>
    </row>
    <row r="449" spans="1:10" x14ac:dyDescent="0.25">
      <c r="A449">
        <v>449</v>
      </c>
      <c r="B449" s="26">
        <v>40554</v>
      </c>
      <c r="C449" s="26">
        <v>40554</v>
      </c>
      <c r="D449" s="60">
        <v>3858</v>
      </c>
      <c r="E449">
        <v>15670</v>
      </c>
      <c r="F449">
        <v>6</v>
      </c>
      <c r="G449" s="60">
        <v>23148</v>
      </c>
      <c r="H449" s="60">
        <v>189000</v>
      </c>
      <c r="I449" t="s">
        <v>1021</v>
      </c>
      <c r="J449" s="60">
        <v>413482</v>
      </c>
    </row>
    <row r="450" spans="1:10" x14ac:dyDescent="0.25">
      <c r="A450">
        <v>450</v>
      </c>
      <c r="B450" s="26">
        <v>40555</v>
      </c>
      <c r="C450" s="26">
        <v>40555</v>
      </c>
      <c r="D450">
        <v>392.5</v>
      </c>
      <c r="E450">
        <v>15670</v>
      </c>
      <c r="F450">
        <v>7</v>
      </c>
      <c r="G450" s="60">
        <v>2747.5</v>
      </c>
      <c r="H450" s="60">
        <v>220500</v>
      </c>
      <c r="I450" t="s">
        <v>1022</v>
      </c>
      <c r="J450" s="60">
        <v>416229.5</v>
      </c>
    </row>
    <row r="451" spans="1:10" x14ac:dyDescent="0.25">
      <c r="A451">
        <v>451</v>
      </c>
      <c r="B451" s="26">
        <v>40555</v>
      </c>
      <c r="C451" s="26">
        <v>40555</v>
      </c>
      <c r="D451" s="60">
        <v>5460</v>
      </c>
      <c r="E451" s="60">
        <v>15670</v>
      </c>
      <c r="F451">
        <v>7</v>
      </c>
      <c r="G451" s="60">
        <v>38220</v>
      </c>
      <c r="H451" s="60">
        <v>220500</v>
      </c>
      <c r="I451" t="s">
        <v>188</v>
      </c>
      <c r="J451" s="60">
        <v>454449.5</v>
      </c>
    </row>
    <row r="452" spans="1:10" x14ac:dyDescent="0.25">
      <c r="A452">
        <v>452</v>
      </c>
      <c r="B452" s="26">
        <v>40557</v>
      </c>
      <c r="C452" s="26">
        <v>40557</v>
      </c>
      <c r="D452" s="60">
        <v>1296</v>
      </c>
      <c r="E452">
        <v>15670</v>
      </c>
      <c r="F452">
        <v>7</v>
      </c>
      <c r="G452" s="60">
        <v>9072</v>
      </c>
      <c r="H452" s="60">
        <v>220500</v>
      </c>
      <c r="I452" t="s">
        <v>188</v>
      </c>
      <c r="J452" s="60">
        <v>463521.5</v>
      </c>
    </row>
    <row r="453" spans="1:10" x14ac:dyDescent="0.25">
      <c r="A453">
        <v>453</v>
      </c>
      <c r="B453" s="26">
        <v>40562</v>
      </c>
      <c r="C453" s="26">
        <v>40562</v>
      </c>
      <c r="D453">
        <v>338</v>
      </c>
      <c r="E453">
        <v>15670</v>
      </c>
      <c r="F453">
        <v>7</v>
      </c>
      <c r="G453" s="60">
        <v>2366</v>
      </c>
      <c r="H453" s="60">
        <v>220500</v>
      </c>
      <c r="I453" t="s">
        <v>188</v>
      </c>
      <c r="J453" s="60">
        <v>465887.5</v>
      </c>
    </row>
    <row r="454" spans="1:10" x14ac:dyDescent="0.25">
      <c r="A454">
        <v>454</v>
      </c>
      <c r="B454" s="26">
        <v>40562</v>
      </c>
      <c r="C454" s="26">
        <v>40562</v>
      </c>
      <c r="D454">
        <v>-504</v>
      </c>
      <c r="E454" s="60">
        <v>15670</v>
      </c>
      <c r="F454">
        <v>7</v>
      </c>
      <c r="G454" s="60">
        <v>-3528</v>
      </c>
      <c r="H454" s="60">
        <v>220500</v>
      </c>
      <c r="I454" t="s">
        <v>1023</v>
      </c>
      <c r="J454" s="60">
        <v>462359.5</v>
      </c>
    </row>
    <row r="455" spans="1:10" x14ac:dyDescent="0.25">
      <c r="A455">
        <v>455</v>
      </c>
      <c r="B455" s="26">
        <v>40563</v>
      </c>
      <c r="C455" s="26">
        <v>40563</v>
      </c>
      <c r="D455">
        <v>-255</v>
      </c>
      <c r="E455">
        <v>15670</v>
      </c>
      <c r="F455">
        <v>7</v>
      </c>
      <c r="G455" s="60">
        <v>-1785</v>
      </c>
      <c r="H455" s="60">
        <v>220500</v>
      </c>
      <c r="I455" t="s">
        <v>1024</v>
      </c>
      <c r="J455" s="60">
        <v>460574.5</v>
      </c>
    </row>
    <row r="456" spans="1:10" x14ac:dyDescent="0.25">
      <c r="A456">
        <v>456</v>
      </c>
      <c r="B456" s="26">
        <v>40563</v>
      </c>
      <c r="C456" s="26">
        <v>40563</v>
      </c>
      <c r="D456">
        <v>38</v>
      </c>
      <c r="E456">
        <v>15670</v>
      </c>
      <c r="F456">
        <v>7</v>
      </c>
      <c r="G456">
        <v>266</v>
      </c>
      <c r="H456" s="60">
        <v>220500</v>
      </c>
      <c r="I456" t="s">
        <v>1025</v>
      </c>
      <c r="J456" s="60">
        <v>460840.5</v>
      </c>
    </row>
    <row r="457" spans="1:10" x14ac:dyDescent="0.25">
      <c r="A457">
        <v>457</v>
      </c>
      <c r="B457" s="26">
        <v>40563</v>
      </c>
      <c r="C457" s="26">
        <v>40563</v>
      </c>
      <c r="D457">
        <v>68</v>
      </c>
      <c r="E457">
        <v>15670</v>
      </c>
      <c r="F457">
        <v>7</v>
      </c>
      <c r="G457">
        <v>476</v>
      </c>
      <c r="H457" s="60">
        <v>220500</v>
      </c>
      <c r="I457" t="s">
        <v>1026</v>
      </c>
      <c r="J457" s="60">
        <v>461316.5</v>
      </c>
    </row>
    <row r="458" spans="1:10" x14ac:dyDescent="0.25">
      <c r="A458">
        <v>458</v>
      </c>
      <c r="B458" s="26">
        <v>40564</v>
      </c>
      <c r="C458" s="26">
        <v>40564</v>
      </c>
      <c r="D458">
        <v>930</v>
      </c>
      <c r="E458">
        <v>15670</v>
      </c>
      <c r="F458">
        <v>7</v>
      </c>
      <c r="G458" s="60">
        <v>6510</v>
      </c>
      <c r="H458" s="60">
        <v>220500</v>
      </c>
      <c r="I458" t="s">
        <v>188</v>
      </c>
      <c r="J458" s="60">
        <v>467826.5</v>
      </c>
    </row>
    <row r="459" spans="1:10" x14ac:dyDescent="0.25">
      <c r="A459">
        <v>459</v>
      </c>
      <c r="B459" s="26">
        <v>40564</v>
      </c>
      <c r="C459" s="26">
        <v>40564</v>
      </c>
      <c r="D459">
        <v>-296</v>
      </c>
      <c r="E459" s="60">
        <v>15670</v>
      </c>
      <c r="F459">
        <v>7</v>
      </c>
      <c r="G459" s="60">
        <v>-2072</v>
      </c>
      <c r="H459" s="60">
        <v>220500</v>
      </c>
      <c r="I459" t="s">
        <v>1027</v>
      </c>
      <c r="J459" s="60">
        <v>465754.5</v>
      </c>
    </row>
    <row r="460" spans="1:10" x14ac:dyDescent="0.25">
      <c r="A460">
        <v>460</v>
      </c>
      <c r="B460" s="26">
        <v>40567</v>
      </c>
      <c r="C460" s="26">
        <v>40567</v>
      </c>
      <c r="D460" s="60">
        <v>1245</v>
      </c>
      <c r="E460">
        <v>15670</v>
      </c>
      <c r="F460">
        <v>7</v>
      </c>
      <c r="G460" s="60">
        <v>8715</v>
      </c>
      <c r="H460" s="60">
        <v>220500</v>
      </c>
      <c r="I460" t="s">
        <v>188</v>
      </c>
      <c r="J460" s="60">
        <v>474469.5</v>
      </c>
    </row>
    <row r="461" spans="1:10" x14ac:dyDescent="0.25">
      <c r="A461">
        <v>461</v>
      </c>
      <c r="B461" s="26">
        <v>40567</v>
      </c>
      <c r="C461" s="26">
        <v>40567</v>
      </c>
      <c r="D461">
        <v>-304</v>
      </c>
      <c r="E461">
        <v>15670</v>
      </c>
      <c r="F461">
        <v>7</v>
      </c>
      <c r="G461" s="60">
        <v>-2128</v>
      </c>
      <c r="H461" s="60">
        <v>220500</v>
      </c>
      <c r="I461" t="s">
        <v>1028</v>
      </c>
      <c r="J461" s="60">
        <v>472341.5</v>
      </c>
    </row>
    <row r="462" spans="1:10" x14ac:dyDescent="0.25">
      <c r="A462">
        <v>462</v>
      </c>
      <c r="B462" s="26">
        <v>40568</v>
      </c>
      <c r="C462" s="26">
        <v>40568</v>
      </c>
      <c r="D462" s="60">
        <v>-1042</v>
      </c>
      <c r="E462" s="60">
        <v>15670</v>
      </c>
      <c r="F462">
        <v>7</v>
      </c>
      <c r="G462" s="60">
        <v>-7294</v>
      </c>
      <c r="H462" s="60">
        <v>220500</v>
      </c>
      <c r="I462" t="s">
        <v>1029</v>
      </c>
      <c r="J462" s="60">
        <v>465047.5</v>
      </c>
    </row>
    <row r="463" spans="1:10" x14ac:dyDescent="0.25">
      <c r="A463">
        <v>463</v>
      </c>
      <c r="B463" s="26">
        <v>40569</v>
      </c>
      <c r="C463" s="26">
        <v>40569</v>
      </c>
      <c r="D463">
        <v>804</v>
      </c>
      <c r="E463">
        <v>15670</v>
      </c>
      <c r="F463">
        <v>7</v>
      </c>
      <c r="G463" s="60">
        <v>5628</v>
      </c>
      <c r="H463" s="60">
        <v>220500</v>
      </c>
      <c r="I463" t="s">
        <v>1030</v>
      </c>
      <c r="J463" s="60">
        <v>470675.5</v>
      </c>
    </row>
    <row r="464" spans="1:10" x14ac:dyDescent="0.25">
      <c r="A464">
        <v>464</v>
      </c>
      <c r="B464" s="26">
        <v>40570</v>
      </c>
      <c r="C464" s="26">
        <v>40570</v>
      </c>
      <c r="D464">
        <v>736</v>
      </c>
      <c r="E464">
        <v>15670</v>
      </c>
      <c r="F464">
        <v>7</v>
      </c>
      <c r="G464" s="60">
        <v>5152</v>
      </c>
      <c r="H464" s="60">
        <v>220500</v>
      </c>
      <c r="I464" t="s">
        <v>188</v>
      </c>
      <c r="J464" s="60">
        <v>475827.5</v>
      </c>
    </row>
    <row r="465" spans="1:10" x14ac:dyDescent="0.25">
      <c r="A465">
        <v>465</v>
      </c>
      <c r="B465" s="26">
        <v>40571</v>
      </c>
      <c r="C465" s="26">
        <v>40571</v>
      </c>
      <c r="D465" s="60">
        <v>3778</v>
      </c>
      <c r="E465">
        <v>15670</v>
      </c>
      <c r="F465">
        <v>7</v>
      </c>
      <c r="G465" s="60">
        <v>26446</v>
      </c>
      <c r="H465" s="60">
        <v>220500</v>
      </c>
      <c r="I465" t="s">
        <v>188</v>
      </c>
      <c r="J465" s="60">
        <v>502273.5</v>
      </c>
    </row>
    <row r="466" spans="1:10" x14ac:dyDescent="0.25">
      <c r="A466">
        <v>466</v>
      </c>
      <c r="B466" s="26">
        <v>40571</v>
      </c>
      <c r="C466" s="26">
        <v>40571</v>
      </c>
      <c r="D466">
        <v>-136</v>
      </c>
      <c r="E466">
        <v>15670</v>
      </c>
      <c r="F466">
        <v>7</v>
      </c>
      <c r="G466">
        <v>-952</v>
      </c>
      <c r="H466" s="60">
        <v>220500</v>
      </c>
      <c r="I466" t="s">
        <v>1031</v>
      </c>
      <c r="J466" s="60">
        <v>501321.5</v>
      </c>
    </row>
    <row r="467" spans="1:10" x14ac:dyDescent="0.25">
      <c r="A467">
        <v>467</v>
      </c>
      <c r="B467" s="26">
        <v>40574</v>
      </c>
      <c r="C467" s="26">
        <v>40574</v>
      </c>
      <c r="D467" s="60">
        <v>-1085</v>
      </c>
      <c r="E467" s="60">
        <v>15670</v>
      </c>
      <c r="F467">
        <v>7</v>
      </c>
      <c r="G467" s="60">
        <v>-7595</v>
      </c>
      <c r="H467" s="60">
        <v>220500</v>
      </c>
      <c r="I467" t="s">
        <v>1032</v>
      </c>
      <c r="J467" s="60">
        <v>493726.5</v>
      </c>
    </row>
    <row r="468" spans="1:10" x14ac:dyDescent="0.25">
      <c r="A468">
        <v>468</v>
      </c>
      <c r="B468" s="26">
        <v>40574</v>
      </c>
      <c r="C468" s="26">
        <v>40574</v>
      </c>
      <c r="D468">
        <v>-256</v>
      </c>
      <c r="E468">
        <v>15670</v>
      </c>
      <c r="F468">
        <v>7</v>
      </c>
      <c r="G468" s="60">
        <v>-1792</v>
      </c>
      <c r="H468" s="60">
        <v>220500</v>
      </c>
      <c r="I468" t="s">
        <v>1033</v>
      </c>
      <c r="J468" s="60">
        <v>491934.5</v>
      </c>
    </row>
    <row r="469" spans="1:10" x14ac:dyDescent="0.25">
      <c r="A469">
        <v>469</v>
      </c>
      <c r="B469" s="26">
        <v>40575</v>
      </c>
      <c r="C469" s="26">
        <v>40575</v>
      </c>
      <c r="D469" s="60">
        <v>1136</v>
      </c>
      <c r="E469">
        <v>15670</v>
      </c>
      <c r="F469">
        <v>7</v>
      </c>
      <c r="G469" s="60">
        <v>7952</v>
      </c>
      <c r="H469" s="60">
        <v>220500</v>
      </c>
      <c r="I469" t="s">
        <v>1034</v>
      </c>
      <c r="J469" s="60">
        <v>499886.5</v>
      </c>
    </row>
    <row r="470" spans="1:10" x14ac:dyDescent="0.25">
      <c r="A470">
        <v>470</v>
      </c>
      <c r="B470" s="26">
        <v>40577</v>
      </c>
      <c r="C470" s="26">
        <v>40577</v>
      </c>
      <c r="D470">
        <v>-174</v>
      </c>
      <c r="E470">
        <v>15670</v>
      </c>
      <c r="F470">
        <v>7</v>
      </c>
      <c r="G470" s="60">
        <v>-1218</v>
      </c>
      <c r="H470" s="60">
        <v>220500</v>
      </c>
      <c r="I470" t="s">
        <v>1035</v>
      </c>
      <c r="J470" s="60">
        <v>498668.5</v>
      </c>
    </row>
    <row r="471" spans="1:10" x14ac:dyDescent="0.25">
      <c r="A471">
        <v>471</v>
      </c>
      <c r="B471" s="26">
        <v>40578</v>
      </c>
      <c r="C471" s="26">
        <v>40578</v>
      </c>
      <c r="D471" s="60">
        <v>3378</v>
      </c>
      <c r="E471">
        <v>15670</v>
      </c>
      <c r="F471">
        <v>7</v>
      </c>
      <c r="G471" s="60">
        <v>23646</v>
      </c>
      <c r="H471" s="60">
        <v>220500</v>
      </c>
      <c r="I471" t="s">
        <v>188</v>
      </c>
      <c r="J471" s="60">
        <v>522314.5</v>
      </c>
    </row>
    <row r="472" spans="1:10" x14ac:dyDescent="0.25">
      <c r="A472">
        <v>472</v>
      </c>
      <c r="B472" s="26">
        <v>40578</v>
      </c>
      <c r="C472" s="26">
        <v>40578</v>
      </c>
      <c r="D472">
        <v>-212</v>
      </c>
      <c r="E472" s="60">
        <v>15670</v>
      </c>
      <c r="F472">
        <v>8</v>
      </c>
      <c r="G472" s="60">
        <v>-1696</v>
      </c>
      <c r="H472" s="60">
        <v>252000</v>
      </c>
      <c r="I472" t="s">
        <v>1036</v>
      </c>
      <c r="J472" s="60">
        <v>520618.5</v>
      </c>
    </row>
    <row r="473" spans="1:10" x14ac:dyDescent="0.25">
      <c r="A473">
        <v>473</v>
      </c>
      <c r="B473" s="26">
        <v>40584</v>
      </c>
      <c r="C473" s="26">
        <v>40584</v>
      </c>
      <c r="D473" s="60">
        <v>-1724</v>
      </c>
      <c r="E473">
        <v>15670</v>
      </c>
      <c r="F473">
        <v>8</v>
      </c>
      <c r="G473" s="60">
        <v>-13792</v>
      </c>
      <c r="H473" s="60">
        <v>252000</v>
      </c>
      <c r="I473" t="s">
        <v>1037</v>
      </c>
      <c r="J473" s="60">
        <v>506826.5</v>
      </c>
    </row>
    <row r="474" spans="1:10" x14ac:dyDescent="0.25">
      <c r="A474">
        <v>474</v>
      </c>
      <c r="B474" s="26">
        <v>40584</v>
      </c>
      <c r="C474" s="26">
        <v>40584</v>
      </c>
      <c r="D474">
        <v>-12</v>
      </c>
      <c r="E474">
        <v>15670</v>
      </c>
      <c r="F474">
        <v>7</v>
      </c>
      <c r="G474">
        <v>-84</v>
      </c>
      <c r="H474" s="60">
        <v>220500</v>
      </c>
      <c r="I474" t="s">
        <v>1038</v>
      </c>
      <c r="J474" s="60">
        <v>506742.5</v>
      </c>
    </row>
    <row r="475" spans="1:10" x14ac:dyDescent="0.25">
      <c r="A475">
        <v>475</v>
      </c>
      <c r="B475" s="26">
        <v>40585</v>
      </c>
      <c r="C475" s="26">
        <v>40585</v>
      </c>
      <c r="D475">
        <v>-482</v>
      </c>
      <c r="E475">
        <v>15670</v>
      </c>
      <c r="F475">
        <v>7</v>
      </c>
      <c r="G475" s="60">
        <v>-3374</v>
      </c>
      <c r="H475" s="60">
        <v>220500</v>
      </c>
      <c r="I475" t="s">
        <v>1039</v>
      </c>
      <c r="J475" s="60">
        <v>503368.5</v>
      </c>
    </row>
    <row r="476" spans="1:10" x14ac:dyDescent="0.25">
      <c r="A476">
        <v>476</v>
      </c>
      <c r="B476" s="26">
        <v>40585</v>
      </c>
      <c r="C476" s="26">
        <v>40585</v>
      </c>
      <c r="D476">
        <v>-304</v>
      </c>
      <c r="E476">
        <v>15670</v>
      </c>
      <c r="F476">
        <v>7</v>
      </c>
      <c r="G476" s="60">
        <v>-2128</v>
      </c>
      <c r="H476" s="60">
        <v>220500</v>
      </c>
      <c r="I476" t="s">
        <v>1040</v>
      </c>
      <c r="J476" s="60">
        <v>501240.5</v>
      </c>
    </row>
    <row r="477" spans="1:10" x14ac:dyDescent="0.25">
      <c r="A477">
        <v>477</v>
      </c>
      <c r="B477" s="26">
        <v>40589</v>
      </c>
      <c r="C477" s="26">
        <v>40589</v>
      </c>
      <c r="D477" s="60">
        <v>1858</v>
      </c>
      <c r="E477">
        <v>15670</v>
      </c>
      <c r="F477">
        <v>7</v>
      </c>
      <c r="G477" s="60">
        <v>13006</v>
      </c>
      <c r="H477" s="60">
        <v>220500</v>
      </c>
      <c r="I477" t="s">
        <v>1041</v>
      </c>
      <c r="J477" s="60">
        <v>514246.5</v>
      </c>
    </row>
    <row r="478" spans="1:10" x14ac:dyDescent="0.25">
      <c r="A478">
        <v>478</v>
      </c>
      <c r="B478" s="26">
        <v>40589</v>
      </c>
      <c r="C478" s="26">
        <v>40589</v>
      </c>
      <c r="D478" s="60">
        <v>-1780</v>
      </c>
      <c r="E478">
        <v>15670</v>
      </c>
      <c r="F478">
        <v>8</v>
      </c>
      <c r="G478" s="60">
        <v>-14240</v>
      </c>
      <c r="H478" s="60">
        <v>252000</v>
      </c>
      <c r="I478" t="s">
        <v>1042</v>
      </c>
      <c r="J478" s="60">
        <v>500006.5</v>
      </c>
    </row>
    <row r="479" spans="1:10" x14ac:dyDescent="0.25">
      <c r="A479">
        <v>479</v>
      </c>
      <c r="B479" s="26">
        <v>40589</v>
      </c>
      <c r="C479" s="26">
        <v>40589</v>
      </c>
      <c r="D479">
        <v>-136</v>
      </c>
      <c r="E479">
        <v>15670</v>
      </c>
      <c r="F479">
        <v>7</v>
      </c>
      <c r="G479">
        <v>-952</v>
      </c>
      <c r="H479" s="60">
        <v>220500</v>
      </c>
      <c r="I479" t="s">
        <v>1043</v>
      </c>
      <c r="J479" s="60">
        <v>499054.5</v>
      </c>
    </row>
    <row r="480" spans="1:10" x14ac:dyDescent="0.25">
      <c r="A480">
        <v>480</v>
      </c>
      <c r="B480" s="26">
        <v>40590</v>
      </c>
      <c r="C480" s="26">
        <v>40590</v>
      </c>
      <c r="D480" s="60">
        <v>-4446</v>
      </c>
      <c r="E480">
        <v>15670</v>
      </c>
      <c r="F480">
        <v>7</v>
      </c>
      <c r="G480" s="60">
        <v>-31122</v>
      </c>
      <c r="H480" s="60">
        <v>220500</v>
      </c>
      <c r="I480" t="s">
        <v>1044</v>
      </c>
      <c r="J480" s="60">
        <v>467932.5</v>
      </c>
    </row>
    <row r="481" spans="1:10" x14ac:dyDescent="0.25">
      <c r="A481">
        <v>481</v>
      </c>
      <c r="B481" s="26">
        <v>40590</v>
      </c>
      <c r="C481" s="26">
        <v>40590</v>
      </c>
      <c r="D481">
        <v>-576</v>
      </c>
      <c r="E481">
        <v>15670</v>
      </c>
      <c r="F481">
        <v>7</v>
      </c>
      <c r="G481" s="60">
        <v>-4032</v>
      </c>
      <c r="H481" s="60">
        <v>220500</v>
      </c>
      <c r="I481" t="s">
        <v>1045</v>
      </c>
      <c r="J481" s="60">
        <v>463900.5</v>
      </c>
    </row>
    <row r="482" spans="1:10" x14ac:dyDescent="0.25">
      <c r="A482">
        <v>482</v>
      </c>
      <c r="B482" s="26">
        <v>40591</v>
      </c>
      <c r="C482" s="26">
        <v>40591</v>
      </c>
      <c r="D482">
        <v>856</v>
      </c>
      <c r="E482">
        <v>15670</v>
      </c>
      <c r="F482">
        <v>7</v>
      </c>
      <c r="G482" s="60">
        <v>5992</v>
      </c>
      <c r="H482" s="60">
        <v>220500</v>
      </c>
      <c r="I482" t="s">
        <v>1046</v>
      </c>
      <c r="J482" s="60">
        <v>469892.5</v>
      </c>
    </row>
    <row r="483" spans="1:10" x14ac:dyDescent="0.25">
      <c r="A483">
        <v>483</v>
      </c>
      <c r="B483" s="26">
        <v>40595</v>
      </c>
      <c r="C483" s="26">
        <v>40595</v>
      </c>
      <c r="D483">
        <v>-197.5</v>
      </c>
      <c r="E483">
        <v>15670</v>
      </c>
      <c r="F483">
        <v>7</v>
      </c>
      <c r="G483" s="60">
        <v>-1382.5</v>
      </c>
      <c r="H483" s="60">
        <v>220500</v>
      </c>
      <c r="I483" t="s">
        <v>1047</v>
      </c>
      <c r="J483" s="60">
        <v>468510</v>
      </c>
    </row>
    <row r="484" spans="1:10" x14ac:dyDescent="0.25">
      <c r="A484">
        <v>484</v>
      </c>
      <c r="B484" s="26">
        <v>40596</v>
      </c>
      <c r="C484" s="26">
        <v>40596</v>
      </c>
      <c r="D484">
        <v>-357.5</v>
      </c>
      <c r="E484">
        <v>15670</v>
      </c>
      <c r="F484">
        <v>7</v>
      </c>
      <c r="G484" s="60">
        <v>-2502.5</v>
      </c>
      <c r="H484" s="60">
        <v>220500</v>
      </c>
      <c r="I484" t="s">
        <v>1048</v>
      </c>
      <c r="J484" s="60">
        <v>466007.5</v>
      </c>
    </row>
    <row r="485" spans="1:10" x14ac:dyDescent="0.25">
      <c r="A485">
        <v>485</v>
      </c>
      <c r="B485" s="26">
        <v>40597</v>
      </c>
      <c r="C485" s="26">
        <v>40597</v>
      </c>
      <c r="D485" s="60">
        <v>1742.5</v>
      </c>
      <c r="E485">
        <v>15670</v>
      </c>
      <c r="F485">
        <v>7</v>
      </c>
      <c r="G485" s="60">
        <v>12197.5</v>
      </c>
      <c r="H485" s="60">
        <v>220500</v>
      </c>
      <c r="I485" t="s">
        <v>1049</v>
      </c>
      <c r="J485" s="60">
        <v>478205</v>
      </c>
    </row>
    <row r="486" spans="1:10" x14ac:dyDescent="0.25">
      <c r="A486">
        <v>486</v>
      </c>
      <c r="B486" s="26">
        <v>40598</v>
      </c>
      <c r="C486" s="26">
        <v>40598</v>
      </c>
      <c r="D486">
        <v>-382.5</v>
      </c>
      <c r="E486">
        <v>15670</v>
      </c>
      <c r="F486">
        <v>7</v>
      </c>
      <c r="G486" s="60">
        <v>-2677.5</v>
      </c>
      <c r="H486" s="60">
        <v>220500</v>
      </c>
      <c r="I486" t="s">
        <v>1050</v>
      </c>
      <c r="J486" s="60">
        <v>475527.5</v>
      </c>
    </row>
    <row r="487" spans="1:10" x14ac:dyDescent="0.25">
      <c r="A487">
        <v>487</v>
      </c>
      <c r="B487" s="26">
        <v>40599</v>
      </c>
      <c r="C487" s="26">
        <v>40599</v>
      </c>
      <c r="D487">
        <v>200</v>
      </c>
      <c r="E487">
        <v>15670</v>
      </c>
      <c r="F487">
        <v>7</v>
      </c>
      <c r="G487" s="60">
        <v>1400</v>
      </c>
      <c r="H487" s="60">
        <v>220500</v>
      </c>
      <c r="I487" t="s">
        <v>1051</v>
      </c>
      <c r="J487" s="60">
        <v>476927.5</v>
      </c>
    </row>
    <row r="488" spans="1:10" x14ac:dyDescent="0.25">
      <c r="A488">
        <v>488</v>
      </c>
      <c r="B488" s="26">
        <v>40599</v>
      </c>
      <c r="C488" s="26">
        <v>40599</v>
      </c>
      <c r="D488" s="60">
        <v>1256</v>
      </c>
      <c r="E488" s="60">
        <v>15670</v>
      </c>
      <c r="F488">
        <v>7</v>
      </c>
      <c r="G488" s="60">
        <v>8792</v>
      </c>
      <c r="H488" s="60">
        <v>220500</v>
      </c>
      <c r="I488" t="s">
        <v>1052</v>
      </c>
      <c r="J488" s="60">
        <v>485719.5</v>
      </c>
    </row>
    <row r="489" spans="1:10" x14ac:dyDescent="0.25">
      <c r="A489">
        <v>489</v>
      </c>
      <c r="B489" s="26">
        <v>40602</v>
      </c>
      <c r="C489" s="26">
        <v>40602</v>
      </c>
      <c r="D489">
        <v>-480</v>
      </c>
      <c r="E489">
        <v>15670</v>
      </c>
      <c r="F489">
        <v>7</v>
      </c>
      <c r="G489" s="60">
        <v>-3360</v>
      </c>
      <c r="H489" s="60">
        <v>220500</v>
      </c>
      <c r="I489" t="s">
        <v>1053</v>
      </c>
      <c r="J489" s="60">
        <v>482359.5</v>
      </c>
    </row>
    <row r="490" spans="1:10" x14ac:dyDescent="0.25">
      <c r="A490">
        <v>490</v>
      </c>
      <c r="B490" s="26">
        <v>40602</v>
      </c>
      <c r="C490" s="26">
        <v>40602</v>
      </c>
      <c r="D490">
        <v>-620</v>
      </c>
      <c r="E490" s="60">
        <v>15670</v>
      </c>
      <c r="F490">
        <v>7</v>
      </c>
      <c r="G490" s="60">
        <v>-4340</v>
      </c>
      <c r="H490" s="60">
        <v>220500</v>
      </c>
      <c r="I490" t="s">
        <v>1054</v>
      </c>
      <c r="J490" s="60">
        <v>478019.5</v>
      </c>
    </row>
    <row r="491" spans="1:10" x14ac:dyDescent="0.25">
      <c r="A491">
        <v>491</v>
      </c>
      <c r="B491" s="26">
        <v>40603</v>
      </c>
      <c r="C491" s="26">
        <v>40603</v>
      </c>
      <c r="D491" s="60">
        <v>-1580</v>
      </c>
      <c r="E491">
        <v>15670</v>
      </c>
      <c r="F491">
        <v>7</v>
      </c>
      <c r="G491" s="60">
        <v>-11060</v>
      </c>
      <c r="H491" s="60">
        <v>220500</v>
      </c>
      <c r="I491" t="s">
        <v>1055</v>
      </c>
      <c r="J491" s="60">
        <v>466959.5</v>
      </c>
    </row>
    <row r="492" spans="1:10" x14ac:dyDescent="0.25">
      <c r="A492">
        <v>492</v>
      </c>
      <c r="B492" s="26">
        <v>40603</v>
      </c>
      <c r="C492" s="26">
        <v>40603</v>
      </c>
      <c r="D492">
        <v>312</v>
      </c>
      <c r="E492">
        <v>15670</v>
      </c>
      <c r="F492">
        <v>7</v>
      </c>
      <c r="G492" s="60">
        <v>2184</v>
      </c>
      <c r="H492" s="60">
        <v>220500</v>
      </c>
      <c r="I492" t="s">
        <v>1056</v>
      </c>
      <c r="J492" s="60">
        <v>469143.5</v>
      </c>
    </row>
    <row r="493" spans="1:10" x14ac:dyDescent="0.25">
      <c r="A493">
        <v>493</v>
      </c>
      <c r="B493" s="26">
        <v>40605</v>
      </c>
      <c r="C493" s="26">
        <v>40605</v>
      </c>
      <c r="D493">
        <v>-292.5</v>
      </c>
      <c r="E493">
        <v>15670</v>
      </c>
      <c r="F493">
        <v>7</v>
      </c>
      <c r="G493" s="60">
        <v>-2047.5</v>
      </c>
      <c r="H493" s="60">
        <v>220500</v>
      </c>
      <c r="I493" t="s">
        <v>1057</v>
      </c>
      <c r="J493" s="60">
        <v>467096</v>
      </c>
    </row>
    <row r="494" spans="1:10" x14ac:dyDescent="0.25">
      <c r="A494">
        <v>494</v>
      </c>
      <c r="B494" s="26">
        <v>40605</v>
      </c>
      <c r="C494" s="26">
        <v>40605</v>
      </c>
      <c r="D494" s="60">
        <v>1920</v>
      </c>
      <c r="E494">
        <v>15670</v>
      </c>
      <c r="F494">
        <v>7</v>
      </c>
      <c r="G494" s="60">
        <v>13440</v>
      </c>
      <c r="H494" s="60">
        <v>220500</v>
      </c>
      <c r="I494" t="s">
        <v>1058</v>
      </c>
      <c r="J494" s="60">
        <v>480536</v>
      </c>
    </row>
    <row r="495" spans="1:10" x14ac:dyDescent="0.25">
      <c r="A495">
        <v>495</v>
      </c>
      <c r="B495" s="26">
        <v>40605</v>
      </c>
      <c r="C495" s="26">
        <v>40605</v>
      </c>
      <c r="D495">
        <v>486</v>
      </c>
      <c r="E495">
        <v>15670</v>
      </c>
      <c r="F495">
        <v>7</v>
      </c>
      <c r="G495" s="60">
        <v>3402</v>
      </c>
      <c r="H495" s="60">
        <v>220500</v>
      </c>
      <c r="I495" t="s">
        <v>1059</v>
      </c>
      <c r="J495" s="60">
        <v>483938</v>
      </c>
    </row>
    <row r="496" spans="1:10" x14ac:dyDescent="0.25">
      <c r="A496">
        <v>496</v>
      </c>
      <c r="B496" s="26">
        <v>40606</v>
      </c>
      <c r="C496" s="26">
        <v>40606</v>
      </c>
      <c r="D496">
        <v>-54</v>
      </c>
      <c r="E496">
        <v>15670</v>
      </c>
      <c r="F496">
        <v>7</v>
      </c>
      <c r="G496">
        <v>-378</v>
      </c>
      <c r="H496" s="60">
        <v>220500</v>
      </c>
      <c r="I496" t="s">
        <v>1060</v>
      </c>
      <c r="J496" s="60">
        <v>483560</v>
      </c>
    </row>
    <row r="497" spans="1:10" x14ac:dyDescent="0.25">
      <c r="A497">
        <v>497</v>
      </c>
      <c r="B497" s="26">
        <v>40609</v>
      </c>
      <c r="C497" s="26">
        <v>40609</v>
      </c>
      <c r="D497">
        <v>-432.5</v>
      </c>
      <c r="E497">
        <v>15670</v>
      </c>
      <c r="F497">
        <v>7</v>
      </c>
      <c r="G497" s="60">
        <v>-3027.5</v>
      </c>
      <c r="H497" s="60">
        <v>220500</v>
      </c>
      <c r="I497" t="s">
        <v>1061</v>
      </c>
      <c r="J497" s="60">
        <v>480532.5</v>
      </c>
    </row>
    <row r="498" spans="1:10" x14ac:dyDescent="0.25">
      <c r="A498">
        <v>498</v>
      </c>
      <c r="B498" s="26">
        <v>40609</v>
      </c>
      <c r="C498" s="26">
        <v>40609</v>
      </c>
      <c r="D498">
        <v>-116</v>
      </c>
      <c r="E498">
        <v>15670</v>
      </c>
      <c r="F498">
        <v>7</v>
      </c>
      <c r="G498">
        <v>-812</v>
      </c>
      <c r="H498" s="60">
        <v>220500</v>
      </c>
      <c r="I498" t="s">
        <v>1062</v>
      </c>
      <c r="J498" s="60">
        <v>479720.5</v>
      </c>
    </row>
    <row r="499" spans="1:10" x14ac:dyDescent="0.25">
      <c r="A499">
        <v>499</v>
      </c>
      <c r="B499" s="26">
        <v>40609</v>
      </c>
      <c r="C499" s="26">
        <v>40609</v>
      </c>
      <c r="D499">
        <v>366</v>
      </c>
      <c r="E499">
        <v>15670</v>
      </c>
      <c r="F499">
        <v>7</v>
      </c>
      <c r="G499" s="60">
        <v>2562</v>
      </c>
      <c r="H499" s="60">
        <v>220500</v>
      </c>
      <c r="I499" t="s">
        <v>1063</v>
      </c>
      <c r="J499" s="60">
        <v>482282.5</v>
      </c>
    </row>
    <row r="500" spans="1:10" x14ac:dyDescent="0.25">
      <c r="A500">
        <v>500</v>
      </c>
      <c r="B500" s="26">
        <v>40610</v>
      </c>
      <c r="C500" s="26">
        <v>40610</v>
      </c>
      <c r="D500">
        <v>716</v>
      </c>
      <c r="E500">
        <v>15670</v>
      </c>
      <c r="F500">
        <v>7</v>
      </c>
      <c r="G500" s="60">
        <v>5012</v>
      </c>
      <c r="H500" s="60">
        <v>220500</v>
      </c>
      <c r="I500" t="s">
        <v>1064</v>
      </c>
      <c r="J500" s="60">
        <v>487294.5</v>
      </c>
    </row>
    <row r="501" spans="1:10" x14ac:dyDescent="0.25">
      <c r="A501">
        <v>501</v>
      </c>
      <c r="B501" s="26">
        <v>40611</v>
      </c>
      <c r="C501" s="26">
        <v>40611</v>
      </c>
      <c r="D501">
        <v>-918</v>
      </c>
      <c r="E501">
        <v>15670</v>
      </c>
      <c r="F501">
        <v>7</v>
      </c>
      <c r="G501" s="60">
        <v>-6426</v>
      </c>
      <c r="H501" s="60">
        <v>220500</v>
      </c>
      <c r="I501" t="s">
        <v>1065</v>
      </c>
      <c r="J501" s="60">
        <v>480868.5</v>
      </c>
    </row>
    <row r="502" spans="1:10" x14ac:dyDescent="0.25">
      <c r="A502">
        <v>502</v>
      </c>
      <c r="B502" s="26">
        <v>40612</v>
      </c>
      <c r="C502" s="26">
        <v>40612</v>
      </c>
      <c r="D502" s="60">
        <v>-2382</v>
      </c>
      <c r="E502">
        <v>15670</v>
      </c>
      <c r="F502">
        <v>7</v>
      </c>
      <c r="G502" s="60">
        <v>-16674</v>
      </c>
      <c r="H502" s="60">
        <v>220500</v>
      </c>
      <c r="I502" t="s">
        <v>1066</v>
      </c>
      <c r="J502" s="60">
        <v>464194.5</v>
      </c>
    </row>
    <row r="503" spans="1:10" x14ac:dyDescent="0.25">
      <c r="A503">
        <v>503</v>
      </c>
      <c r="B503" s="26">
        <v>40612</v>
      </c>
      <c r="C503" s="26">
        <v>40612</v>
      </c>
      <c r="D503" s="60">
        <v>-1340</v>
      </c>
      <c r="E503">
        <v>15670</v>
      </c>
      <c r="F503">
        <v>7</v>
      </c>
      <c r="G503" s="60">
        <v>-9380</v>
      </c>
      <c r="H503" s="60">
        <v>220500</v>
      </c>
      <c r="I503" t="s">
        <v>1067</v>
      </c>
      <c r="J503" s="60">
        <v>454814.5</v>
      </c>
    </row>
    <row r="504" spans="1:10" x14ac:dyDescent="0.25">
      <c r="A504">
        <v>504</v>
      </c>
      <c r="B504" s="26">
        <v>40613</v>
      </c>
      <c r="C504" s="26">
        <v>40613</v>
      </c>
      <c r="D504">
        <v>-457.5</v>
      </c>
      <c r="E504">
        <v>15670</v>
      </c>
      <c r="F504">
        <v>7</v>
      </c>
      <c r="G504" s="60">
        <v>-3202.5</v>
      </c>
      <c r="H504" s="60">
        <v>220500</v>
      </c>
      <c r="I504" t="s">
        <v>1068</v>
      </c>
      <c r="J504" s="60">
        <v>451612</v>
      </c>
    </row>
    <row r="505" spans="1:10" x14ac:dyDescent="0.25">
      <c r="A505">
        <v>505</v>
      </c>
      <c r="B505" s="26">
        <v>40616</v>
      </c>
      <c r="C505" s="26">
        <v>40616</v>
      </c>
      <c r="D505">
        <v>-470</v>
      </c>
      <c r="E505">
        <v>15670</v>
      </c>
      <c r="F505">
        <v>7</v>
      </c>
      <c r="G505" s="60">
        <v>-3290</v>
      </c>
      <c r="H505" s="60">
        <v>220500</v>
      </c>
      <c r="I505" t="s">
        <v>1069</v>
      </c>
      <c r="J505" s="60">
        <v>448322</v>
      </c>
    </row>
    <row r="506" spans="1:10" x14ac:dyDescent="0.25">
      <c r="A506">
        <v>506</v>
      </c>
      <c r="B506" s="26">
        <v>40616</v>
      </c>
      <c r="C506" s="26">
        <v>40616</v>
      </c>
      <c r="D506" s="60">
        <v>-1880</v>
      </c>
      <c r="E506">
        <v>15670</v>
      </c>
      <c r="F506">
        <v>7</v>
      </c>
      <c r="G506" s="60">
        <v>-13160</v>
      </c>
      <c r="H506" s="60">
        <v>220500</v>
      </c>
      <c r="I506" t="s">
        <v>1070</v>
      </c>
      <c r="J506" s="60">
        <v>435162</v>
      </c>
    </row>
    <row r="507" spans="1:10" x14ac:dyDescent="0.25">
      <c r="A507">
        <v>507</v>
      </c>
      <c r="B507" s="26">
        <v>40616</v>
      </c>
      <c r="C507" s="26">
        <v>40616</v>
      </c>
      <c r="D507">
        <v>4</v>
      </c>
      <c r="E507">
        <v>15670</v>
      </c>
      <c r="F507">
        <v>7</v>
      </c>
      <c r="G507">
        <v>28</v>
      </c>
      <c r="H507" s="60">
        <v>220500</v>
      </c>
      <c r="I507" t="s">
        <v>1071</v>
      </c>
      <c r="J507" s="60">
        <v>435190</v>
      </c>
    </row>
    <row r="508" spans="1:10" x14ac:dyDescent="0.25">
      <c r="A508">
        <v>508</v>
      </c>
      <c r="B508" s="26">
        <v>40616</v>
      </c>
      <c r="C508" s="26">
        <v>40616</v>
      </c>
      <c r="D508">
        <v>-114</v>
      </c>
      <c r="E508">
        <v>15670</v>
      </c>
      <c r="F508">
        <v>7</v>
      </c>
      <c r="G508">
        <v>-798</v>
      </c>
      <c r="H508" s="60">
        <v>220500</v>
      </c>
      <c r="I508" t="s">
        <v>1072</v>
      </c>
      <c r="J508" s="60">
        <v>434392</v>
      </c>
    </row>
    <row r="509" spans="1:10" x14ac:dyDescent="0.25">
      <c r="A509">
        <v>509</v>
      </c>
      <c r="B509" s="26">
        <v>40617</v>
      </c>
      <c r="C509" s="26">
        <v>40617</v>
      </c>
      <c r="D509" s="60">
        <v>2742.5</v>
      </c>
      <c r="E509">
        <v>15670</v>
      </c>
      <c r="F509">
        <v>7</v>
      </c>
      <c r="G509" s="60">
        <v>19197.5</v>
      </c>
      <c r="H509" s="60">
        <v>220500</v>
      </c>
      <c r="I509" t="s">
        <v>1073</v>
      </c>
      <c r="J509" s="60">
        <v>453589.5</v>
      </c>
    </row>
    <row r="510" spans="1:10" x14ac:dyDescent="0.25">
      <c r="A510">
        <v>510</v>
      </c>
      <c r="B510" s="26">
        <v>40617</v>
      </c>
      <c r="C510" s="26">
        <v>40617</v>
      </c>
      <c r="D510" s="60">
        <v>2838</v>
      </c>
      <c r="E510" s="60">
        <v>15670</v>
      </c>
      <c r="F510">
        <v>7</v>
      </c>
      <c r="G510" s="60">
        <v>19866</v>
      </c>
      <c r="H510" s="60">
        <v>220500</v>
      </c>
      <c r="I510" t="s">
        <v>1074</v>
      </c>
      <c r="J510" s="60">
        <v>473455.5</v>
      </c>
    </row>
    <row r="511" spans="1:10" x14ac:dyDescent="0.25">
      <c r="A511">
        <v>511</v>
      </c>
      <c r="B511" s="26">
        <v>40617</v>
      </c>
      <c r="C511" s="26">
        <v>40617</v>
      </c>
      <c r="D511">
        <v>-548</v>
      </c>
      <c r="E511">
        <v>15670</v>
      </c>
      <c r="F511">
        <v>7</v>
      </c>
      <c r="G511" s="60">
        <v>-3836</v>
      </c>
      <c r="H511" s="60">
        <v>220500</v>
      </c>
      <c r="I511" t="s">
        <v>1075</v>
      </c>
      <c r="J511" s="60">
        <v>469619.5</v>
      </c>
    </row>
    <row r="512" spans="1:10" x14ac:dyDescent="0.25">
      <c r="A512">
        <v>512</v>
      </c>
      <c r="B512" s="26">
        <v>40618</v>
      </c>
      <c r="C512" s="26">
        <v>40618</v>
      </c>
      <c r="D512" s="60">
        <v>2202.5</v>
      </c>
      <c r="E512">
        <v>15670</v>
      </c>
      <c r="F512">
        <v>7</v>
      </c>
      <c r="G512" s="60">
        <v>15417.5</v>
      </c>
      <c r="H512" s="60">
        <v>220500</v>
      </c>
      <c r="I512" t="s">
        <v>1076</v>
      </c>
      <c r="J512" s="60">
        <v>485037</v>
      </c>
    </row>
    <row r="513" spans="1:10" x14ac:dyDescent="0.25">
      <c r="A513">
        <v>513</v>
      </c>
      <c r="B513" s="26">
        <v>40618</v>
      </c>
      <c r="C513" s="26">
        <v>40618</v>
      </c>
      <c r="D513" s="60">
        <v>1240</v>
      </c>
      <c r="E513">
        <v>15670</v>
      </c>
      <c r="F513">
        <v>7</v>
      </c>
      <c r="G513" s="60">
        <v>8680</v>
      </c>
      <c r="H513" s="60">
        <v>220500</v>
      </c>
      <c r="I513" t="s">
        <v>1077</v>
      </c>
      <c r="J513" s="60">
        <v>493717</v>
      </c>
    </row>
    <row r="514" spans="1:10" x14ac:dyDescent="0.25">
      <c r="A514">
        <v>514</v>
      </c>
      <c r="B514" s="26">
        <v>40618</v>
      </c>
      <c r="C514" s="26">
        <v>40618</v>
      </c>
      <c r="D514" s="60">
        <v>1244</v>
      </c>
      <c r="E514">
        <v>15670</v>
      </c>
      <c r="F514">
        <v>7</v>
      </c>
      <c r="G514" s="60">
        <v>8708</v>
      </c>
      <c r="H514" s="60">
        <v>220500</v>
      </c>
      <c r="I514" t="s">
        <v>1078</v>
      </c>
      <c r="J514" s="60">
        <v>502425</v>
      </c>
    </row>
    <row r="515" spans="1:10" x14ac:dyDescent="0.25">
      <c r="A515">
        <v>515</v>
      </c>
      <c r="B515" s="26">
        <v>40618</v>
      </c>
      <c r="C515" s="26">
        <v>40618</v>
      </c>
      <c r="D515">
        <v>32</v>
      </c>
      <c r="E515">
        <v>15670</v>
      </c>
      <c r="F515">
        <v>7</v>
      </c>
      <c r="G515">
        <v>224</v>
      </c>
      <c r="H515" s="60">
        <v>220500</v>
      </c>
      <c r="I515" t="s">
        <v>1079</v>
      </c>
      <c r="J515" s="60">
        <v>502649</v>
      </c>
    </row>
    <row r="516" spans="1:10" x14ac:dyDescent="0.25">
      <c r="A516">
        <v>516</v>
      </c>
      <c r="B516" s="26">
        <v>40619</v>
      </c>
      <c r="C516" s="26">
        <v>40619</v>
      </c>
      <c r="D516" s="60">
        <v>3418</v>
      </c>
      <c r="E516">
        <v>15670</v>
      </c>
      <c r="F516">
        <v>7</v>
      </c>
      <c r="G516" s="60">
        <v>23926</v>
      </c>
      <c r="H516" s="60">
        <v>220500</v>
      </c>
      <c r="I516" t="s">
        <v>188</v>
      </c>
      <c r="J516" s="60">
        <v>526575</v>
      </c>
    </row>
    <row r="517" spans="1:10" x14ac:dyDescent="0.25">
      <c r="A517">
        <v>517</v>
      </c>
      <c r="B517" s="26">
        <v>40619</v>
      </c>
      <c r="C517" s="26">
        <v>40619</v>
      </c>
      <c r="D517">
        <v>46</v>
      </c>
      <c r="E517">
        <v>15670</v>
      </c>
      <c r="F517">
        <v>8</v>
      </c>
      <c r="G517">
        <v>368</v>
      </c>
      <c r="H517" s="60">
        <v>252000</v>
      </c>
      <c r="I517" t="s">
        <v>188</v>
      </c>
      <c r="J517" s="60">
        <v>526943</v>
      </c>
    </row>
    <row r="518" spans="1:10" x14ac:dyDescent="0.25">
      <c r="A518">
        <v>518</v>
      </c>
      <c r="B518" s="26">
        <v>40620</v>
      </c>
      <c r="C518" s="26">
        <v>40620</v>
      </c>
      <c r="D518" s="60">
        <v>-1362</v>
      </c>
      <c r="E518">
        <v>15670</v>
      </c>
      <c r="F518">
        <v>8</v>
      </c>
      <c r="G518" s="60">
        <v>-10896</v>
      </c>
      <c r="H518" s="60">
        <v>252000</v>
      </c>
      <c r="I518" t="s">
        <v>1080</v>
      </c>
      <c r="J518" s="60">
        <v>516047</v>
      </c>
    </row>
    <row r="519" spans="1:10" x14ac:dyDescent="0.25">
      <c r="A519">
        <v>519</v>
      </c>
      <c r="B519" s="26">
        <v>40620</v>
      </c>
      <c r="C519" s="26">
        <v>40620</v>
      </c>
      <c r="D519">
        <v>-376</v>
      </c>
      <c r="E519">
        <v>15670</v>
      </c>
      <c r="F519">
        <v>8</v>
      </c>
      <c r="G519" s="60">
        <v>-3008</v>
      </c>
      <c r="H519" s="60">
        <v>252000</v>
      </c>
      <c r="I519" t="s">
        <v>1081</v>
      </c>
      <c r="J519" s="60">
        <v>513039</v>
      </c>
    </row>
    <row r="520" spans="1:10" x14ac:dyDescent="0.25">
      <c r="A520">
        <v>520</v>
      </c>
      <c r="B520" s="26">
        <v>40620</v>
      </c>
      <c r="C520" s="26">
        <v>40620</v>
      </c>
      <c r="D520">
        <v>-254</v>
      </c>
      <c r="E520">
        <v>15670</v>
      </c>
      <c r="F520">
        <v>8</v>
      </c>
      <c r="G520" s="60">
        <v>-2032</v>
      </c>
      <c r="H520" s="60">
        <v>252000</v>
      </c>
      <c r="I520" t="s">
        <v>1082</v>
      </c>
      <c r="J520" s="60">
        <v>511007</v>
      </c>
    </row>
    <row r="521" spans="1:10" x14ac:dyDescent="0.25">
      <c r="A521">
        <v>521</v>
      </c>
      <c r="B521" s="26">
        <v>40623</v>
      </c>
      <c r="C521" s="26">
        <v>40623</v>
      </c>
      <c r="D521" s="60">
        <v>2300</v>
      </c>
      <c r="E521">
        <v>15670</v>
      </c>
      <c r="F521">
        <v>8</v>
      </c>
      <c r="G521" s="60">
        <v>18400</v>
      </c>
      <c r="H521" s="60">
        <v>252000</v>
      </c>
      <c r="I521" t="s">
        <v>188</v>
      </c>
      <c r="J521" s="60">
        <v>529407</v>
      </c>
    </row>
    <row r="522" spans="1:10" x14ac:dyDescent="0.25">
      <c r="A522">
        <v>522</v>
      </c>
      <c r="B522" s="26">
        <v>40625</v>
      </c>
      <c r="C522" s="26">
        <v>40625</v>
      </c>
      <c r="D522">
        <v>-404</v>
      </c>
      <c r="E522">
        <v>15670</v>
      </c>
      <c r="F522">
        <v>8</v>
      </c>
      <c r="G522" s="60">
        <v>-3232</v>
      </c>
      <c r="H522" s="60">
        <v>252000</v>
      </c>
      <c r="I522" t="s">
        <v>1083</v>
      </c>
      <c r="J522" s="60">
        <v>526175</v>
      </c>
    </row>
    <row r="523" spans="1:10" x14ac:dyDescent="0.25">
      <c r="A523">
        <v>523</v>
      </c>
      <c r="B523" s="26">
        <v>40626</v>
      </c>
      <c r="C523" s="26">
        <v>40626</v>
      </c>
      <c r="D523" s="60">
        <v>2790</v>
      </c>
      <c r="E523">
        <v>15670</v>
      </c>
      <c r="F523">
        <v>8</v>
      </c>
      <c r="G523" s="60">
        <v>22320</v>
      </c>
      <c r="H523" s="60">
        <v>252000</v>
      </c>
      <c r="I523" t="s">
        <v>188</v>
      </c>
      <c r="J523" s="60">
        <v>548495</v>
      </c>
    </row>
    <row r="524" spans="1:10" x14ac:dyDescent="0.25">
      <c r="A524">
        <v>524</v>
      </c>
      <c r="B524" s="26">
        <v>40626</v>
      </c>
      <c r="C524" s="26">
        <v>40626</v>
      </c>
      <c r="D524">
        <v>-256</v>
      </c>
      <c r="E524" s="60">
        <v>15670</v>
      </c>
      <c r="F524">
        <v>8</v>
      </c>
      <c r="G524" s="60">
        <v>-2048</v>
      </c>
      <c r="H524" s="60">
        <v>252000</v>
      </c>
      <c r="I524" t="s">
        <v>1084</v>
      </c>
      <c r="J524" s="60">
        <v>546447</v>
      </c>
    </row>
    <row r="525" spans="1:10" x14ac:dyDescent="0.25">
      <c r="A525">
        <v>525</v>
      </c>
      <c r="B525" s="26">
        <v>40630</v>
      </c>
      <c r="C525" s="26">
        <v>40630</v>
      </c>
      <c r="D525">
        <v>-182</v>
      </c>
      <c r="E525">
        <v>15670</v>
      </c>
      <c r="F525">
        <v>8</v>
      </c>
      <c r="G525" s="60">
        <v>-1456</v>
      </c>
      <c r="H525" s="60">
        <v>252000</v>
      </c>
      <c r="I525" t="s">
        <v>1085</v>
      </c>
      <c r="J525" s="60">
        <v>544991</v>
      </c>
    </row>
    <row r="526" spans="1:10" x14ac:dyDescent="0.25">
      <c r="A526">
        <v>526</v>
      </c>
      <c r="B526" s="26">
        <v>40631</v>
      </c>
      <c r="C526" s="26">
        <v>40631</v>
      </c>
      <c r="D526" s="60">
        <v>1427.5</v>
      </c>
      <c r="E526" s="60">
        <v>15670</v>
      </c>
      <c r="F526">
        <v>8</v>
      </c>
      <c r="G526" s="60">
        <v>11420</v>
      </c>
      <c r="H526" s="60">
        <v>252000</v>
      </c>
      <c r="I526" t="s">
        <v>188</v>
      </c>
      <c r="J526" s="60">
        <v>556411</v>
      </c>
    </row>
    <row r="527" spans="1:10" x14ac:dyDescent="0.25">
      <c r="A527">
        <v>527</v>
      </c>
      <c r="B527" s="26">
        <v>40631</v>
      </c>
      <c r="C527" s="26">
        <v>40631</v>
      </c>
      <c r="D527">
        <v>638</v>
      </c>
      <c r="E527">
        <v>15670</v>
      </c>
      <c r="F527">
        <v>8</v>
      </c>
      <c r="G527" s="60">
        <v>5104</v>
      </c>
      <c r="H527" s="60">
        <v>252000</v>
      </c>
      <c r="I527" t="s">
        <v>188</v>
      </c>
      <c r="J527" s="60">
        <v>561515</v>
      </c>
    </row>
    <row r="528" spans="1:10" x14ac:dyDescent="0.25">
      <c r="A528">
        <v>528</v>
      </c>
      <c r="B528" s="26">
        <v>40631</v>
      </c>
      <c r="C528" s="26">
        <v>40631</v>
      </c>
      <c r="D528">
        <v>-800</v>
      </c>
      <c r="E528">
        <v>15670</v>
      </c>
      <c r="F528">
        <v>8</v>
      </c>
      <c r="G528" s="60">
        <v>-6400</v>
      </c>
      <c r="H528" s="60">
        <v>252000</v>
      </c>
      <c r="I528" t="s">
        <v>1086</v>
      </c>
      <c r="J528" s="60">
        <v>555115</v>
      </c>
    </row>
    <row r="529" spans="1:10" x14ac:dyDescent="0.25">
      <c r="A529">
        <v>529</v>
      </c>
      <c r="B529" s="26">
        <v>40631</v>
      </c>
      <c r="C529" s="26">
        <v>40631</v>
      </c>
      <c r="D529">
        <v>28</v>
      </c>
      <c r="E529">
        <v>15670</v>
      </c>
      <c r="F529">
        <v>8</v>
      </c>
      <c r="G529">
        <v>224</v>
      </c>
      <c r="H529" s="60">
        <v>252000</v>
      </c>
      <c r="I529" t="s">
        <v>1087</v>
      </c>
      <c r="J529" s="60">
        <v>555339</v>
      </c>
    </row>
    <row r="530" spans="1:10" x14ac:dyDescent="0.25">
      <c r="A530">
        <v>530</v>
      </c>
      <c r="B530" s="26">
        <v>40631</v>
      </c>
      <c r="C530" s="26">
        <v>40631</v>
      </c>
      <c r="D530">
        <v>316</v>
      </c>
      <c r="E530">
        <v>15670</v>
      </c>
      <c r="F530">
        <v>8</v>
      </c>
      <c r="G530" s="60">
        <v>2528</v>
      </c>
      <c r="H530" s="60">
        <v>252000</v>
      </c>
      <c r="I530" t="s">
        <v>1088</v>
      </c>
      <c r="J530" s="60">
        <v>557867</v>
      </c>
    </row>
    <row r="531" spans="1:10" x14ac:dyDescent="0.25">
      <c r="A531">
        <v>531</v>
      </c>
      <c r="B531" s="26">
        <v>40632</v>
      </c>
      <c r="C531" s="26">
        <v>40632</v>
      </c>
      <c r="D531">
        <v>-102</v>
      </c>
      <c r="E531">
        <v>15670</v>
      </c>
      <c r="F531">
        <v>8</v>
      </c>
      <c r="G531">
        <v>-816</v>
      </c>
      <c r="H531" s="60">
        <v>252000</v>
      </c>
      <c r="I531" t="s">
        <v>1089</v>
      </c>
      <c r="J531" s="60">
        <v>557051</v>
      </c>
    </row>
    <row r="532" spans="1:10" x14ac:dyDescent="0.25">
      <c r="A532">
        <v>532</v>
      </c>
      <c r="B532" s="26">
        <v>40633</v>
      </c>
      <c r="C532" s="26">
        <v>40633</v>
      </c>
      <c r="D532" s="60">
        <v>1298</v>
      </c>
      <c r="E532">
        <v>15670</v>
      </c>
      <c r="F532">
        <v>8</v>
      </c>
      <c r="G532" s="60">
        <v>10384</v>
      </c>
      <c r="H532" s="60">
        <v>252000</v>
      </c>
      <c r="I532" t="s">
        <v>188</v>
      </c>
      <c r="J532" s="60">
        <v>567435</v>
      </c>
    </row>
    <row r="533" spans="1:10" x14ac:dyDescent="0.25">
      <c r="A533">
        <v>533</v>
      </c>
      <c r="B533" s="26">
        <v>40633</v>
      </c>
      <c r="C533" s="26">
        <v>40633</v>
      </c>
      <c r="D533">
        <v>-492</v>
      </c>
      <c r="E533">
        <v>15670</v>
      </c>
      <c r="F533">
        <v>8</v>
      </c>
      <c r="G533" s="60">
        <v>-3936</v>
      </c>
      <c r="H533" s="60">
        <v>252000</v>
      </c>
      <c r="I533" t="s">
        <v>1090</v>
      </c>
      <c r="J533" s="60">
        <v>563499</v>
      </c>
    </row>
    <row r="534" spans="1:10" x14ac:dyDescent="0.25">
      <c r="A534">
        <v>534</v>
      </c>
      <c r="B534" s="26">
        <v>40634</v>
      </c>
      <c r="C534" s="26">
        <v>40634</v>
      </c>
      <c r="D534">
        <v>-860</v>
      </c>
      <c r="E534">
        <v>15670</v>
      </c>
      <c r="F534">
        <v>8</v>
      </c>
      <c r="G534" s="60">
        <v>-6880</v>
      </c>
      <c r="H534" s="60">
        <v>252000</v>
      </c>
      <c r="I534" t="s">
        <v>1091</v>
      </c>
      <c r="J534" s="60">
        <v>556619</v>
      </c>
    </row>
    <row r="535" spans="1:10" x14ac:dyDescent="0.25">
      <c r="A535">
        <v>535</v>
      </c>
      <c r="B535" s="26">
        <v>40637</v>
      </c>
      <c r="C535" s="26">
        <v>40637</v>
      </c>
      <c r="D535">
        <v>-116</v>
      </c>
      <c r="E535" s="60">
        <v>15670</v>
      </c>
      <c r="F535">
        <v>8</v>
      </c>
      <c r="G535">
        <v>-928</v>
      </c>
      <c r="H535" s="60">
        <v>252000</v>
      </c>
      <c r="I535" t="s">
        <v>1092</v>
      </c>
      <c r="J535" s="60">
        <v>555691</v>
      </c>
    </row>
    <row r="536" spans="1:10" x14ac:dyDescent="0.25">
      <c r="A536">
        <v>536</v>
      </c>
      <c r="B536" s="26">
        <v>40638</v>
      </c>
      <c r="C536" s="26">
        <v>40638</v>
      </c>
      <c r="D536">
        <v>120</v>
      </c>
      <c r="E536">
        <v>15670</v>
      </c>
      <c r="F536">
        <v>8</v>
      </c>
      <c r="G536">
        <v>960</v>
      </c>
      <c r="H536" s="60">
        <v>252000</v>
      </c>
      <c r="I536" t="s">
        <v>1093</v>
      </c>
      <c r="J536" s="60">
        <v>556651</v>
      </c>
    </row>
    <row r="537" spans="1:10" x14ac:dyDescent="0.25">
      <c r="A537">
        <v>537</v>
      </c>
      <c r="B537" s="26">
        <v>40638</v>
      </c>
      <c r="C537" s="26">
        <v>40638</v>
      </c>
      <c r="D537">
        <v>184</v>
      </c>
      <c r="E537">
        <v>15670</v>
      </c>
      <c r="F537">
        <v>8</v>
      </c>
      <c r="G537" s="60">
        <v>1472</v>
      </c>
      <c r="H537" s="60">
        <v>252000</v>
      </c>
      <c r="I537" t="s">
        <v>1094</v>
      </c>
      <c r="J537" s="60">
        <v>558123</v>
      </c>
    </row>
    <row r="538" spans="1:10" x14ac:dyDescent="0.25">
      <c r="A538">
        <v>538</v>
      </c>
      <c r="B538" s="26">
        <v>40641</v>
      </c>
      <c r="C538" s="26">
        <v>40641</v>
      </c>
      <c r="D538">
        <v>684</v>
      </c>
      <c r="E538">
        <v>15670</v>
      </c>
      <c r="F538">
        <v>8</v>
      </c>
      <c r="G538" s="60">
        <v>5472</v>
      </c>
      <c r="H538" s="60">
        <v>252000</v>
      </c>
      <c r="I538" t="s">
        <v>1095</v>
      </c>
      <c r="J538" s="60">
        <v>563595</v>
      </c>
    </row>
    <row r="539" spans="1:10" x14ac:dyDescent="0.25">
      <c r="A539">
        <v>539</v>
      </c>
      <c r="B539" s="26">
        <v>40641</v>
      </c>
      <c r="C539" s="26">
        <v>40641</v>
      </c>
      <c r="D539">
        <v>-164</v>
      </c>
      <c r="E539" s="60">
        <v>15670</v>
      </c>
      <c r="F539">
        <v>8</v>
      </c>
      <c r="G539" s="60">
        <v>-1312</v>
      </c>
      <c r="H539" s="60">
        <v>252000</v>
      </c>
      <c r="I539" t="s">
        <v>1096</v>
      </c>
      <c r="J539" s="60">
        <v>562283</v>
      </c>
    </row>
    <row r="540" spans="1:10" x14ac:dyDescent="0.25">
      <c r="A540">
        <v>540</v>
      </c>
      <c r="B540" s="26">
        <v>40644</v>
      </c>
      <c r="C540" s="26">
        <v>40644</v>
      </c>
      <c r="D540">
        <v>4</v>
      </c>
      <c r="E540">
        <v>15670</v>
      </c>
      <c r="F540">
        <v>8</v>
      </c>
      <c r="G540">
        <v>32</v>
      </c>
      <c r="H540" s="60">
        <v>252000</v>
      </c>
      <c r="I540" t="s">
        <v>1097</v>
      </c>
      <c r="J540" s="60">
        <v>562315</v>
      </c>
    </row>
    <row r="541" spans="1:10" x14ac:dyDescent="0.25">
      <c r="A541">
        <v>541</v>
      </c>
      <c r="B541" s="26">
        <v>40645</v>
      </c>
      <c r="C541" s="26">
        <v>40645</v>
      </c>
      <c r="D541">
        <v>-457.5</v>
      </c>
      <c r="E541">
        <v>15670</v>
      </c>
      <c r="F541">
        <v>8</v>
      </c>
      <c r="G541" s="60">
        <v>-3660</v>
      </c>
      <c r="H541" s="60">
        <v>252000</v>
      </c>
      <c r="I541" t="s">
        <v>1098</v>
      </c>
      <c r="J541" s="60">
        <v>558655</v>
      </c>
    </row>
    <row r="542" spans="1:10" x14ac:dyDescent="0.25">
      <c r="A542">
        <v>542</v>
      </c>
      <c r="B542" s="26">
        <v>40645</v>
      </c>
      <c r="C542" s="26">
        <v>40645</v>
      </c>
      <c r="D542" s="60">
        <v>-1424</v>
      </c>
      <c r="E542">
        <v>15670</v>
      </c>
      <c r="F542">
        <v>8</v>
      </c>
      <c r="G542" s="60">
        <v>-11392</v>
      </c>
      <c r="H542" s="60">
        <v>252000</v>
      </c>
      <c r="I542" t="s">
        <v>1099</v>
      </c>
      <c r="J542" s="60">
        <v>547263</v>
      </c>
    </row>
    <row r="543" spans="1:10" x14ac:dyDescent="0.25">
      <c r="A543">
        <v>543</v>
      </c>
      <c r="B543" s="26">
        <v>40646</v>
      </c>
      <c r="C543" s="26">
        <v>40646</v>
      </c>
      <c r="D543">
        <v>867.5</v>
      </c>
      <c r="E543">
        <v>15670</v>
      </c>
      <c r="F543">
        <v>8</v>
      </c>
      <c r="G543" s="60">
        <v>6940</v>
      </c>
      <c r="H543" s="60">
        <v>252000</v>
      </c>
      <c r="I543" t="s">
        <v>1100</v>
      </c>
      <c r="J543" s="60">
        <v>554203</v>
      </c>
    </row>
    <row r="544" spans="1:10" x14ac:dyDescent="0.25">
      <c r="A544">
        <v>544</v>
      </c>
      <c r="B544" s="26">
        <v>40646</v>
      </c>
      <c r="C544" s="26">
        <v>40646</v>
      </c>
      <c r="D544">
        <v>-228</v>
      </c>
      <c r="E544">
        <v>15670</v>
      </c>
      <c r="F544">
        <v>8</v>
      </c>
      <c r="G544" s="60">
        <v>-1824</v>
      </c>
      <c r="H544" s="60">
        <v>252000</v>
      </c>
      <c r="I544" t="s">
        <v>1101</v>
      </c>
      <c r="J544" s="60">
        <v>552379</v>
      </c>
    </row>
    <row r="545" spans="1:10" x14ac:dyDescent="0.25">
      <c r="A545">
        <v>545</v>
      </c>
      <c r="B545" s="26">
        <v>40647</v>
      </c>
      <c r="C545" s="26">
        <v>40647</v>
      </c>
      <c r="D545">
        <v>427.5</v>
      </c>
      <c r="E545" s="60">
        <v>15670</v>
      </c>
      <c r="F545">
        <v>8</v>
      </c>
      <c r="G545" s="60">
        <v>3420</v>
      </c>
      <c r="H545" s="60">
        <v>252000</v>
      </c>
      <c r="I545" t="s">
        <v>1102</v>
      </c>
      <c r="J545" s="60">
        <v>555799</v>
      </c>
    </row>
    <row r="546" spans="1:10" x14ac:dyDescent="0.25">
      <c r="A546">
        <v>546</v>
      </c>
      <c r="B546" s="26">
        <v>40647</v>
      </c>
      <c r="C546" s="26">
        <v>40647</v>
      </c>
      <c r="D546">
        <v>158</v>
      </c>
      <c r="E546">
        <v>15670</v>
      </c>
      <c r="F546">
        <v>8</v>
      </c>
      <c r="G546" s="60">
        <v>1264</v>
      </c>
      <c r="H546" s="60">
        <v>252000</v>
      </c>
      <c r="I546" t="s">
        <v>1103</v>
      </c>
      <c r="J546" s="60">
        <v>557063</v>
      </c>
    </row>
    <row r="547" spans="1:10" x14ac:dyDescent="0.25">
      <c r="A547">
        <v>547</v>
      </c>
      <c r="B547" s="26">
        <v>40647</v>
      </c>
      <c r="C547" s="26">
        <v>40647</v>
      </c>
      <c r="D547">
        <v>-782</v>
      </c>
      <c r="E547">
        <v>15670</v>
      </c>
      <c r="F547">
        <v>8</v>
      </c>
      <c r="G547" s="60">
        <v>-6256</v>
      </c>
      <c r="H547" s="60">
        <v>252000</v>
      </c>
      <c r="I547" t="s">
        <v>1104</v>
      </c>
      <c r="J547" s="60">
        <v>550807</v>
      </c>
    </row>
    <row r="548" spans="1:10" x14ac:dyDescent="0.25">
      <c r="A548">
        <v>548</v>
      </c>
      <c r="B548" s="26">
        <v>40648</v>
      </c>
      <c r="C548" s="26">
        <v>40648</v>
      </c>
      <c r="D548" s="60">
        <v>1876</v>
      </c>
      <c r="E548">
        <v>15670</v>
      </c>
      <c r="F548">
        <v>8</v>
      </c>
      <c r="G548" s="60">
        <v>15008</v>
      </c>
      <c r="H548" s="60">
        <v>252000</v>
      </c>
      <c r="I548" t="s">
        <v>1105</v>
      </c>
      <c r="J548" s="60">
        <v>565815</v>
      </c>
    </row>
    <row r="549" spans="1:10" x14ac:dyDescent="0.25">
      <c r="A549">
        <v>549</v>
      </c>
      <c r="B549" s="26">
        <v>40648</v>
      </c>
      <c r="C549" s="26">
        <v>40648</v>
      </c>
      <c r="D549">
        <v>696</v>
      </c>
      <c r="E549" s="60">
        <v>15670</v>
      </c>
      <c r="F549">
        <v>8</v>
      </c>
      <c r="G549" s="60">
        <v>5568</v>
      </c>
      <c r="H549" s="60">
        <v>252000</v>
      </c>
      <c r="I549" t="s">
        <v>188</v>
      </c>
      <c r="J549" s="60">
        <v>571383</v>
      </c>
    </row>
    <row r="550" spans="1:10" x14ac:dyDescent="0.25">
      <c r="A550">
        <v>550</v>
      </c>
      <c r="B550" s="26">
        <v>40651</v>
      </c>
      <c r="C550" s="26">
        <v>40651</v>
      </c>
      <c r="D550" s="60">
        <v>1698</v>
      </c>
      <c r="E550">
        <v>15670</v>
      </c>
      <c r="F550">
        <v>8</v>
      </c>
      <c r="G550" s="60">
        <v>13584</v>
      </c>
      <c r="H550" s="60">
        <v>252000</v>
      </c>
      <c r="I550" t="s">
        <v>188</v>
      </c>
      <c r="J550" s="60">
        <v>584967</v>
      </c>
    </row>
    <row r="551" spans="1:10" x14ac:dyDescent="0.25">
      <c r="A551">
        <v>551</v>
      </c>
      <c r="B551" s="26">
        <v>40651</v>
      </c>
      <c r="C551" s="26">
        <v>40651</v>
      </c>
      <c r="D551">
        <v>-104</v>
      </c>
      <c r="E551">
        <v>15670</v>
      </c>
      <c r="F551">
        <v>8</v>
      </c>
      <c r="G551">
        <v>-832</v>
      </c>
      <c r="H551" s="60">
        <v>252000</v>
      </c>
      <c r="I551" t="s">
        <v>1106</v>
      </c>
      <c r="J551" s="60">
        <v>584135</v>
      </c>
    </row>
    <row r="552" spans="1:10" x14ac:dyDescent="0.25">
      <c r="A552">
        <v>552</v>
      </c>
      <c r="B552" s="26">
        <v>40652</v>
      </c>
      <c r="C552" s="26">
        <v>40652</v>
      </c>
      <c r="D552">
        <v>-22</v>
      </c>
      <c r="E552">
        <v>15670</v>
      </c>
      <c r="F552">
        <v>8</v>
      </c>
      <c r="G552">
        <v>-176</v>
      </c>
      <c r="H552" s="60">
        <v>252000</v>
      </c>
      <c r="I552" t="s">
        <v>1107</v>
      </c>
      <c r="J552" s="60">
        <v>583959</v>
      </c>
    </row>
    <row r="553" spans="1:10" x14ac:dyDescent="0.25">
      <c r="A553">
        <v>553</v>
      </c>
      <c r="B553" s="26">
        <v>40652</v>
      </c>
      <c r="C553" s="26">
        <v>40652</v>
      </c>
      <c r="D553">
        <v>-488</v>
      </c>
      <c r="E553">
        <v>15670</v>
      </c>
      <c r="F553">
        <v>8</v>
      </c>
      <c r="G553" s="60">
        <v>-3904</v>
      </c>
      <c r="H553" s="60">
        <v>252000</v>
      </c>
      <c r="I553" t="s">
        <v>1108</v>
      </c>
      <c r="J553" s="60">
        <v>580055</v>
      </c>
    </row>
    <row r="554" spans="1:10" x14ac:dyDescent="0.25">
      <c r="A554">
        <v>554</v>
      </c>
      <c r="B554" s="26">
        <v>40653</v>
      </c>
      <c r="C554" s="26">
        <v>40653</v>
      </c>
      <c r="D554" s="60">
        <v>1967.5</v>
      </c>
      <c r="E554" s="60">
        <v>15670</v>
      </c>
      <c r="F554">
        <v>8</v>
      </c>
      <c r="G554" s="60">
        <v>15740</v>
      </c>
      <c r="H554" s="60">
        <v>252000</v>
      </c>
      <c r="I554" t="s">
        <v>188</v>
      </c>
      <c r="J554" s="60">
        <v>595795</v>
      </c>
    </row>
    <row r="555" spans="1:10" x14ac:dyDescent="0.25">
      <c r="A555">
        <v>555</v>
      </c>
      <c r="B555" s="26">
        <v>40659</v>
      </c>
      <c r="C555" s="26">
        <v>40659</v>
      </c>
      <c r="D555">
        <v>-880</v>
      </c>
      <c r="E555" s="60">
        <v>15670</v>
      </c>
      <c r="F555">
        <v>8</v>
      </c>
      <c r="G555" s="60">
        <v>-7040</v>
      </c>
      <c r="H555" s="60">
        <v>252000</v>
      </c>
      <c r="I555" t="s">
        <v>1109</v>
      </c>
      <c r="J555" s="60">
        <v>588755</v>
      </c>
    </row>
    <row r="556" spans="1:10" x14ac:dyDescent="0.25">
      <c r="A556">
        <v>556</v>
      </c>
      <c r="B556" s="26">
        <v>40660</v>
      </c>
      <c r="C556" s="26">
        <v>40660</v>
      </c>
      <c r="D556" s="60">
        <v>1280</v>
      </c>
      <c r="E556">
        <v>15670</v>
      </c>
      <c r="F556">
        <v>8</v>
      </c>
      <c r="G556" s="60">
        <v>10240</v>
      </c>
      <c r="H556" s="60">
        <v>252000</v>
      </c>
      <c r="I556" t="s">
        <v>188</v>
      </c>
      <c r="J556" s="60">
        <v>598995</v>
      </c>
    </row>
    <row r="557" spans="1:10" x14ac:dyDescent="0.25">
      <c r="A557">
        <v>557</v>
      </c>
      <c r="B557" s="26">
        <v>40665</v>
      </c>
      <c r="C557" s="26">
        <v>40665</v>
      </c>
      <c r="D557" s="60">
        <v>1696</v>
      </c>
      <c r="E557">
        <v>15670</v>
      </c>
      <c r="F557">
        <v>8</v>
      </c>
      <c r="G557" s="60">
        <v>13568</v>
      </c>
      <c r="H557" s="60">
        <v>252000</v>
      </c>
      <c r="I557" t="s">
        <v>188</v>
      </c>
      <c r="J557" s="60">
        <v>612563</v>
      </c>
    </row>
    <row r="558" spans="1:10" x14ac:dyDescent="0.25">
      <c r="A558">
        <v>558</v>
      </c>
      <c r="B558" s="26">
        <v>40666</v>
      </c>
      <c r="C558" s="26">
        <v>40666</v>
      </c>
      <c r="D558">
        <v>-524</v>
      </c>
      <c r="E558">
        <v>15670</v>
      </c>
      <c r="F558">
        <v>8</v>
      </c>
      <c r="G558" s="60">
        <v>-4192</v>
      </c>
      <c r="H558" s="60">
        <v>252000</v>
      </c>
      <c r="I558" t="s">
        <v>1110</v>
      </c>
      <c r="J558" s="60">
        <v>608371</v>
      </c>
    </row>
    <row r="559" spans="1:10" x14ac:dyDescent="0.25">
      <c r="A559">
        <v>559</v>
      </c>
      <c r="B559" s="26">
        <v>40668</v>
      </c>
      <c r="C559" s="26">
        <v>40668</v>
      </c>
      <c r="D559">
        <v>-515</v>
      </c>
      <c r="E559">
        <v>15670</v>
      </c>
      <c r="F559">
        <v>8</v>
      </c>
      <c r="G559" s="60">
        <v>-4120</v>
      </c>
      <c r="H559" s="60">
        <v>252000</v>
      </c>
      <c r="I559" t="s">
        <v>1111</v>
      </c>
      <c r="J559" s="60">
        <v>604251</v>
      </c>
    </row>
    <row r="560" spans="1:10" x14ac:dyDescent="0.25">
      <c r="A560">
        <v>560</v>
      </c>
      <c r="B560" s="26">
        <v>40668</v>
      </c>
      <c r="C560" s="26">
        <v>40668</v>
      </c>
      <c r="D560" s="60">
        <v>1504</v>
      </c>
      <c r="E560">
        <v>15670</v>
      </c>
      <c r="F560">
        <v>8</v>
      </c>
      <c r="G560" s="60">
        <v>12032</v>
      </c>
      <c r="H560" s="60">
        <v>252000</v>
      </c>
      <c r="I560" t="s">
        <v>188</v>
      </c>
      <c r="J560" s="60">
        <v>616283</v>
      </c>
    </row>
    <row r="561" spans="1:10" x14ac:dyDescent="0.25">
      <c r="A561">
        <v>561</v>
      </c>
      <c r="B561" s="26">
        <v>40668</v>
      </c>
      <c r="C561" s="26">
        <v>40668</v>
      </c>
      <c r="D561">
        <v>186</v>
      </c>
      <c r="E561">
        <v>15670</v>
      </c>
      <c r="F561">
        <v>8</v>
      </c>
      <c r="G561" s="60">
        <v>1488</v>
      </c>
      <c r="H561" s="60">
        <v>252000</v>
      </c>
      <c r="I561" t="s">
        <v>188</v>
      </c>
      <c r="J561" s="60">
        <v>617771</v>
      </c>
    </row>
    <row r="562" spans="1:10" x14ac:dyDescent="0.25">
      <c r="A562">
        <v>562</v>
      </c>
      <c r="B562" s="26">
        <v>40669</v>
      </c>
      <c r="C562" s="26">
        <v>40669</v>
      </c>
      <c r="D562">
        <v>135</v>
      </c>
      <c r="E562">
        <v>15670</v>
      </c>
      <c r="F562">
        <v>8</v>
      </c>
      <c r="G562" s="60">
        <v>1080</v>
      </c>
      <c r="H562" s="60">
        <v>252000</v>
      </c>
      <c r="I562" t="s">
        <v>188</v>
      </c>
      <c r="J562" s="60">
        <v>618851</v>
      </c>
    </row>
    <row r="563" spans="1:10" x14ac:dyDescent="0.25">
      <c r="A563">
        <v>563</v>
      </c>
      <c r="B563" s="26">
        <v>40669</v>
      </c>
      <c r="C563" s="26">
        <v>40669</v>
      </c>
      <c r="D563">
        <v>-756</v>
      </c>
      <c r="E563">
        <v>15670</v>
      </c>
      <c r="F563">
        <v>8</v>
      </c>
      <c r="G563" s="60">
        <v>-6048</v>
      </c>
      <c r="H563" s="60">
        <v>252000</v>
      </c>
      <c r="I563" t="s">
        <v>1112</v>
      </c>
      <c r="J563" s="60">
        <v>612803</v>
      </c>
    </row>
    <row r="564" spans="1:10" x14ac:dyDescent="0.25">
      <c r="A564">
        <v>564</v>
      </c>
      <c r="B564" s="26">
        <v>40672</v>
      </c>
      <c r="C564" s="26">
        <v>40672</v>
      </c>
      <c r="D564" s="60">
        <v>-3202</v>
      </c>
      <c r="E564">
        <v>15670</v>
      </c>
      <c r="F564">
        <v>8</v>
      </c>
      <c r="G564" s="60">
        <v>-25616</v>
      </c>
      <c r="H564" s="60">
        <v>252000</v>
      </c>
      <c r="I564" t="s">
        <v>1113</v>
      </c>
      <c r="J564" s="60">
        <v>587187</v>
      </c>
    </row>
    <row r="565" spans="1:10" x14ac:dyDescent="0.25">
      <c r="A565">
        <v>565</v>
      </c>
      <c r="B565" s="26">
        <v>40672</v>
      </c>
      <c r="C565" s="26">
        <v>40672</v>
      </c>
      <c r="D565" s="60">
        <v>1980</v>
      </c>
      <c r="E565">
        <v>15670</v>
      </c>
      <c r="F565">
        <v>8</v>
      </c>
      <c r="G565" s="60">
        <v>15840</v>
      </c>
      <c r="H565" s="60">
        <v>252000</v>
      </c>
      <c r="I565" t="s">
        <v>1114</v>
      </c>
      <c r="J565" s="60">
        <v>603027</v>
      </c>
    </row>
    <row r="566" spans="1:10" x14ac:dyDescent="0.25">
      <c r="A566">
        <v>566</v>
      </c>
      <c r="B566" s="26">
        <v>40672</v>
      </c>
      <c r="C566" s="26">
        <v>40672</v>
      </c>
      <c r="D566">
        <v>436</v>
      </c>
      <c r="E566">
        <v>15670</v>
      </c>
      <c r="F566">
        <v>8</v>
      </c>
      <c r="G566" s="60">
        <v>3488</v>
      </c>
      <c r="H566" s="60">
        <v>252000</v>
      </c>
      <c r="I566" t="s">
        <v>1115</v>
      </c>
      <c r="J566" s="60">
        <v>606515</v>
      </c>
    </row>
    <row r="567" spans="1:10" x14ac:dyDescent="0.25">
      <c r="A567">
        <v>567</v>
      </c>
      <c r="B567" s="26">
        <v>40674</v>
      </c>
      <c r="C567" s="26">
        <v>40674</v>
      </c>
      <c r="D567" s="60">
        <v>3038</v>
      </c>
      <c r="E567">
        <v>15670</v>
      </c>
      <c r="F567">
        <v>8</v>
      </c>
      <c r="G567" s="60">
        <v>24304</v>
      </c>
      <c r="H567" s="60">
        <v>252000</v>
      </c>
      <c r="I567" t="s">
        <v>188</v>
      </c>
      <c r="J567" s="60">
        <v>630819</v>
      </c>
    </row>
    <row r="568" spans="1:10" x14ac:dyDescent="0.25">
      <c r="A568">
        <v>568</v>
      </c>
      <c r="B568" s="26">
        <v>40674</v>
      </c>
      <c r="C568" s="26">
        <v>40674</v>
      </c>
      <c r="D568">
        <v>-900</v>
      </c>
      <c r="E568">
        <v>15670</v>
      </c>
      <c r="F568">
        <v>8</v>
      </c>
      <c r="G568" s="60">
        <v>-7200</v>
      </c>
      <c r="H568" s="60">
        <v>252000</v>
      </c>
      <c r="I568" t="s">
        <v>1116</v>
      </c>
      <c r="J568" s="60">
        <v>623619</v>
      </c>
    </row>
    <row r="569" spans="1:10" x14ac:dyDescent="0.25">
      <c r="A569">
        <v>569</v>
      </c>
      <c r="B569" s="26">
        <v>40674</v>
      </c>
      <c r="C569" s="26">
        <v>40674</v>
      </c>
      <c r="D569">
        <v>576</v>
      </c>
      <c r="E569">
        <v>15670</v>
      </c>
      <c r="F569">
        <v>8</v>
      </c>
      <c r="G569" s="60">
        <v>4608</v>
      </c>
      <c r="H569" s="60">
        <v>252000</v>
      </c>
      <c r="I569" t="s">
        <v>1117</v>
      </c>
      <c r="J569" s="60">
        <v>628227</v>
      </c>
    </row>
    <row r="570" spans="1:10" x14ac:dyDescent="0.25">
      <c r="A570">
        <v>570</v>
      </c>
      <c r="B570" s="26">
        <v>40675</v>
      </c>
      <c r="C570" s="26">
        <v>40675</v>
      </c>
      <c r="D570">
        <v>940</v>
      </c>
      <c r="E570">
        <v>15670</v>
      </c>
      <c r="F570">
        <v>8</v>
      </c>
      <c r="G570" s="60">
        <v>7520</v>
      </c>
      <c r="H570" s="60">
        <v>252000</v>
      </c>
      <c r="I570" t="s">
        <v>188</v>
      </c>
      <c r="J570" s="60">
        <v>635747</v>
      </c>
    </row>
    <row r="571" spans="1:10" x14ac:dyDescent="0.25">
      <c r="A571">
        <v>571</v>
      </c>
      <c r="B571" s="26">
        <v>40675</v>
      </c>
      <c r="C571" s="26">
        <v>40675</v>
      </c>
      <c r="D571">
        <v>400</v>
      </c>
      <c r="E571">
        <v>15670</v>
      </c>
      <c r="F571">
        <v>9</v>
      </c>
      <c r="G571" s="60">
        <v>3600</v>
      </c>
      <c r="H571" s="60">
        <v>283500</v>
      </c>
      <c r="I571" t="s">
        <v>188</v>
      </c>
      <c r="J571" s="60">
        <v>639347</v>
      </c>
    </row>
    <row r="572" spans="1:10" x14ac:dyDescent="0.25">
      <c r="A572">
        <v>572</v>
      </c>
      <c r="B572" s="26">
        <v>40675</v>
      </c>
      <c r="C572" s="26">
        <v>40675</v>
      </c>
      <c r="D572">
        <v>406</v>
      </c>
      <c r="E572">
        <v>15670</v>
      </c>
      <c r="F572">
        <v>9</v>
      </c>
      <c r="G572" s="60">
        <v>3654</v>
      </c>
      <c r="H572" s="60">
        <v>283500</v>
      </c>
      <c r="I572" t="s">
        <v>188</v>
      </c>
      <c r="J572" s="60">
        <v>643001</v>
      </c>
    </row>
    <row r="573" spans="1:10" x14ac:dyDescent="0.25">
      <c r="A573">
        <v>573</v>
      </c>
      <c r="B573" s="26">
        <v>40676</v>
      </c>
      <c r="C573" s="26">
        <v>40676</v>
      </c>
      <c r="D573" s="60">
        <v>-1762</v>
      </c>
      <c r="E573">
        <v>15670</v>
      </c>
      <c r="F573">
        <v>9</v>
      </c>
      <c r="G573" s="60">
        <v>-15858</v>
      </c>
      <c r="H573" s="60">
        <v>283500</v>
      </c>
      <c r="I573" t="s">
        <v>1118</v>
      </c>
      <c r="J573" s="60">
        <v>627143</v>
      </c>
    </row>
    <row r="574" spans="1:10" x14ac:dyDescent="0.25">
      <c r="A574">
        <v>574</v>
      </c>
      <c r="B574" s="26">
        <v>40676</v>
      </c>
      <c r="C574" s="26">
        <v>40676</v>
      </c>
      <c r="D574" s="60">
        <v>-1900</v>
      </c>
      <c r="E574">
        <v>15670</v>
      </c>
      <c r="F574">
        <v>8</v>
      </c>
      <c r="G574" s="60">
        <v>-15200</v>
      </c>
      <c r="H574" s="60">
        <v>252000</v>
      </c>
      <c r="I574" t="s">
        <v>1119</v>
      </c>
      <c r="J574" s="60">
        <v>611943</v>
      </c>
    </row>
    <row r="575" spans="1:10" x14ac:dyDescent="0.25">
      <c r="A575">
        <v>575</v>
      </c>
      <c r="B575" s="26">
        <v>40676</v>
      </c>
      <c r="C575" s="26">
        <v>40676</v>
      </c>
      <c r="D575">
        <v>274</v>
      </c>
      <c r="E575" s="60">
        <v>15670</v>
      </c>
      <c r="F575">
        <v>8</v>
      </c>
      <c r="G575" s="60">
        <v>2192</v>
      </c>
      <c r="H575" s="60">
        <v>252000</v>
      </c>
      <c r="I575" t="s">
        <v>1120</v>
      </c>
      <c r="J575" s="60">
        <v>614135</v>
      </c>
    </row>
    <row r="576" spans="1:10" x14ac:dyDescent="0.25">
      <c r="A576">
        <v>576</v>
      </c>
      <c r="B576" s="26">
        <v>40679</v>
      </c>
      <c r="C576" s="26">
        <v>40679</v>
      </c>
      <c r="D576">
        <v>-164</v>
      </c>
      <c r="E576" s="60">
        <v>15670</v>
      </c>
      <c r="F576">
        <v>8</v>
      </c>
      <c r="G576" s="60">
        <v>-1312</v>
      </c>
      <c r="H576" s="60">
        <v>252000</v>
      </c>
      <c r="I576" t="s">
        <v>1121</v>
      </c>
      <c r="J576" s="60">
        <v>612823</v>
      </c>
    </row>
    <row r="577" spans="1:10" x14ac:dyDescent="0.25">
      <c r="A577">
        <v>577</v>
      </c>
      <c r="B577" s="26">
        <v>40680</v>
      </c>
      <c r="C577" s="26">
        <v>40680</v>
      </c>
      <c r="D577" s="60">
        <v>1798</v>
      </c>
      <c r="E577">
        <v>15670</v>
      </c>
      <c r="F577">
        <v>8</v>
      </c>
      <c r="G577" s="60">
        <v>14384</v>
      </c>
      <c r="H577" s="60">
        <v>252000</v>
      </c>
      <c r="I577" t="s">
        <v>1122</v>
      </c>
      <c r="J577" s="60">
        <v>627207</v>
      </c>
    </row>
    <row r="578" spans="1:10" x14ac:dyDescent="0.25">
      <c r="A578">
        <v>578</v>
      </c>
      <c r="B578" s="26">
        <v>40681</v>
      </c>
      <c r="C578" s="26">
        <v>40681</v>
      </c>
      <c r="D578">
        <v>918</v>
      </c>
      <c r="E578">
        <v>15670</v>
      </c>
      <c r="F578">
        <v>8</v>
      </c>
      <c r="G578" s="60">
        <v>7344</v>
      </c>
      <c r="H578" s="60">
        <v>252000</v>
      </c>
      <c r="I578" t="s">
        <v>1123</v>
      </c>
      <c r="J578" s="60">
        <v>634551</v>
      </c>
    </row>
    <row r="579" spans="1:10" x14ac:dyDescent="0.25">
      <c r="A579">
        <v>579</v>
      </c>
      <c r="B579" s="26">
        <v>40681</v>
      </c>
      <c r="C579" s="26">
        <v>40681</v>
      </c>
      <c r="D579">
        <v>426</v>
      </c>
      <c r="E579">
        <v>15670</v>
      </c>
      <c r="F579">
        <v>8</v>
      </c>
      <c r="G579" s="60">
        <v>3408</v>
      </c>
      <c r="H579" s="60">
        <v>252000</v>
      </c>
      <c r="I579" t="s">
        <v>1124</v>
      </c>
      <c r="J579" s="60">
        <v>637959</v>
      </c>
    </row>
    <row r="580" spans="1:10" x14ac:dyDescent="0.25">
      <c r="A580">
        <v>580</v>
      </c>
      <c r="B580" s="26">
        <v>40682</v>
      </c>
      <c r="C580" s="26">
        <v>40682</v>
      </c>
      <c r="D580">
        <v>-690</v>
      </c>
      <c r="E580" s="60">
        <v>15670</v>
      </c>
      <c r="F580">
        <v>9</v>
      </c>
      <c r="G580" s="60">
        <v>-6210</v>
      </c>
      <c r="H580" s="60">
        <v>283500</v>
      </c>
      <c r="I580" t="s">
        <v>1125</v>
      </c>
      <c r="J580" s="60">
        <v>631749</v>
      </c>
    </row>
    <row r="581" spans="1:10" x14ac:dyDescent="0.25">
      <c r="A581">
        <v>581</v>
      </c>
      <c r="B581" s="26">
        <v>40682</v>
      </c>
      <c r="C581" s="26">
        <v>40682</v>
      </c>
      <c r="D581">
        <v>264</v>
      </c>
      <c r="E581">
        <v>15670</v>
      </c>
      <c r="F581">
        <v>8</v>
      </c>
      <c r="G581" s="60">
        <v>2112</v>
      </c>
      <c r="H581" s="60">
        <v>252000</v>
      </c>
      <c r="I581" t="s">
        <v>1126</v>
      </c>
      <c r="J581" s="60">
        <v>633861</v>
      </c>
    </row>
    <row r="582" spans="1:10" x14ac:dyDescent="0.25">
      <c r="A582">
        <v>582</v>
      </c>
      <c r="B582" s="26">
        <v>40682</v>
      </c>
      <c r="C582" s="26">
        <v>40682</v>
      </c>
      <c r="D582">
        <v>36</v>
      </c>
      <c r="E582">
        <v>15670</v>
      </c>
      <c r="F582">
        <v>8</v>
      </c>
      <c r="G582">
        <v>288</v>
      </c>
      <c r="H582" s="60">
        <v>252000</v>
      </c>
      <c r="I582" t="s">
        <v>1127</v>
      </c>
      <c r="J582" s="60">
        <v>634149</v>
      </c>
    </row>
    <row r="583" spans="1:10" x14ac:dyDescent="0.25">
      <c r="A583">
        <v>583</v>
      </c>
      <c r="B583" s="26">
        <v>40683</v>
      </c>
      <c r="C583" s="26">
        <v>40683</v>
      </c>
      <c r="D583">
        <v>-257.5</v>
      </c>
      <c r="E583" s="60">
        <v>15670</v>
      </c>
      <c r="F583">
        <v>8</v>
      </c>
      <c r="G583" s="60">
        <v>-2060</v>
      </c>
      <c r="H583" s="60">
        <v>252000</v>
      </c>
      <c r="I583" t="s">
        <v>1128</v>
      </c>
      <c r="J583" s="60">
        <v>632089</v>
      </c>
    </row>
    <row r="584" spans="1:10" x14ac:dyDescent="0.25">
      <c r="A584">
        <v>584</v>
      </c>
      <c r="B584" s="26">
        <v>40683</v>
      </c>
      <c r="C584" s="26">
        <v>40683</v>
      </c>
      <c r="D584" s="60">
        <v>-1210</v>
      </c>
      <c r="E584">
        <v>15670</v>
      </c>
      <c r="F584">
        <v>8</v>
      </c>
      <c r="G584" s="60">
        <v>-9680</v>
      </c>
      <c r="H584" s="60">
        <v>252000</v>
      </c>
      <c r="I584" t="s">
        <v>1129</v>
      </c>
      <c r="J584" s="60">
        <v>622409</v>
      </c>
    </row>
    <row r="585" spans="1:10" x14ac:dyDescent="0.25">
      <c r="A585">
        <v>585</v>
      </c>
      <c r="B585" s="26">
        <v>40683</v>
      </c>
      <c r="C585" s="26">
        <v>40683</v>
      </c>
      <c r="D585" s="60">
        <v>1420</v>
      </c>
      <c r="E585">
        <v>15670</v>
      </c>
      <c r="F585">
        <v>8</v>
      </c>
      <c r="G585" s="60">
        <v>11360</v>
      </c>
      <c r="H585" s="60">
        <v>252000</v>
      </c>
      <c r="I585" t="s">
        <v>1130</v>
      </c>
      <c r="J585" s="60">
        <v>633769</v>
      </c>
    </row>
    <row r="586" spans="1:10" x14ac:dyDescent="0.25">
      <c r="A586">
        <v>586</v>
      </c>
      <c r="B586" s="26">
        <v>40683</v>
      </c>
      <c r="C586" s="26">
        <v>40683</v>
      </c>
      <c r="D586">
        <v>-314</v>
      </c>
      <c r="E586">
        <v>15670</v>
      </c>
      <c r="F586">
        <v>8</v>
      </c>
      <c r="G586" s="60">
        <v>-2512</v>
      </c>
      <c r="H586" s="60">
        <v>252000</v>
      </c>
      <c r="I586" t="s">
        <v>1131</v>
      </c>
      <c r="J586" s="60">
        <v>631257</v>
      </c>
    </row>
    <row r="587" spans="1:10" x14ac:dyDescent="0.25">
      <c r="A587">
        <v>587</v>
      </c>
      <c r="B587" s="26">
        <v>40686</v>
      </c>
      <c r="C587" s="26">
        <v>40686</v>
      </c>
      <c r="D587" s="60">
        <v>1158</v>
      </c>
      <c r="E587">
        <v>15670</v>
      </c>
      <c r="F587">
        <v>8</v>
      </c>
      <c r="G587" s="60">
        <v>9264</v>
      </c>
      <c r="H587" s="60">
        <v>252000</v>
      </c>
      <c r="I587" t="s">
        <v>1132</v>
      </c>
      <c r="J587" s="60">
        <v>640521</v>
      </c>
    </row>
    <row r="588" spans="1:10" x14ac:dyDescent="0.25">
      <c r="A588">
        <v>588</v>
      </c>
      <c r="B588" s="26">
        <v>40687</v>
      </c>
      <c r="C588" s="26">
        <v>40687</v>
      </c>
      <c r="D588">
        <v>-506</v>
      </c>
      <c r="E588">
        <v>15670</v>
      </c>
      <c r="F588">
        <v>9</v>
      </c>
      <c r="G588" s="60">
        <v>-4554</v>
      </c>
      <c r="H588" s="60">
        <v>283500</v>
      </c>
      <c r="I588" t="s">
        <v>1133</v>
      </c>
      <c r="J588" s="60">
        <v>635967</v>
      </c>
    </row>
    <row r="589" spans="1:10" x14ac:dyDescent="0.25">
      <c r="A589">
        <v>589</v>
      </c>
      <c r="B589" s="26">
        <v>40687</v>
      </c>
      <c r="C589" s="26">
        <v>40687</v>
      </c>
      <c r="D589" s="60">
        <v>-1000</v>
      </c>
      <c r="E589">
        <v>15670</v>
      </c>
      <c r="F589">
        <v>9</v>
      </c>
      <c r="G589" s="60">
        <v>-9000</v>
      </c>
      <c r="H589" s="60">
        <v>283500</v>
      </c>
      <c r="I589" t="s">
        <v>1134</v>
      </c>
      <c r="J589" s="60">
        <v>626967</v>
      </c>
    </row>
    <row r="590" spans="1:10" x14ac:dyDescent="0.25">
      <c r="A590">
        <v>590</v>
      </c>
      <c r="B590" s="26">
        <v>40688</v>
      </c>
      <c r="C590" s="26">
        <v>40688</v>
      </c>
      <c r="D590">
        <v>-507.5</v>
      </c>
      <c r="E590">
        <v>15670</v>
      </c>
      <c r="F590">
        <v>8</v>
      </c>
      <c r="G590" s="60">
        <v>-4060</v>
      </c>
      <c r="H590" s="60">
        <v>252000</v>
      </c>
      <c r="I590" t="s">
        <v>1135</v>
      </c>
      <c r="J590" s="60">
        <v>622907</v>
      </c>
    </row>
    <row r="591" spans="1:10" x14ac:dyDescent="0.25">
      <c r="A591">
        <v>591</v>
      </c>
      <c r="B591" s="26">
        <v>40688</v>
      </c>
      <c r="C591" s="26">
        <v>40688</v>
      </c>
      <c r="D591" s="60">
        <v>3436</v>
      </c>
      <c r="E591">
        <v>15670</v>
      </c>
      <c r="F591">
        <v>8</v>
      </c>
      <c r="G591" s="60">
        <v>27488</v>
      </c>
      <c r="H591" s="60">
        <v>252000</v>
      </c>
      <c r="I591" t="s">
        <v>188</v>
      </c>
      <c r="J591" s="60">
        <v>650395</v>
      </c>
    </row>
    <row r="592" spans="1:10" x14ac:dyDescent="0.25">
      <c r="A592">
        <v>592</v>
      </c>
      <c r="B592" s="26">
        <v>40688</v>
      </c>
      <c r="C592" s="26">
        <v>40688</v>
      </c>
      <c r="D592" s="60">
        <v>-1760</v>
      </c>
      <c r="E592" s="60">
        <v>15670</v>
      </c>
      <c r="F592">
        <v>9</v>
      </c>
      <c r="G592" s="60">
        <v>-15840</v>
      </c>
      <c r="H592" s="60">
        <v>283500</v>
      </c>
      <c r="I592" t="s">
        <v>1136</v>
      </c>
      <c r="J592" s="60">
        <v>634555</v>
      </c>
    </row>
    <row r="593" spans="1:10" x14ac:dyDescent="0.25">
      <c r="A593">
        <v>593</v>
      </c>
      <c r="B593" s="26">
        <v>40688</v>
      </c>
      <c r="C593" s="26">
        <v>40688</v>
      </c>
      <c r="D593">
        <v>176</v>
      </c>
      <c r="E593">
        <v>15670</v>
      </c>
      <c r="F593">
        <v>8</v>
      </c>
      <c r="G593" s="60">
        <v>1408</v>
      </c>
      <c r="H593" s="60">
        <v>252000</v>
      </c>
      <c r="I593" t="s">
        <v>1137</v>
      </c>
      <c r="J593" s="60">
        <v>635963</v>
      </c>
    </row>
    <row r="594" spans="1:10" x14ac:dyDescent="0.25">
      <c r="A594">
        <v>594</v>
      </c>
      <c r="B594" s="26">
        <v>40689</v>
      </c>
      <c r="C594" s="26">
        <v>40689</v>
      </c>
      <c r="D594">
        <v>405</v>
      </c>
      <c r="E594">
        <v>15670</v>
      </c>
      <c r="F594">
        <v>9</v>
      </c>
      <c r="G594" s="60">
        <v>3645</v>
      </c>
      <c r="H594" s="60">
        <v>283500</v>
      </c>
      <c r="I594" t="s">
        <v>1138</v>
      </c>
      <c r="J594" s="60">
        <v>639608</v>
      </c>
    </row>
    <row r="595" spans="1:10" x14ac:dyDescent="0.25">
      <c r="A595">
        <v>595</v>
      </c>
      <c r="B595" s="26">
        <v>40689</v>
      </c>
      <c r="C595" s="26">
        <v>40689</v>
      </c>
      <c r="D595" s="60">
        <v>-1300</v>
      </c>
      <c r="E595">
        <v>15670</v>
      </c>
      <c r="F595">
        <v>9</v>
      </c>
      <c r="G595" s="60">
        <v>-11700</v>
      </c>
      <c r="H595" s="60">
        <v>283500</v>
      </c>
      <c r="I595" t="s">
        <v>1139</v>
      </c>
      <c r="J595" s="60">
        <v>627908</v>
      </c>
    </row>
    <row r="596" spans="1:10" x14ac:dyDescent="0.25">
      <c r="A596">
        <v>596</v>
      </c>
      <c r="B596" s="26">
        <v>40689</v>
      </c>
      <c r="C596" s="26">
        <v>40689</v>
      </c>
      <c r="D596" s="60">
        <v>1058</v>
      </c>
      <c r="E596">
        <v>15670</v>
      </c>
      <c r="F596">
        <v>8</v>
      </c>
      <c r="G596" s="60">
        <v>8464</v>
      </c>
      <c r="H596" s="60">
        <v>252000</v>
      </c>
      <c r="I596" t="s">
        <v>1140</v>
      </c>
      <c r="J596" s="60">
        <v>636372</v>
      </c>
    </row>
    <row r="597" spans="1:10" x14ac:dyDescent="0.25">
      <c r="A597">
        <v>597</v>
      </c>
      <c r="B597" s="26">
        <v>40690</v>
      </c>
      <c r="C597" s="26">
        <v>40690</v>
      </c>
      <c r="D597" s="60">
        <v>-1260</v>
      </c>
      <c r="E597">
        <v>15670</v>
      </c>
      <c r="F597">
        <v>9</v>
      </c>
      <c r="G597" s="60">
        <v>-11340</v>
      </c>
      <c r="H597" s="60">
        <v>283500</v>
      </c>
      <c r="I597" t="s">
        <v>1141</v>
      </c>
      <c r="J597" s="60">
        <v>625032</v>
      </c>
    </row>
    <row r="598" spans="1:10" x14ac:dyDescent="0.25">
      <c r="A598">
        <v>598</v>
      </c>
      <c r="B598" s="26">
        <v>40693</v>
      </c>
      <c r="C598" s="26">
        <v>40693</v>
      </c>
      <c r="D598">
        <v>-382</v>
      </c>
      <c r="E598">
        <v>15670</v>
      </c>
      <c r="F598">
        <v>8</v>
      </c>
      <c r="G598" s="60">
        <v>-3056</v>
      </c>
      <c r="H598" s="60">
        <v>252000</v>
      </c>
      <c r="I598" t="s">
        <v>1142</v>
      </c>
      <c r="J598" s="60">
        <v>621976</v>
      </c>
    </row>
    <row r="599" spans="1:10" x14ac:dyDescent="0.25">
      <c r="A599">
        <v>599</v>
      </c>
      <c r="B599" s="26">
        <v>40693</v>
      </c>
      <c r="C599" s="26">
        <v>40693</v>
      </c>
      <c r="D599">
        <v>-580</v>
      </c>
      <c r="E599">
        <v>15670</v>
      </c>
      <c r="F599">
        <v>8</v>
      </c>
      <c r="G599" s="60">
        <v>-4640</v>
      </c>
      <c r="H599" s="60">
        <v>252000</v>
      </c>
      <c r="I599" t="s">
        <v>1143</v>
      </c>
      <c r="J599" s="60">
        <v>617336</v>
      </c>
    </row>
    <row r="600" spans="1:10" x14ac:dyDescent="0.25">
      <c r="A600">
        <v>600</v>
      </c>
      <c r="B600" s="26">
        <v>40694</v>
      </c>
      <c r="C600" s="26">
        <v>40694</v>
      </c>
      <c r="D600" s="60">
        <v>1292.5</v>
      </c>
      <c r="E600">
        <v>15670</v>
      </c>
      <c r="F600">
        <v>8</v>
      </c>
      <c r="G600" s="60">
        <v>10340</v>
      </c>
      <c r="H600" s="60">
        <v>252000</v>
      </c>
      <c r="I600" t="s">
        <v>1144</v>
      </c>
      <c r="J600" s="60">
        <v>627676</v>
      </c>
    </row>
    <row r="601" spans="1:10" x14ac:dyDescent="0.25">
      <c r="A601">
        <v>601</v>
      </c>
      <c r="B601" s="26">
        <v>40694</v>
      </c>
      <c r="C601" s="26">
        <v>40694</v>
      </c>
      <c r="D601" s="60">
        <v>2180</v>
      </c>
      <c r="E601">
        <v>15670</v>
      </c>
      <c r="F601">
        <v>8</v>
      </c>
      <c r="G601" s="60">
        <v>17440</v>
      </c>
      <c r="H601" s="60">
        <v>252000</v>
      </c>
      <c r="I601" t="s">
        <v>1145</v>
      </c>
      <c r="J601" s="60">
        <v>645116</v>
      </c>
    </row>
    <row r="602" spans="1:10" x14ac:dyDescent="0.25">
      <c r="A602">
        <v>602</v>
      </c>
      <c r="B602" s="26">
        <v>40696</v>
      </c>
      <c r="C602" s="26">
        <v>40696</v>
      </c>
      <c r="D602">
        <v>120</v>
      </c>
      <c r="E602">
        <v>15670</v>
      </c>
      <c r="F602">
        <v>9</v>
      </c>
      <c r="G602" s="60">
        <v>1080</v>
      </c>
      <c r="H602" s="60">
        <v>283500</v>
      </c>
      <c r="I602" t="s">
        <v>1146</v>
      </c>
      <c r="J602" s="60">
        <v>646196</v>
      </c>
    </row>
    <row r="603" spans="1:10" x14ac:dyDescent="0.25">
      <c r="A603">
        <v>603</v>
      </c>
      <c r="B603" s="26">
        <v>40697</v>
      </c>
      <c r="C603" s="26">
        <v>40697</v>
      </c>
      <c r="D603">
        <v>-495</v>
      </c>
      <c r="E603">
        <v>15670</v>
      </c>
      <c r="F603">
        <v>9</v>
      </c>
      <c r="G603" s="60">
        <v>-4455</v>
      </c>
      <c r="H603" s="60">
        <v>283500</v>
      </c>
      <c r="I603" t="s">
        <v>1147</v>
      </c>
      <c r="J603" s="60">
        <v>641741</v>
      </c>
    </row>
    <row r="604" spans="1:10" x14ac:dyDescent="0.25">
      <c r="A604">
        <v>604</v>
      </c>
      <c r="B604" s="26">
        <v>40697</v>
      </c>
      <c r="C604" s="26">
        <v>40697</v>
      </c>
      <c r="D604">
        <v>-102</v>
      </c>
      <c r="E604">
        <v>15670</v>
      </c>
      <c r="F604">
        <v>9</v>
      </c>
      <c r="G604">
        <v>-918</v>
      </c>
      <c r="H604" s="60">
        <v>283500</v>
      </c>
      <c r="I604" t="s">
        <v>1148</v>
      </c>
      <c r="J604" s="60">
        <v>640823</v>
      </c>
    </row>
    <row r="605" spans="1:10" x14ac:dyDescent="0.25">
      <c r="A605">
        <v>605</v>
      </c>
      <c r="B605" s="26">
        <v>40700</v>
      </c>
      <c r="C605" s="26">
        <v>40700</v>
      </c>
      <c r="D605" s="60">
        <v>1078</v>
      </c>
      <c r="E605" s="60">
        <v>15670</v>
      </c>
      <c r="F605">
        <v>9</v>
      </c>
      <c r="G605" s="60">
        <v>9702</v>
      </c>
      <c r="H605" s="60">
        <v>283500</v>
      </c>
      <c r="I605" t="s">
        <v>188</v>
      </c>
      <c r="J605" s="60">
        <v>650525</v>
      </c>
    </row>
    <row r="606" spans="1:10" x14ac:dyDescent="0.25">
      <c r="A606">
        <v>606</v>
      </c>
      <c r="B606" s="26">
        <v>40701</v>
      </c>
      <c r="C606" s="26">
        <v>40701</v>
      </c>
      <c r="D606">
        <v>-114</v>
      </c>
      <c r="E606">
        <v>15670</v>
      </c>
      <c r="F606">
        <v>9</v>
      </c>
      <c r="G606" s="60">
        <v>-1026</v>
      </c>
      <c r="H606" s="60">
        <v>283500</v>
      </c>
      <c r="I606" t="s">
        <v>1149</v>
      </c>
      <c r="J606" s="60">
        <v>649499</v>
      </c>
    </row>
    <row r="607" spans="1:10" x14ac:dyDescent="0.25">
      <c r="A607">
        <v>607</v>
      </c>
      <c r="B607" s="26">
        <v>40702</v>
      </c>
      <c r="C607" s="26">
        <v>40702</v>
      </c>
      <c r="D607">
        <v>-524</v>
      </c>
      <c r="E607" s="60">
        <v>15670</v>
      </c>
      <c r="F607">
        <v>9</v>
      </c>
      <c r="G607" s="60">
        <v>-4716</v>
      </c>
      <c r="H607" s="60">
        <v>283500</v>
      </c>
      <c r="I607" t="s">
        <v>1150</v>
      </c>
      <c r="J607" s="60">
        <v>644783</v>
      </c>
    </row>
    <row r="608" spans="1:10" x14ac:dyDescent="0.25">
      <c r="A608">
        <v>608</v>
      </c>
      <c r="B608" s="26">
        <v>40703</v>
      </c>
      <c r="C608" s="26">
        <v>40703</v>
      </c>
      <c r="D608">
        <v>202.5</v>
      </c>
      <c r="E608">
        <v>15670</v>
      </c>
      <c r="F608">
        <v>9</v>
      </c>
      <c r="G608" s="60">
        <v>1822.5</v>
      </c>
      <c r="H608" s="60">
        <v>283500</v>
      </c>
      <c r="I608" t="s">
        <v>1151</v>
      </c>
      <c r="J608" s="60">
        <v>646605.5</v>
      </c>
    </row>
    <row r="609" spans="1:10" x14ac:dyDescent="0.25">
      <c r="A609">
        <v>609</v>
      </c>
      <c r="B609" s="26">
        <v>40703</v>
      </c>
      <c r="C609" s="26">
        <v>40703</v>
      </c>
      <c r="D609">
        <v>-452</v>
      </c>
      <c r="E609">
        <v>15670</v>
      </c>
      <c r="F609">
        <v>9</v>
      </c>
      <c r="G609" s="60">
        <v>-4068</v>
      </c>
      <c r="H609" s="60">
        <v>283500</v>
      </c>
      <c r="I609" t="s">
        <v>1152</v>
      </c>
      <c r="J609" s="60">
        <v>642537.5</v>
      </c>
    </row>
    <row r="610" spans="1:10" x14ac:dyDescent="0.25">
      <c r="A610">
        <v>610</v>
      </c>
      <c r="B610" s="26">
        <v>40704</v>
      </c>
      <c r="C610" s="26">
        <v>40704</v>
      </c>
      <c r="D610">
        <v>-952.5</v>
      </c>
      <c r="E610">
        <v>15670</v>
      </c>
      <c r="F610">
        <v>9</v>
      </c>
      <c r="G610" s="60">
        <v>-8572.5</v>
      </c>
      <c r="H610" s="60">
        <v>283500</v>
      </c>
      <c r="I610" t="s">
        <v>1153</v>
      </c>
      <c r="J610" s="60">
        <v>633965</v>
      </c>
    </row>
    <row r="611" spans="1:10" x14ac:dyDescent="0.25">
      <c r="A611">
        <v>611</v>
      </c>
      <c r="B611" s="26">
        <v>40704</v>
      </c>
      <c r="C611" s="26">
        <v>40704</v>
      </c>
      <c r="D611">
        <v>280</v>
      </c>
      <c r="E611" s="60">
        <v>15670</v>
      </c>
      <c r="F611">
        <v>8</v>
      </c>
      <c r="G611" s="60">
        <v>2240</v>
      </c>
      <c r="H611" s="60">
        <v>252000</v>
      </c>
      <c r="I611" t="s">
        <v>1154</v>
      </c>
      <c r="J611" s="60">
        <v>636205</v>
      </c>
    </row>
    <row r="612" spans="1:10" x14ac:dyDescent="0.25">
      <c r="A612">
        <v>612</v>
      </c>
      <c r="B612" s="26">
        <v>40707</v>
      </c>
      <c r="C612" s="26">
        <v>40707</v>
      </c>
      <c r="D612">
        <v>-434</v>
      </c>
      <c r="E612">
        <v>15670</v>
      </c>
      <c r="F612">
        <v>9</v>
      </c>
      <c r="G612" s="60">
        <v>-3906</v>
      </c>
      <c r="H612" s="60">
        <v>283500</v>
      </c>
      <c r="I612" t="s">
        <v>1155</v>
      </c>
      <c r="J612" s="60">
        <v>632299</v>
      </c>
    </row>
    <row r="613" spans="1:10" x14ac:dyDescent="0.25">
      <c r="A613">
        <v>613</v>
      </c>
      <c r="B613" s="26">
        <v>40708</v>
      </c>
      <c r="C613" s="26">
        <v>40708</v>
      </c>
      <c r="D613">
        <v>730</v>
      </c>
      <c r="E613">
        <v>15670</v>
      </c>
      <c r="F613">
        <v>8</v>
      </c>
      <c r="G613" s="60">
        <v>5840</v>
      </c>
      <c r="H613" s="60">
        <v>252000</v>
      </c>
      <c r="I613" t="s">
        <v>1156</v>
      </c>
      <c r="J613" s="60">
        <v>638139</v>
      </c>
    </row>
    <row r="614" spans="1:10" x14ac:dyDescent="0.25">
      <c r="A614">
        <v>614</v>
      </c>
      <c r="B614" s="26">
        <v>40708</v>
      </c>
      <c r="C614" s="26">
        <v>40708</v>
      </c>
      <c r="D614">
        <v>-202</v>
      </c>
      <c r="E614">
        <v>15670</v>
      </c>
      <c r="F614">
        <v>9</v>
      </c>
      <c r="G614" s="60">
        <v>-1818</v>
      </c>
      <c r="H614" s="60">
        <v>283500</v>
      </c>
      <c r="I614" t="s">
        <v>1157</v>
      </c>
      <c r="J614" s="60">
        <v>636321</v>
      </c>
    </row>
    <row r="615" spans="1:10" x14ac:dyDescent="0.25">
      <c r="A615">
        <v>615</v>
      </c>
      <c r="B615" s="26">
        <v>40708</v>
      </c>
      <c r="C615" s="26">
        <v>40708</v>
      </c>
      <c r="D615">
        <v>628</v>
      </c>
      <c r="E615" s="60">
        <v>15670</v>
      </c>
      <c r="F615">
        <v>9</v>
      </c>
      <c r="G615" s="60">
        <v>5652</v>
      </c>
      <c r="H615" s="60">
        <v>283500</v>
      </c>
      <c r="I615" t="s">
        <v>1158</v>
      </c>
      <c r="J615" s="60">
        <v>641973</v>
      </c>
    </row>
    <row r="616" spans="1:10" x14ac:dyDescent="0.25">
      <c r="A616">
        <v>616</v>
      </c>
      <c r="B616" s="26">
        <v>40709</v>
      </c>
      <c r="C616" s="26">
        <v>40709</v>
      </c>
      <c r="D616" s="60">
        <v>-4628</v>
      </c>
      <c r="E616" s="60">
        <v>15670</v>
      </c>
      <c r="F616">
        <v>9</v>
      </c>
      <c r="G616" s="60">
        <v>-41652</v>
      </c>
      <c r="H616" s="60">
        <v>283500</v>
      </c>
      <c r="I616" t="s">
        <v>1159</v>
      </c>
      <c r="J616" s="60">
        <v>600321</v>
      </c>
    </row>
    <row r="617" spans="1:10" x14ac:dyDescent="0.25">
      <c r="A617">
        <v>617</v>
      </c>
      <c r="B617" s="26">
        <v>40709</v>
      </c>
      <c r="C617" s="26">
        <v>40709</v>
      </c>
      <c r="D617" s="60">
        <v>1720</v>
      </c>
      <c r="E617">
        <v>15670</v>
      </c>
      <c r="F617">
        <v>8</v>
      </c>
      <c r="G617" s="60">
        <v>13760</v>
      </c>
      <c r="H617" s="60">
        <v>252000</v>
      </c>
      <c r="I617" t="s">
        <v>1160</v>
      </c>
      <c r="J617" s="60">
        <v>614081</v>
      </c>
    </row>
    <row r="618" spans="1:10" x14ac:dyDescent="0.25">
      <c r="A618">
        <v>618</v>
      </c>
      <c r="B618" s="26">
        <v>40709</v>
      </c>
      <c r="C618" s="26">
        <v>40709</v>
      </c>
      <c r="D618">
        <v>456</v>
      </c>
      <c r="E618" s="60">
        <v>15670</v>
      </c>
      <c r="F618">
        <v>8</v>
      </c>
      <c r="G618" s="60">
        <v>3648</v>
      </c>
      <c r="H618" s="60">
        <v>252000</v>
      </c>
      <c r="I618" t="s">
        <v>1161</v>
      </c>
      <c r="J618" s="60">
        <v>617729</v>
      </c>
    </row>
    <row r="619" spans="1:10" x14ac:dyDescent="0.25">
      <c r="A619">
        <v>619</v>
      </c>
      <c r="B619" s="26">
        <v>40710</v>
      </c>
      <c r="C619" s="26">
        <v>40710</v>
      </c>
      <c r="D619">
        <v>-902</v>
      </c>
      <c r="E619">
        <v>15670</v>
      </c>
      <c r="F619">
        <v>8</v>
      </c>
      <c r="G619" s="60">
        <v>-7216</v>
      </c>
      <c r="H619" s="60">
        <v>252000</v>
      </c>
      <c r="I619" t="s">
        <v>1162</v>
      </c>
      <c r="J619" s="60">
        <v>610513</v>
      </c>
    </row>
    <row r="620" spans="1:10" x14ac:dyDescent="0.25">
      <c r="A620">
        <v>620</v>
      </c>
      <c r="B620" s="26">
        <v>40711</v>
      </c>
      <c r="C620" s="26">
        <v>40711</v>
      </c>
      <c r="D620">
        <v>-520</v>
      </c>
      <c r="E620" s="60">
        <v>15670</v>
      </c>
      <c r="F620">
        <v>8</v>
      </c>
      <c r="G620" s="60">
        <v>-4160</v>
      </c>
      <c r="H620" s="60">
        <v>252000</v>
      </c>
      <c r="I620" t="s">
        <v>1163</v>
      </c>
      <c r="J620" s="60">
        <v>606353</v>
      </c>
    </row>
    <row r="621" spans="1:10" x14ac:dyDescent="0.25">
      <c r="A621">
        <v>621</v>
      </c>
      <c r="B621" s="26">
        <v>40711</v>
      </c>
      <c r="C621" s="26">
        <v>40711</v>
      </c>
      <c r="D621" s="60">
        <v>-2080</v>
      </c>
      <c r="E621">
        <v>15670</v>
      </c>
      <c r="F621">
        <v>8</v>
      </c>
      <c r="G621" s="60">
        <v>-16640</v>
      </c>
      <c r="H621" s="60">
        <v>252000</v>
      </c>
      <c r="I621" t="s">
        <v>1164</v>
      </c>
      <c r="J621" s="60">
        <v>589713</v>
      </c>
    </row>
    <row r="622" spans="1:10" x14ac:dyDescent="0.25">
      <c r="A622">
        <v>622</v>
      </c>
      <c r="B622" s="26">
        <v>40711</v>
      </c>
      <c r="C622" s="26">
        <v>40711</v>
      </c>
      <c r="D622">
        <v>-662</v>
      </c>
      <c r="E622">
        <v>15670</v>
      </c>
      <c r="F622">
        <v>8</v>
      </c>
      <c r="G622" s="60">
        <v>-5296</v>
      </c>
      <c r="H622" s="60">
        <v>252000</v>
      </c>
      <c r="I622" t="s">
        <v>1165</v>
      </c>
      <c r="J622" s="60">
        <v>584417</v>
      </c>
    </row>
    <row r="623" spans="1:10" x14ac:dyDescent="0.25">
      <c r="A623">
        <v>623</v>
      </c>
      <c r="B623" s="26">
        <v>40714</v>
      </c>
      <c r="C623" s="26">
        <v>40714</v>
      </c>
      <c r="D623">
        <v>902.5</v>
      </c>
      <c r="E623">
        <v>15670</v>
      </c>
      <c r="F623">
        <v>8</v>
      </c>
      <c r="G623" s="60">
        <v>7220</v>
      </c>
      <c r="H623" s="60">
        <v>252000</v>
      </c>
      <c r="I623" t="s">
        <v>1166</v>
      </c>
      <c r="J623" s="60">
        <v>591637</v>
      </c>
    </row>
    <row r="624" spans="1:10" x14ac:dyDescent="0.25">
      <c r="A624">
        <v>624</v>
      </c>
      <c r="B624" s="26">
        <v>40714</v>
      </c>
      <c r="C624" s="26">
        <v>40714</v>
      </c>
      <c r="D624" s="60">
        <v>-1460</v>
      </c>
      <c r="E624">
        <v>15670</v>
      </c>
      <c r="F624">
        <v>8</v>
      </c>
      <c r="G624" s="60">
        <v>-11680</v>
      </c>
      <c r="H624" s="60">
        <v>252000</v>
      </c>
      <c r="I624" t="s">
        <v>1167</v>
      </c>
      <c r="J624" s="60">
        <v>579957</v>
      </c>
    </row>
    <row r="625" spans="1:10" x14ac:dyDescent="0.25">
      <c r="A625">
        <v>625</v>
      </c>
      <c r="B625" s="26">
        <v>40714</v>
      </c>
      <c r="C625" s="26">
        <v>40714</v>
      </c>
      <c r="D625">
        <v>-268</v>
      </c>
      <c r="E625">
        <v>15670</v>
      </c>
      <c r="F625">
        <v>8</v>
      </c>
      <c r="G625" s="60">
        <v>-2144</v>
      </c>
      <c r="H625" s="60">
        <v>252000</v>
      </c>
      <c r="I625" t="s">
        <v>1168</v>
      </c>
      <c r="J625" s="60">
        <v>577813</v>
      </c>
    </row>
    <row r="626" spans="1:10" x14ac:dyDescent="0.25">
      <c r="A626">
        <v>626</v>
      </c>
      <c r="B626" s="26">
        <v>40715</v>
      </c>
      <c r="C626" s="26">
        <v>40715</v>
      </c>
      <c r="D626" s="60">
        <v>1460</v>
      </c>
      <c r="E626">
        <v>15670</v>
      </c>
      <c r="F626">
        <v>8</v>
      </c>
      <c r="G626" s="60">
        <v>11680</v>
      </c>
      <c r="H626" s="60">
        <v>252000</v>
      </c>
      <c r="I626" t="s">
        <v>1169</v>
      </c>
      <c r="J626" s="60">
        <v>589493</v>
      </c>
    </row>
    <row r="627" spans="1:10" x14ac:dyDescent="0.25">
      <c r="A627">
        <v>627</v>
      </c>
      <c r="B627" s="26">
        <v>40716</v>
      </c>
      <c r="C627" s="26">
        <v>40716</v>
      </c>
      <c r="D627">
        <v>98</v>
      </c>
      <c r="E627">
        <v>15670</v>
      </c>
      <c r="F627">
        <v>8</v>
      </c>
      <c r="G627">
        <v>784</v>
      </c>
      <c r="H627" s="60">
        <v>252000</v>
      </c>
      <c r="I627" t="s">
        <v>1170</v>
      </c>
      <c r="J627" s="60">
        <v>590277</v>
      </c>
    </row>
    <row r="628" spans="1:10" x14ac:dyDescent="0.25">
      <c r="A628">
        <v>628</v>
      </c>
      <c r="B628" s="26">
        <v>40716</v>
      </c>
      <c r="C628" s="26">
        <v>40716</v>
      </c>
      <c r="D628">
        <v>504</v>
      </c>
      <c r="E628">
        <v>15670</v>
      </c>
      <c r="F628">
        <v>8</v>
      </c>
      <c r="G628" s="60">
        <v>4032</v>
      </c>
      <c r="H628" s="60">
        <v>252000</v>
      </c>
      <c r="I628" t="s">
        <v>1171</v>
      </c>
      <c r="J628" s="60">
        <v>594309</v>
      </c>
    </row>
    <row r="629" spans="1:10" x14ac:dyDescent="0.25">
      <c r="A629">
        <v>629</v>
      </c>
      <c r="B629" s="26">
        <v>40717</v>
      </c>
      <c r="C629" s="26">
        <v>40717</v>
      </c>
      <c r="D629">
        <v>-357.5</v>
      </c>
      <c r="E629" s="60">
        <v>15670</v>
      </c>
      <c r="F629">
        <v>8</v>
      </c>
      <c r="G629" s="60">
        <v>-2860</v>
      </c>
      <c r="H629" s="60">
        <v>252000</v>
      </c>
      <c r="I629" t="s">
        <v>1172</v>
      </c>
      <c r="J629" s="60">
        <v>591449</v>
      </c>
    </row>
    <row r="630" spans="1:10" x14ac:dyDescent="0.25">
      <c r="A630">
        <v>630</v>
      </c>
      <c r="B630" s="26">
        <v>40717</v>
      </c>
      <c r="C630" s="26">
        <v>40717</v>
      </c>
      <c r="D630" s="60">
        <v>3398</v>
      </c>
      <c r="E630">
        <v>15670</v>
      </c>
      <c r="F630">
        <v>8</v>
      </c>
      <c r="G630" s="60">
        <v>27184</v>
      </c>
      <c r="H630" s="60">
        <v>252000</v>
      </c>
      <c r="I630" t="s">
        <v>1173</v>
      </c>
      <c r="J630" s="60">
        <v>618633</v>
      </c>
    </row>
    <row r="631" spans="1:10" x14ac:dyDescent="0.25">
      <c r="A631">
        <v>631</v>
      </c>
      <c r="B631" s="26">
        <v>40717</v>
      </c>
      <c r="C631" s="26">
        <v>40717</v>
      </c>
      <c r="D631" s="60">
        <v>3420</v>
      </c>
      <c r="E631" s="60">
        <v>15670</v>
      </c>
      <c r="F631">
        <v>8</v>
      </c>
      <c r="G631" s="60">
        <v>27360</v>
      </c>
      <c r="H631" s="60">
        <v>252000</v>
      </c>
      <c r="I631" t="s">
        <v>1174</v>
      </c>
      <c r="J631" s="60">
        <v>645993</v>
      </c>
    </row>
    <row r="632" spans="1:10" x14ac:dyDescent="0.25">
      <c r="A632">
        <v>632</v>
      </c>
      <c r="B632" s="26">
        <v>40717</v>
      </c>
      <c r="C632" s="26">
        <v>40717</v>
      </c>
      <c r="D632">
        <v>-238</v>
      </c>
      <c r="E632" s="60">
        <v>15670</v>
      </c>
      <c r="F632">
        <v>9</v>
      </c>
      <c r="G632" s="60">
        <v>-2142</v>
      </c>
      <c r="H632" s="60">
        <v>283500</v>
      </c>
      <c r="I632" t="s">
        <v>1175</v>
      </c>
      <c r="J632" s="60">
        <v>643851</v>
      </c>
    </row>
    <row r="633" spans="1:10" x14ac:dyDescent="0.25">
      <c r="A633">
        <v>633</v>
      </c>
      <c r="B633" s="26">
        <v>40721</v>
      </c>
      <c r="C633" s="26">
        <v>40721</v>
      </c>
      <c r="D633">
        <v>-902</v>
      </c>
      <c r="E633">
        <v>15670</v>
      </c>
      <c r="F633">
        <v>9</v>
      </c>
      <c r="G633" s="60">
        <v>-8118</v>
      </c>
      <c r="H633" s="60">
        <v>283500</v>
      </c>
      <c r="I633" t="s">
        <v>1176</v>
      </c>
      <c r="J633" s="60">
        <v>635733</v>
      </c>
    </row>
    <row r="634" spans="1:10" x14ac:dyDescent="0.25">
      <c r="A634">
        <v>634</v>
      </c>
      <c r="B634" s="26">
        <v>40721</v>
      </c>
      <c r="C634" s="26">
        <v>40721</v>
      </c>
      <c r="D634">
        <v>276</v>
      </c>
      <c r="E634">
        <v>15670</v>
      </c>
      <c r="F634">
        <v>9</v>
      </c>
      <c r="G634" s="60">
        <v>2484</v>
      </c>
      <c r="H634" s="60">
        <v>283500</v>
      </c>
      <c r="I634" t="s">
        <v>1177</v>
      </c>
      <c r="J634" s="60">
        <v>638217</v>
      </c>
    </row>
    <row r="635" spans="1:10" x14ac:dyDescent="0.25">
      <c r="A635">
        <v>635</v>
      </c>
      <c r="B635" s="26">
        <v>40722</v>
      </c>
      <c r="C635" s="26">
        <v>40722</v>
      </c>
      <c r="D635" s="60">
        <v>1127.5</v>
      </c>
      <c r="E635">
        <v>15670</v>
      </c>
      <c r="F635">
        <v>9</v>
      </c>
      <c r="G635" s="60">
        <v>10147.5</v>
      </c>
      <c r="H635" s="60">
        <v>283500</v>
      </c>
      <c r="I635" t="s">
        <v>1178</v>
      </c>
      <c r="J635" s="60">
        <v>648364.5</v>
      </c>
    </row>
    <row r="636" spans="1:10" x14ac:dyDescent="0.25">
      <c r="A636">
        <v>636</v>
      </c>
      <c r="B636" s="26">
        <v>40722</v>
      </c>
      <c r="C636" s="26">
        <v>40722</v>
      </c>
      <c r="D636">
        <v>58</v>
      </c>
      <c r="E636">
        <v>15670</v>
      </c>
      <c r="F636">
        <v>9</v>
      </c>
      <c r="G636">
        <v>522</v>
      </c>
      <c r="H636" s="60">
        <v>283500</v>
      </c>
      <c r="I636" t="s">
        <v>1179</v>
      </c>
      <c r="J636" s="60">
        <v>648886.5</v>
      </c>
    </row>
    <row r="637" spans="1:10" x14ac:dyDescent="0.25">
      <c r="A637">
        <v>637</v>
      </c>
      <c r="B637" s="26">
        <v>40722</v>
      </c>
      <c r="C637" s="26">
        <v>40722</v>
      </c>
      <c r="D637" s="60">
        <v>-1240</v>
      </c>
      <c r="E637">
        <v>15670</v>
      </c>
      <c r="F637">
        <v>9</v>
      </c>
      <c r="G637" s="60">
        <v>-11160</v>
      </c>
      <c r="H637" s="60">
        <v>283500</v>
      </c>
      <c r="I637" t="s">
        <v>1180</v>
      </c>
      <c r="J637" s="60">
        <v>637726.5</v>
      </c>
    </row>
    <row r="638" spans="1:10" x14ac:dyDescent="0.25">
      <c r="A638">
        <v>638</v>
      </c>
      <c r="B638" s="26">
        <v>40723</v>
      </c>
      <c r="C638" s="26">
        <v>40723</v>
      </c>
      <c r="D638" s="60">
        <v>1180</v>
      </c>
      <c r="E638">
        <v>15670</v>
      </c>
      <c r="F638">
        <v>9</v>
      </c>
      <c r="G638" s="60">
        <v>10620</v>
      </c>
      <c r="H638" s="60">
        <v>283500</v>
      </c>
      <c r="I638" t="s">
        <v>1181</v>
      </c>
      <c r="J638" s="60">
        <v>648346.5</v>
      </c>
    </row>
    <row r="639" spans="1:10" x14ac:dyDescent="0.25">
      <c r="A639">
        <v>639</v>
      </c>
      <c r="B639" s="26">
        <v>40725</v>
      </c>
      <c r="C639" s="26">
        <v>40725</v>
      </c>
      <c r="D639" s="60">
        <v>-2702</v>
      </c>
      <c r="E639" s="60">
        <v>15670</v>
      </c>
      <c r="F639">
        <v>9</v>
      </c>
      <c r="G639" s="60">
        <v>-24318</v>
      </c>
      <c r="H639" s="60">
        <v>283500</v>
      </c>
      <c r="I639" t="s">
        <v>1182</v>
      </c>
      <c r="J639" s="60">
        <v>624028.5</v>
      </c>
    </row>
    <row r="640" spans="1:10" x14ac:dyDescent="0.25">
      <c r="A640">
        <v>640</v>
      </c>
      <c r="B640" s="26">
        <v>40725</v>
      </c>
      <c r="C640" s="26">
        <v>40725</v>
      </c>
      <c r="D640" s="60">
        <v>-2702</v>
      </c>
      <c r="E640">
        <v>15670</v>
      </c>
      <c r="F640">
        <v>9</v>
      </c>
      <c r="G640" s="60">
        <v>-24318</v>
      </c>
      <c r="H640" s="60">
        <v>283500</v>
      </c>
      <c r="I640" t="s">
        <v>1278</v>
      </c>
      <c r="J640" s="60">
        <v>599710</v>
      </c>
    </row>
    <row r="641" spans="1:10" x14ac:dyDescent="0.25">
      <c r="A641">
        <v>641</v>
      </c>
      <c r="B641" s="26">
        <v>40729</v>
      </c>
      <c r="C641" s="26">
        <v>40729</v>
      </c>
      <c r="D641">
        <v>-336</v>
      </c>
      <c r="E641" s="60">
        <v>15670</v>
      </c>
      <c r="F641">
        <v>9</v>
      </c>
      <c r="G641" s="60">
        <v>-3024</v>
      </c>
      <c r="H641" s="60">
        <v>283500</v>
      </c>
      <c r="I641" t="s">
        <v>1279</v>
      </c>
      <c r="J641" s="60">
        <v>596686</v>
      </c>
    </row>
    <row r="642" spans="1:10" x14ac:dyDescent="0.25">
      <c r="A642">
        <v>642</v>
      </c>
      <c r="B642" s="26">
        <v>40730</v>
      </c>
      <c r="C642" s="26">
        <v>40730</v>
      </c>
      <c r="D642">
        <v>724</v>
      </c>
      <c r="E642">
        <v>15670</v>
      </c>
      <c r="F642">
        <v>9</v>
      </c>
      <c r="G642" s="60">
        <v>6516</v>
      </c>
      <c r="H642" s="60">
        <v>283500</v>
      </c>
      <c r="I642" t="s">
        <v>1280</v>
      </c>
      <c r="J642" s="60">
        <v>603202</v>
      </c>
    </row>
    <row r="643" spans="1:10" x14ac:dyDescent="0.25">
      <c r="A643">
        <v>643</v>
      </c>
      <c r="B643" s="26">
        <v>40731</v>
      </c>
      <c r="C643" s="26">
        <v>40731</v>
      </c>
      <c r="D643">
        <v>280</v>
      </c>
      <c r="E643">
        <v>15670</v>
      </c>
      <c r="F643">
        <v>9</v>
      </c>
      <c r="G643" s="60">
        <v>2520</v>
      </c>
      <c r="H643" s="60">
        <v>283500</v>
      </c>
      <c r="I643" t="s">
        <v>1281</v>
      </c>
      <c r="J643" s="60">
        <v>605722</v>
      </c>
    </row>
    <row r="644" spans="1:10" x14ac:dyDescent="0.25">
      <c r="A644">
        <v>644</v>
      </c>
      <c r="B644" s="26">
        <v>40732</v>
      </c>
      <c r="C644" s="26">
        <v>40732</v>
      </c>
      <c r="D644">
        <v>427.5</v>
      </c>
      <c r="E644">
        <v>15670</v>
      </c>
      <c r="F644">
        <v>9</v>
      </c>
      <c r="G644" s="60">
        <v>3847.5</v>
      </c>
      <c r="H644" s="60">
        <v>283500</v>
      </c>
      <c r="I644" t="s">
        <v>1282</v>
      </c>
      <c r="J644" s="60">
        <v>609569.5</v>
      </c>
    </row>
    <row r="645" spans="1:10" x14ac:dyDescent="0.25">
      <c r="A645">
        <v>645</v>
      </c>
      <c r="B645" s="26">
        <v>40732</v>
      </c>
      <c r="C645" s="26">
        <v>40732</v>
      </c>
      <c r="D645">
        <v>958</v>
      </c>
      <c r="E645">
        <v>15670</v>
      </c>
      <c r="F645">
        <v>9</v>
      </c>
      <c r="G645" s="60">
        <v>8622</v>
      </c>
      <c r="H645" s="60">
        <v>283500</v>
      </c>
      <c r="I645" t="s">
        <v>1283</v>
      </c>
      <c r="J645" s="60">
        <v>618191.5</v>
      </c>
    </row>
    <row r="646" spans="1:10" x14ac:dyDescent="0.25">
      <c r="A646">
        <v>646</v>
      </c>
      <c r="B646" s="26">
        <v>40732</v>
      </c>
      <c r="C646" s="26">
        <v>40732</v>
      </c>
      <c r="D646" s="60">
        <v>2524</v>
      </c>
      <c r="E646">
        <v>15670</v>
      </c>
      <c r="F646">
        <v>9</v>
      </c>
      <c r="G646" s="60">
        <v>22716</v>
      </c>
      <c r="H646" s="60">
        <v>283500</v>
      </c>
      <c r="I646" t="s">
        <v>188</v>
      </c>
      <c r="J646" s="60">
        <v>640907.5</v>
      </c>
    </row>
    <row r="647" spans="1:10" x14ac:dyDescent="0.25">
      <c r="A647">
        <v>647</v>
      </c>
      <c r="B647" s="26">
        <v>40732</v>
      </c>
      <c r="C647" s="26">
        <v>40732</v>
      </c>
      <c r="D647">
        <v>46</v>
      </c>
      <c r="E647">
        <v>15670</v>
      </c>
      <c r="F647">
        <v>10</v>
      </c>
      <c r="G647">
        <v>460</v>
      </c>
      <c r="H647" s="60">
        <v>315000</v>
      </c>
      <c r="I647" t="s">
        <v>188</v>
      </c>
      <c r="J647" s="60">
        <v>641367.5</v>
      </c>
    </row>
    <row r="648" spans="1:10" x14ac:dyDescent="0.25">
      <c r="A648">
        <v>648</v>
      </c>
      <c r="B648" s="26">
        <v>40736</v>
      </c>
      <c r="C648" s="26">
        <v>40736</v>
      </c>
      <c r="D648" s="60">
        <v>1978</v>
      </c>
      <c r="E648">
        <v>15670</v>
      </c>
      <c r="F648">
        <v>10</v>
      </c>
      <c r="G648" s="60">
        <v>19780</v>
      </c>
      <c r="H648" s="60">
        <v>315000</v>
      </c>
      <c r="I648" t="s">
        <v>188</v>
      </c>
      <c r="J648" s="60">
        <v>661147.5</v>
      </c>
    </row>
    <row r="649" spans="1:10" x14ac:dyDescent="0.25">
      <c r="A649">
        <v>649</v>
      </c>
      <c r="B649" s="26">
        <v>40737</v>
      </c>
      <c r="C649" s="26">
        <v>40737</v>
      </c>
      <c r="D649">
        <v>136</v>
      </c>
      <c r="E649" s="60">
        <v>15670</v>
      </c>
      <c r="F649">
        <v>10</v>
      </c>
      <c r="G649" s="60">
        <v>1360</v>
      </c>
      <c r="H649" s="60">
        <v>315000</v>
      </c>
      <c r="I649" t="s">
        <v>188</v>
      </c>
      <c r="J649" s="60">
        <v>662507.5</v>
      </c>
    </row>
    <row r="650" spans="1:10" x14ac:dyDescent="0.25">
      <c r="A650">
        <v>650</v>
      </c>
      <c r="B650" s="26">
        <v>40738</v>
      </c>
      <c r="C650" s="26">
        <v>40738</v>
      </c>
      <c r="D650">
        <v>252.5</v>
      </c>
      <c r="E650">
        <v>15670</v>
      </c>
      <c r="F650">
        <v>10</v>
      </c>
      <c r="G650" s="60">
        <v>2525</v>
      </c>
      <c r="H650" s="60">
        <v>315000</v>
      </c>
      <c r="I650" t="s">
        <v>188</v>
      </c>
      <c r="J650" s="60">
        <v>665032.5</v>
      </c>
    </row>
    <row r="651" spans="1:10" x14ac:dyDescent="0.25">
      <c r="A651">
        <v>651</v>
      </c>
      <c r="B651" s="26">
        <v>40738</v>
      </c>
      <c r="C651" s="26">
        <v>40738</v>
      </c>
      <c r="D651">
        <v>-384</v>
      </c>
      <c r="E651">
        <v>15670</v>
      </c>
      <c r="F651">
        <v>10</v>
      </c>
      <c r="G651" s="60">
        <v>-3840</v>
      </c>
      <c r="H651" s="60">
        <v>315000</v>
      </c>
      <c r="I651" t="s">
        <v>1284</v>
      </c>
      <c r="J651" s="60">
        <v>661192.5</v>
      </c>
    </row>
    <row r="652" spans="1:10" x14ac:dyDescent="0.25">
      <c r="A652">
        <v>652</v>
      </c>
      <c r="B652" s="26">
        <v>40739</v>
      </c>
      <c r="C652" s="26">
        <v>40739</v>
      </c>
      <c r="D652" s="60">
        <v>1578</v>
      </c>
      <c r="E652">
        <v>15670</v>
      </c>
      <c r="F652">
        <v>10</v>
      </c>
      <c r="G652" s="60">
        <v>15780</v>
      </c>
      <c r="H652" s="60">
        <v>315000</v>
      </c>
      <c r="I652" t="s">
        <v>188</v>
      </c>
      <c r="J652" s="60">
        <v>676972.5</v>
      </c>
    </row>
    <row r="653" spans="1:10" x14ac:dyDescent="0.25">
      <c r="A653">
        <v>653</v>
      </c>
      <c r="B653" s="26">
        <v>40739</v>
      </c>
      <c r="C653" s="26">
        <v>40739</v>
      </c>
      <c r="D653">
        <v>40</v>
      </c>
      <c r="E653">
        <v>15670</v>
      </c>
      <c r="F653">
        <v>10</v>
      </c>
      <c r="G653">
        <v>400</v>
      </c>
      <c r="H653" s="60">
        <v>315000</v>
      </c>
      <c r="I653" t="s">
        <v>188</v>
      </c>
      <c r="J653" s="60">
        <v>677372.5</v>
      </c>
    </row>
    <row r="654" spans="1:10" x14ac:dyDescent="0.25">
      <c r="A654">
        <v>654</v>
      </c>
      <c r="B654" s="26">
        <v>40742</v>
      </c>
      <c r="C654" s="26">
        <v>40742</v>
      </c>
      <c r="D654" s="60">
        <v>-1090</v>
      </c>
      <c r="E654">
        <v>15670</v>
      </c>
      <c r="F654">
        <v>10</v>
      </c>
      <c r="G654" s="60">
        <v>-10900</v>
      </c>
      <c r="H654" s="60">
        <v>315000</v>
      </c>
      <c r="I654" t="s">
        <v>1285</v>
      </c>
      <c r="J654" s="60">
        <v>666472.5</v>
      </c>
    </row>
    <row r="655" spans="1:10" x14ac:dyDescent="0.25">
      <c r="A655">
        <v>655</v>
      </c>
      <c r="B655" s="26">
        <v>40743</v>
      </c>
      <c r="C655" s="26">
        <v>40743</v>
      </c>
      <c r="D655" s="60">
        <v>1578</v>
      </c>
      <c r="E655">
        <v>15670</v>
      </c>
      <c r="F655">
        <v>10</v>
      </c>
      <c r="G655" s="60">
        <v>15780</v>
      </c>
      <c r="H655" s="60">
        <v>315000</v>
      </c>
      <c r="I655" t="s">
        <v>188</v>
      </c>
      <c r="J655" s="60">
        <v>682252.5</v>
      </c>
    </row>
    <row r="656" spans="1:10" x14ac:dyDescent="0.25">
      <c r="A656">
        <v>656</v>
      </c>
      <c r="B656" s="26">
        <v>40743</v>
      </c>
      <c r="C656" s="26">
        <v>40743</v>
      </c>
      <c r="D656" s="60">
        <v>-1260</v>
      </c>
      <c r="E656">
        <v>15670</v>
      </c>
      <c r="F656">
        <v>10</v>
      </c>
      <c r="G656" s="60">
        <v>-12600</v>
      </c>
      <c r="H656" s="60">
        <v>315000</v>
      </c>
      <c r="I656" t="s">
        <v>1286</v>
      </c>
      <c r="J656" s="60">
        <v>669652.5</v>
      </c>
    </row>
    <row r="657" spans="1:10" x14ac:dyDescent="0.25">
      <c r="A657">
        <v>657</v>
      </c>
      <c r="B657" s="26">
        <v>40743</v>
      </c>
      <c r="C657" s="26">
        <v>40743</v>
      </c>
      <c r="D657">
        <v>596</v>
      </c>
      <c r="E657">
        <v>15670</v>
      </c>
      <c r="F657">
        <v>10</v>
      </c>
      <c r="G657" s="60">
        <v>5960</v>
      </c>
      <c r="H657" s="60">
        <v>315000</v>
      </c>
      <c r="I657" t="s">
        <v>1287</v>
      </c>
      <c r="J657" s="60">
        <v>675612.5</v>
      </c>
    </row>
    <row r="658" spans="1:10" x14ac:dyDescent="0.25">
      <c r="A658">
        <v>658</v>
      </c>
      <c r="B658" s="26">
        <v>40744</v>
      </c>
      <c r="C658" s="26">
        <v>40744</v>
      </c>
      <c r="D658">
        <v>-545</v>
      </c>
      <c r="E658">
        <v>15670</v>
      </c>
      <c r="F658">
        <v>10</v>
      </c>
      <c r="G658" s="60">
        <v>-5450</v>
      </c>
      <c r="H658" s="60">
        <v>315000</v>
      </c>
      <c r="I658" t="s">
        <v>1288</v>
      </c>
      <c r="J658" s="60">
        <v>670162.5</v>
      </c>
    </row>
    <row r="659" spans="1:10" x14ac:dyDescent="0.25">
      <c r="A659">
        <v>659</v>
      </c>
      <c r="B659" s="26">
        <v>40744</v>
      </c>
      <c r="C659" s="26">
        <v>40744</v>
      </c>
      <c r="D659">
        <v>-360</v>
      </c>
      <c r="E659">
        <v>15670</v>
      </c>
      <c r="F659">
        <v>10</v>
      </c>
      <c r="G659" s="60">
        <v>-3600</v>
      </c>
      <c r="H659" s="60">
        <v>315000</v>
      </c>
      <c r="I659" t="s">
        <v>1289</v>
      </c>
      <c r="J659" s="60">
        <v>666562.5</v>
      </c>
    </row>
    <row r="660" spans="1:10" x14ac:dyDescent="0.25">
      <c r="A660">
        <v>660</v>
      </c>
      <c r="B660" s="26">
        <v>40744</v>
      </c>
      <c r="C660" s="26">
        <v>40744</v>
      </c>
      <c r="D660">
        <v>-336</v>
      </c>
      <c r="E660">
        <v>15670</v>
      </c>
      <c r="F660">
        <v>10</v>
      </c>
      <c r="G660" s="60">
        <v>-3360</v>
      </c>
      <c r="H660" s="60">
        <v>315000</v>
      </c>
      <c r="I660" t="s">
        <v>1290</v>
      </c>
      <c r="J660" s="60">
        <v>663202.5</v>
      </c>
    </row>
    <row r="661" spans="1:10" x14ac:dyDescent="0.25">
      <c r="A661">
        <v>661</v>
      </c>
      <c r="B661" s="26">
        <v>40745</v>
      </c>
      <c r="C661" s="26">
        <v>40745</v>
      </c>
      <c r="D661">
        <v>682.5</v>
      </c>
      <c r="E661">
        <v>15670</v>
      </c>
      <c r="F661">
        <v>10</v>
      </c>
      <c r="G661" s="60">
        <v>6825</v>
      </c>
      <c r="H661" s="60">
        <v>315000</v>
      </c>
      <c r="I661" t="s">
        <v>1291</v>
      </c>
      <c r="J661" s="60">
        <v>670027.5</v>
      </c>
    </row>
    <row r="662" spans="1:10" x14ac:dyDescent="0.25">
      <c r="A662">
        <v>662</v>
      </c>
      <c r="B662" s="26">
        <v>40745</v>
      </c>
      <c r="C662" s="26">
        <v>40745</v>
      </c>
      <c r="D662" s="60">
        <v>5000</v>
      </c>
      <c r="E662">
        <v>15670</v>
      </c>
      <c r="F662">
        <v>10</v>
      </c>
      <c r="G662" s="60">
        <v>50000</v>
      </c>
      <c r="H662" s="60">
        <v>315000</v>
      </c>
      <c r="I662" t="s">
        <v>188</v>
      </c>
      <c r="J662" s="60">
        <v>720027.5</v>
      </c>
    </row>
    <row r="663" spans="1:10" x14ac:dyDescent="0.25">
      <c r="A663">
        <v>663</v>
      </c>
      <c r="B663" s="26">
        <v>40749</v>
      </c>
      <c r="C663" s="26">
        <v>40749</v>
      </c>
      <c r="D663">
        <v>204</v>
      </c>
      <c r="E663">
        <v>15670</v>
      </c>
      <c r="F663">
        <v>10</v>
      </c>
      <c r="G663" s="60">
        <v>2040</v>
      </c>
      <c r="H663" s="60">
        <v>315000</v>
      </c>
      <c r="I663" t="s">
        <v>188</v>
      </c>
      <c r="J663" s="60">
        <v>722067.5</v>
      </c>
    </row>
    <row r="664" spans="1:10" x14ac:dyDescent="0.25">
      <c r="A664">
        <v>664</v>
      </c>
      <c r="B664" s="26">
        <v>40753</v>
      </c>
      <c r="C664" s="26">
        <v>40753</v>
      </c>
      <c r="D664">
        <v>-200</v>
      </c>
      <c r="E664">
        <v>15670</v>
      </c>
      <c r="F664">
        <v>10</v>
      </c>
      <c r="G664" s="60">
        <v>-2000</v>
      </c>
      <c r="H664" s="60">
        <v>315000</v>
      </c>
      <c r="I664" t="s">
        <v>1292</v>
      </c>
      <c r="J664" s="60">
        <v>720067.5</v>
      </c>
    </row>
    <row r="665" spans="1:10" x14ac:dyDescent="0.25">
      <c r="A665">
        <v>665</v>
      </c>
      <c r="B665" s="26">
        <v>40756</v>
      </c>
      <c r="C665" s="26">
        <v>40756</v>
      </c>
      <c r="D665" s="60">
        <v>3172.5</v>
      </c>
      <c r="E665" s="60">
        <v>15670</v>
      </c>
      <c r="F665">
        <v>10</v>
      </c>
      <c r="G665" s="60">
        <v>31725</v>
      </c>
      <c r="H665" s="60">
        <v>315000</v>
      </c>
      <c r="I665" t="s">
        <v>188</v>
      </c>
      <c r="J665" s="60">
        <v>751792.5</v>
      </c>
    </row>
    <row r="666" spans="1:10" x14ac:dyDescent="0.25">
      <c r="A666">
        <v>666</v>
      </c>
      <c r="B666" s="26">
        <v>40756</v>
      </c>
      <c r="C666" s="26">
        <v>40756</v>
      </c>
      <c r="D666">
        <v>376</v>
      </c>
      <c r="E666">
        <v>15670</v>
      </c>
      <c r="F666">
        <v>10</v>
      </c>
      <c r="G666" s="60">
        <v>3760</v>
      </c>
      <c r="H666" s="60">
        <v>315000</v>
      </c>
      <c r="I666" t="s">
        <v>188</v>
      </c>
      <c r="J666" s="60">
        <v>755552.5</v>
      </c>
    </row>
    <row r="667" spans="1:10" x14ac:dyDescent="0.25">
      <c r="A667">
        <v>667</v>
      </c>
      <c r="B667" s="26">
        <v>40756</v>
      </c>
      <c r="C667" s="26">
        <v>40756</v>
      </c>
      <c r="D667" s="60">
        <v>4720</v>
      </c>
      <c r="E667" s="60">
        <v>15670</v>
      </c>
      <c r="F667">
        <v>10</v>
      </c>
      <c r="G667" s="60">
        <v>47200</v>
      </c>
      <c r="H667" s="60">
        <v>315000</v>
      </c>
      <c r="I667" t="s">
        <v>188</v>
      </c>
      <c r="J667" s="60">
        <v>802752.5</v>
      </c>
    </row>
    <row r="668" spans="1:10" x14ac:dyDescent="0.25">
      <c r="A668">
        <v>668</v>
      </c>
      <c r="B668" s="26">
        <v>40756</v>
      </c>
      <c r="C668" s="26">
        <v>40756</v>
      </c>
      <c r="D668">
        <v>106</v>
      </c>
      <c r="E668">
        <v>15670</v>
      </c>
      <c r="F668">
        <v>11</v>
      </c>
      <c r="G668" s="60">
        <v>1166</v>
      </c>
      <c r="H668" s="60">
        <v>346500</v>
      </c>
      <c r="I668" t="s">
        <v>188</v>
      </c>
      <c r="J668" s="60">
        <v>803918.5</v>
      </c>
    </row>
    <row r="669" spans="1:10" x14ac:dyDescent="0.25">
      <c r="A669">
        <v>669</v>
      </c>
      <c r="B669" s="26">
        <v>40757</v>
      </c>
      <c r="C669" s="26">
        <v>40757</v>
      </c>
      <c r="D669" s="60">
        <v>1776</v>
      </c>
      <c r="E669">
        <v>15670</v>
      </c>
      <c r="F669">
        <v>11</v>
      </c>
      <c r="G669" s="60">
        <v>19536</v>
      </c>
      <c r="H669" s="60">
        <v>346500</v>
      </c>
      <c r="I669" t="s">
        <v>188</v>
      </c>
      <c r="J669" s="60">
        <v>823454.5</v>
      </c>
    </row>
    <row r="670" spans="1:10" x14ac:dyDescent="0.25">
      <c r="A670">
        <v>670</v>
      </c>
      <c r="B670" s="26">
        <v>40759</v>
      </c>
      <c r="C670" s="26">
        <v>40759</v>
      </c>
      <c r="D670" s="60">
        <v>6370</v>
      </c>
      <c r="E670">
        <v>15670</v>
      </c>
      <c r="F670">
        <v>11</v>
      </c>
      <c r="G670" s="60">
        <v>70070</v>
      </c>
      <c r="H670" s="60">
        <v>346500</v>
      </c>
      <c r="I670" t="s">
        <v>188</v>
      </c>
      <c r="J670" s="60">
        <v>893524.5</v>
      </c>
    </row>
    <row r="671" spans="1:10" x14ac:dyDescent="0.25">
      <c r="A671">
        <v>671</v>
      </c>
      <c r="B671" s="26">
        <v>40759</v>
      </c>
      <c r="C671" s="26">
        <v>40759</v>
      </c>
      <c r="D671" s="60">
        <v>3116</v>
      </c>
      <c r="E671">
        <v>15670</v>
      </c>
      <c r="F671">
        <v>11</v>
      </c>
      <c r="G671" s="60">
        <v>34276</v>
      </c>
      <c r="H671" s="60">
        <v>346500</v>
      </c>
      <c r="I671" t="s">
        <v>188</v>
      </c>
      <c r="J671" s="60">
        <v>927800.5</v>
      </c>
    </row>
    <row r="672" spans="1:10" x14ac:dyDescent="0.25">
      <c r="A672">
        <v>672</v>
      </c>
      <c r="B672" s="26">
        <v>40760</v>
      </c>
      <c r="C672" s="26">
        <v>40760</v>
      </c>
      <c r="D672">
        <v>-707.5</v>
      </c>
      <c r="E672">
        <v>15670</v>
      </c>
      <c r="F672">
        <v>11</v>
      </c>
      <c r="G672" s="60">
        <v>-7782.5</v>
      </c>
      <c r="H672" s="60">
        <v>346500</v>
      </c>
      <c r="I672" t="s">
        <v>1293</v>
      </c>
      <c r="J672" s="60">
        <v>920018</v>
      </c>
    </row>
    <row r="673" spans="1:10" x14ac:dyDescent="0.25">
      <c r="A673">
        <v>673</v>
      </c>
      <c r="B673" s="26">
        <v>40760</v>
      </c>
      <c r="C673" s="26">
        <v>40760</v>
      </c>
      <c r="D673">
        <v>-200</v>
      </c>
      <c r="E673">
        <v>15670</v>
      </c>
      <c r="F673">
        <v>11</v>
      </c>
      <c r="G673" s="60">
        <v>-2200</v>
      </c>
      <c r="H673" s="60">
        <v>346500</v>
      </c>
      <c r="I673" t="s">
        <v>1294</v>
      </c>
      <c r="J673" s="60">
        <v>917818</v>
      </c>
    </row>
    <row r="674" spans="1:10" x14ac:dyDescent="0.25">
      <c r="A674">
        <v>674</v>
      </c>
      <c r="B674" s="26">
        <v>40763</v>
      </c>
      <c r="C674" s="26">
        <v>40763</v>
      </c>
      <c r="D674" s="60">
        <v>7132.5</v>
      </c>
      <c r="E674" s="60">
        <v>15670</v>
      </c>
      <c r="F674">
        <v>11</v>
      </c>
      <c r="G674" s="60">
        <v>78457.5</v>
      </c>
      <c r="H674" s="60">
        <v>346500</v>
      </c>
      <c r="I674" t="s">
        <v>188</v>
      </c>
      <c r="J674" s="60">
        <v>996275.5</v>
      </c>
    </row>
    <row r="675" spans="1:10" x14ac:dyDescent="0.25">
      <c r="A675">
        <v>675</v>
      </c>
      <c r="B675" s="26">
        <v>40763</v>
      </c>
      <c r="C675" s="26">
        <v>40763</v>
      </c>
      <c r="D675">
        <v>978</v>
      </c>
      <c r="E675">
        <v>15670</v>
      </c>
      <c r="F675">
        <v>12</v>
      </c>
      <c r="G675" s="60">
        <v>11736</v>
      </c>
      <c r="H675" s="60">
        <v>378000</v>
      </c>
      <c r="I675" t="s">
        <v>188</v>
      </c>
      <c r="J675" s="60">
        <v>1008011.5</v>
      </c>
    </row>
    <row r="676" spans="1:10" x14ac:dyDescent="0.25">
      <c r="A676">
        <v>676</v>
      </c>
      <c r="B676" s="26">
        <v>40763</v>
      </c>
      <c r="C676" s="26">
        <v>40763</v>
      </c>
      <c r="D676" s="60">
        <v>3380</v>
      </c>
      <c r="E676">
        <v>15670</v>
      </c>
      <c r="F676">
        <v>12</v>
      </c>
      <c r="G676" s="60">
        <v>40560</v>
      </c>
      <c r="H676" s="60">
        <v>378000</v>
      </c>
      <c r="I676" t="s">
        <v>188</v>
      </c>
      <c r="J676" s="60">
        <v>1048571.5</v>
      </c>
    </row>
    <row r="677" spans="1:10" x14ac:dyDescent="0.25">
      <c r="A677">
        <v>677</v>
      </c>
      <c r="B677" s="26">
        <v>40763</v>
      </c>
      <c r="C677" s="26">
        <v>40763</v>
      </c>
      <c r="D677" s="60">
        <v>5286</v>
      </c>
      <c r="E677">
        <v>15670</v>
      </c>
      <c r="F677">
        <v>12</v>
      </c>
      <c r="G677" s="60">
        <v>63432</v>
      </c>
      <c r="H677" s="60">
        <v>378000</v>
      </c>
      <c r="I677" t="s">
        <v>188</v>
      </c>
      <c r="J677" s="60">
        <v>1112003.5</v>
      </c>
    </row>
    <row r="678" spans="1:10" x14ac:dyDescent="0.25">
      <c r="A678">
        <v>678</v>
      </c>
      <c r="B678" s="26">
        <v>40764</v>
      </c>
      <c r="C678" s="26">
        <v>40764</v>
      </c>
      <c r="D678" s="60">
        <v>-3222</v>
      </c>
      <c r="E678">
        <v>15670</v>
      </c>
      <c r="F678">
        <v>12</v>
      </c>
      <c r="G678" s="60">
        <v>-38664</v>
      </c>
      <c r="H678" s="60">
        <v>378000</v>
      </c>
      <c r="I678" t="s">
        <v>1295</v>
      </c>
      <c r="J678" s="60">
        <v>1073339.5</v>
      </c>
    </row>
    <row r="679" spans="1:10" x14ac:dyDescent="0.25">
      <c r="A679">
        <v>679</v>
      </c>
      <c r="B679" s="26">
        <v>40764</v>
      </c>
      <c r="C679" s="26">
        <v>40764</v>
      </c>
      <c r="D679" s="60">
        <v>-3160</v>
      </c>
      <c r="E679">
        <v>15670</v>
      </c>
      <c r="F679">
        <v>12</v>
      </c>
      <c r="G679" s="60">
        <v>-37920</v>
      </c>
      <c r="H679" s="60">
        <v>378000</v>
      </c>
      <c r="I679" t="s">
        <v>1296</v>
      </c>
      <c r="J679" s="60">
        <v>1035419.5</v>
      </c>
    </row>
    <row r="680" spans="1:10" x14ac:dyDescent="0.25">
      <c r="A680">
        <v>680</v>
      </c>
      <c r="B680" s="26">
        <v>40764</v>
      </c>
      <c r="C680" s="26">
        <v>40764</v>
      </c>
      <c r="D680">
        <v>-894</v>
      </c>
      <c r="E680">
        <v>15670</v>
      </c>
      <c r="F680">
        <v>12</v>
      </c>
      <c r="G680" s="60">
        <v>-10728</v>
      </c>
      <c r="H680" s="60">
        <v>378000</v>
      </c>
      <c r="I680" t="s">
        <v>1297</v>
      </c>
      <c r="J680" s="60">
        <v>1024691.5</v>
      </c>
    </row>
    <row r="681" spans="1:10" x14ac:dyDescent="0.25">
      <c r="A681">
        <v>681</v>
      </c>
      <c r="B681" s="26">
        <v>40765</v>
      </c>
      <c r="C681" s="26">
        <v>40765</v>
      </c>
      <c r="D681" s="60">
        <v>-1852.5</v>
      </c>
      <c r="E681">
        <v>15670</v>
      </c>
      <c r="F681">
        <v>12</v>
      </c>
      <c r="G681" s="60">
        <v>-22230</v>
      </c>
      <c r="H681" s="60">
        <v>378000</v>
      </c>
      <c r="I681" t="s">
        <v>1298</v>
      </c>
      <c r="J681" s="60">
        <v>1002461.5</v>
      </c>
    </row>
    <row r="682" spans="1:10" x14ac:dyDescent="0.25">
      <c r="A682">
        <v>682</v>
      </c>
      <c r="B682" s="26">
        <v>40765</v>
      </c>
      <c r="C682" s="26">
        <v>40765</v>
      </c>
      <c r="D682" s="60">
        <v>6120</v>
      </c>
      <c r="E682">
        <v>15670</v>
      </c>
      <c r="F682">
        <v>12</v>
      </c>
      <c r="G682" s="60">
        <v>73440</v>
      </c>
      <c r="H682" s="60">
        <v>378000</v>
      </c>
      <c r="I682" t="s">
        <v>1299</v>
      </c>
      <c r="J682" s="60">
        <v>1075901.5</v>
      </c>
    </row>
    <row r="683" spans="1:10" x14ac:dyDescent="0.25">
      <c r="A683">
        <v>683</v>
      </c>
      <c r="B683" s="26">
        <v>40765</v>
      </c>
      <c r="C683" s="26">
        <v>40765</v>
      </c>
      <c r="D683">
        <v>-984</v>
      </c>
      <c r="E683">
        <v>15670</v>
      </c>
      <c r="F683">
        <v>12</v>
      </c>
      <c r="G683" s="60">
        <v>-11808</v>
      </c>
      <c r="H683" s="60">
        <v>378000</v>
      </c>
      <c r="I683" t="s">
        <v>1300</v>
      </c>
      <c r="J683" s="60">
        <v>1064093.5</v>
      </c>
    </row>
    <row r="684" spans="1:10" x14ac:dyDescent="0.25">
      <c r="A684">
        <v>684</v>
      </c>
      <c r="B684" s="26">
        <v>40766</v>
      </c>
      <c r="C684" s="26">
        <v>40766</v>
      </c>
      <c r="D684">
        <v>-970</v>
      </c>
      <c r="E684">
        <v>15670</v>
      </c>
      <c r="F684">
        <v>12</v>
      </c>
      <c r="G684" s="60">
        <v>-11640</v>
      </c>
      <c r="H684" s="60">
        <v>378000</v>
      </c>
      <c r="I684" t="s">
        <v>1301</v>
      </c>
      <c r="J684" s="60">
        <v>1052453.5</v>
      </c>
    </row>
    <row r="685" spans="1:10" x14ac:dyDescent="0.25">
      <c r="A685">
        <v>685</v>
      </c>
      <c r="B685" s="26">
        <v>40766</v>
      </c>
      <c r="C685" s="26">
        <v>40766</v>
      </c>
      <c r="D685" s="60">
        <v>-3600</v>
      </c>
      <c r="E685">
        <v>15670</v>
      </c>
      <c r="F685">
        <v>12</v>
      </c>
      <c r="G685" s="60">
        <v>-43200</v>
      </c>
      <c r="H685" s="60">
        <v>378000</v>
      </c>
      <c r="I685" t="s">
        <v>1302</v>
      </c>
      <c r="J685" s="60">
        <v>1009253.5</v>
      </c>
    </row>
    <row r="686" spans="1:10" x14ac:dyDescent="0.25">
      <c r="A686">
        <v>686</v>
      </c>
      <c r="B686" s="26">
        <v>40766</v>
      </c>
      <c r="C686" s="26">
        <v>40766</v>
      </c>
      <c r="D686" s="60">
        <v>1206</v>
      </c>
      <c r="E686">
        <v>15670</v>
      </c>
      <c r="F686">
        <v>12</v>
      </c>
      <c r="G686" s="60">
        <v>14472</v>
      </c>
      <c r="H686" s="60">
        <v>378000</v>
      </c>
      <c r="I686" t="s">
        <v>1303</v>
      </c>
      <c r="J686" s="60">
        <v>1023725.5</v>
      </c>
    </row>
    <row r="687" spans="1:10" x14ac:dyDescent="0.25">
      <c r="A687">
        <v>687</v>
      </c>
      <c r="B687" s="26">
        <v>40767</v>
      </c>
      <c r="C687" s="26">
        <v>40767</v>
      </c>
      <c r="D687">
        <v>58</v>
      </c>
      <c r="E687">
        <v>15670</v>
      </c>
      <c r="F687">
        <v>12</v>
      </c>
      <c r="G687">
        <v>696</v>
      </c>
      <c r="H687" s="60">
        <v>378000</v>
      </c>
      <c r="I687" t="s">
        <v>1304</v>
      </c>
      <c r="J687" s="60">
        <v>1024421.5</v>
      </c>
    </row>
    <row r="688" spans="1:10" x14ac:dyDescent="0.25">
      <c r="A688">
        <v>688</v>
      </c>
      <c r="B688" s="26">
        <v>40770</v>
      </c>
      <c r="C688" s="26">
        <v>40770</v>
      </c>
      <c r="D688" s="60">
        <v>3098</v>
      </c>
      <c r="E688">
        <v>15670</v>
      </c>
      <c r="F688">
        <v>12</v>
      </c>
      <c r="G688" s="60">
        <v>37176</v>
      </c>
      <c r="H688" s="60">
        <v>378000</v>
      </c>
      <c r="I688" t="s">
        <v>1305</v>
      </c>
      <c r="J688" s="60">
        <v>1061597.5</v>
      </c>
    </row>
    <row r="689" spans="1:10" x14ac:dyDescent="0.25">
      <c r="A689">
        <v>689</v>
      </c>
      <c r="B689" s="26">
        <v>40771</v>
      </c>
      <c r="C689" s="26">
        <v>40771</v>
      </c>
      <c r="D689">
        <v>405</v>
      </c>
      <c r="E689">
        <v>15670</v>
      </c>
      <c r="F689">
        <v>12</v>
      </c>
      <c r="G689" s="60">
        <v>4860</v>
      </c>
      <c r="H689" s="60">
        <v>378000</v>
      </c>
      <c r="I689" t="s">
        <v>1306</v>
      </c>
      <c r="J689" s="60">
        <v>1066457.5</v>
      </c>
    </row>
    <row r="690" spans="1:10" x14ac:dyDescent="0.25">
      <c r="A690">
        <v>690</v>
      </c>
      <c r="B690" s="26">
        <v>40771</v>
      </c>
      <c r="C690" s="26">
        <v>40771</v>
      </c>
      <c r="D690">
        <v>-864</v>
      </c>
      <c r="E690">
        <v>15670</v>
      </c>
      <c r="F690">
        <v>12</v>
      </c>
      <c r="G690" s="60">
        <v>-10368</v>
      </c>
      <c r="H690" s="60">
        <v>378000</v>
      </c>
      <c r="I690" t="s">
        <v>1307</v>
      </c>
      <c r="J690" s="60">
        <v>1056089.5</v>
      </c>
    </row>
    <row r="691" spans="1:10" x14ac:dyDescent="0.25">
      <c r="A691">
        <v>691</v>
      </c>
      <c r="B691" s="26">
        <v>40771</v>
      </c>
      <c r="C691" s="26">
        <v>40771</v>
      </c>
      <c r="D691">
        <v>-374</v>
      </c>
      <c r="E691" s="60">
        <v>15670</v>
      </c>
      <c r="F691">
        <v>12</v>
      </c>
      <c r="G691" s="60">
        <v>-4488</v>
      </c>
      <c r="H691" s="60">
        <v>378000</v>
      </c>
      <c r="I691" t="s">
        <v>1308</v>
      </c>
      <c r="J691" s="60">
        <v>1051601.5</v>
      </c>
    </row>
    <row r="692" spans="1:10" x14ac:dyDescent="0.25">
      <c r="A692">
        <v>692</v>
      </c>
      <c r="B692" s="26">
        <v>40772</v>
      </c>
      <c r="C692" s="26">
        <v>40772</v>
      </c>
      <c r="D692">
        <v>380</v>
      </c>
      <c r="E692">
        <v>15670</v>
      </c>
      <c r="F692">
        <v>12</v>
      </c>
      <c r="G692" s="60">
        <v>4560</v>
      </c>
      <c r="H692" s="60">
        <v>378000</v>
      </c>
      <c r="I692" t="s">
        <v>1309</v>
      </c>
      <c r="J692" s="60">
        <v>1056161.5</v>
      </c>
    </row>
    <row r="693" spans="1:10" x14ac:dyDescent="0.25">
      <c r="A693">
        <v>693</v>
      </c>
      <c r="B693" s="26">
        <v>40772</v>
      </c>
      <c r="C693" s="26">
        <v>40772</v>
      </c>
      <c r="D693">
        <v>76</v>
      </c>
      <c r="E693">
        <v>15670</v>
      </c>
      <c r="F693">
        <v>12</v>
      </c>
      <c r="G693">
        <v>912</v>
      </c>
      <c r="H693" s="60">
        <v>378000</v>
      </c>
      <c r="I693" t="s">
        <v>1310</v>
      </c>
      <c r="J693" s="60">
        <v>1057073.5</v>
      </c>
    </row>
    <row r="694" spans="1:10" x14ac:dyDescent="0.25">
      <c r="A694">
        <v>694</v>
      </c>
      <c r="B694" s="26">
        <v>40773</v>
      </c>
      <c r="C694" s="26">
        <v>40773</v>
      </c>
      <c r="D694" s="60">
        <v>9678</v>
      </c>
      <c r="E694">
        <v>15670</v>
      </c>
      <c r="F694">
        <v>12</v>
      </c>
      <c r="G694" s="60">
        <v>116136</v>
      </c>
      <c r="H694" s="60">
        <v>378000</v>
      </c>
      <c r="I694" t="s">
        <v>188</v>
      </c>
      <c r="J694" s="60">
        <v>1173209.5</v>
      </c>
    </row>
    <row r="695" spans="1:10" x14ac:dyDescent="0.25">
      <c r="A695">
        <v>695</v>
      </c>
      <c r="B695" s="26">
        <v>40773</v>
      </c>
      <c r="C695" s="26">
        <v>40773</v>
      </c>
      <c r="D695" s="60">
        <v>5700</v>
      </c>
      <c r="E695">
        <v>15670</v>
      </c>
      <c r="F695">
        <v>13</v>
      </c>
      <c r="G695" s="60">
        <v>74100</v>
      </c>
      <c r="H695" s="60">
        <v>409500</v>
      </c>
      <c r="I695" t="s">
        <v>188</v>
      </c>
      <c r="J695" s="60">
        <v>1247309.5</v>
      </c>
    </row>
    <row r="696" spans="1:10" x14ac:dyDescent="0.25">
      <c r="A696">
        <v>696</v>
      </c>
      <c r="B696" s="26">
        <v>40777</v>
      </c>
      <c r="C696" s="26">
        <v>40777</v>
      </c>
      <c r="D696" s="60">
        <v>-1302</v>
      </c>
      <c r="E696">
        <v>15670</v>
      </c>
      <c r="F696">
        <v>13</v>
      </c>
      <c r="G696" s="60">
        <v>-16926</v>
      </c>
      <c r="H696" s="60">
        <v>409500</v>
      </c>
      <c r="I696" t="s">
        <v>1311</v>
      </c>
      <c r="J696" s="60">
        <v>1230383.5</v>
      </c>
    </row>
    <row r="697" spans="1:10" x14ac:dyDescent="0.25">
      <c r="A697">
        <v>697</v>
      </c>
      <c r="B697" s="26">
        <v>40778</v>
      </c>
      <c r="C697" s="26">
        <v>40778</v>
      </c>
      <c r="D697">
        <v>-684</v>
      </c>
      <c r="E697">
        <v>15670</v>
      </c>
      <c r="F697">
        <v>13</v>
      </c>
      <c r="G697" s="60">
        <v>-8892</v>
      </c>
      <c r="H697" s="60">
        <v>409500</v>
      </c>
      <c r="I697" t="s">
        <v>1312</v>
      </c>
      <c r="J697" s="60">
        <v>1221491.5</v>
      </c>
    </row>
    <row r="698" spans="1:10" x14ac:dyDescent="0.25">
      <c r="A698">
        <v>698</v>
      </c>
      <c r="B698" s="26">
        <v>40778</v>
      </c>
      <c r="C698" s="26">
        <v>40778</v>
      </c>
      <c r="D698">
        <v>-840</v>
      </c>
      <c r="E698">
        <v>15670</v>
      </c>
      <c r="F698">
        <v>13</v>
      </c>
      <c r="G698" s="60">
        <v>-10920</v>
      </c>
      <c r="H698" s="60">
        <v>409500</v>
      </c>
      <c r="I698" t="s">
        <v>1313</v>
      </c>
      <c r="J698" s="60">
        <v>1210571.5</v>
      </c>
    </row>
    <row r="699" spans="1:10" x14ac:dyDescent="0.25">
      <c r="A699">
        <v>699</v>
      </c>
      <c r="B699" s="26">
        <v>40778</v>
      </c>
      <c r="C699" s="26">
        <v>40778</v>
      </c>
      <c r="D699" s="60">
        <v>1766</v>
      </c>
      <c r="E699">
        <v>15670</v>
      </c>
      <c r="F699">
        <v>13</v>
      </c>
      <c r="G699" s="60">
        <v>22958</v>
      </c>
      <c r="H699" s="60">
        <v>409500</v>
      </c>
      <c r="I699" t="s">
        <v>1314</v>
      </c>
      <c r="J699" s="60">
        <v>1233529.5</v>
      </c>
    </row>
    <row r="700" spans="1:10" x14ac:dyDescent="0.25">
      <c r="A700">
        <v>700</v>
      </c>
      <c r="B700" s="26">
        <v>40779</v>
      </c>
      <c r="C700" s="26">
        <v>40779</v>
      </c>
      <c r="D700" s="60">
        <v>-1000</v>
      </c>
      <c r="E700">
        <v>15670</v>
      </c>
      <c r="F700">
        <v>13</v>
      </c>
      <c r="G700" s="60">
        <v>-13000</v>
      </c>
      <c r="H700" s="60">
        <v>409500</v>
      </c>
      <c r="I700" t="s">
        <v>1315</v>
      </c>
      <c r="J700" s="60">
        <v>1220529.5</v>
      </c>
    </row>
    <row r="701" spans="1:10" x14ac:dyDescent="0.25">
      <c r="A701">
        <v>701</v>
      </c>
      <c r="B701" s="26">
        <v>40780</v>
      </c>
      <c r="C701" s="26">
        <v>40780</v>
      </c>
      <c r="D701">
        <v>542.5</v>
      </c>
      <c r="E701">
        <v>15670</v>
      </c>
      <c r="F701">
        <v>13</v>
      </c>
      <c r="G701" s="60">
        <v>7052.5</v>
      </c>
      <c r="H701" s="60">
        <v>409500</v>
      </c>
      <c r="I701" t="s">
        <v>1316</v>
      </c>
      <c r="J701" s="60">
        <v>1227582</v>
      </c>
    </row>
    <row r="702" spans="1:10" x14ac:dyDescent="0.25">
      <c r="A702">
        <v>702</v>
      </c>
      <c r="B702" s="26">
        <v>40780</v>
      </c>
      <c r="C702" s="26">
        <v>40780</v>
      </c>
      <c r="D702" s="60">
        <v>-2682</v>
      </c>
      <c r="E702">
        <v>15670</v>
      </c>
      <c r="F702">
        <v>13</v>
      </c>
      <c r="G702" s="60">
        <v>-34866</v>
      </c>
      <c r="H702" s="60">
        <v>409500</v>
      </c>
      <c r="I702" t="s">
        <v>1317</v>
      </c>
      <c r="J702" s="60">
        <v>1192716</v>
      </c>
    </row>
    <row r="703" spans="1:10" x14ac:dyDescent="0.25">
      <c r="A703">
        <v>703</v>
      </c>
      <c r="B703" s="26">
        <v>40780</v>
      </c>
      <c r="C703" s="26">
        <v>40780</v>
      </c>
      <c r="D703" s="60">
        <v>-1140</v>
      </c>
      <c r="E703">
        <v>15670</v>
      </c>
      <c r="F703">
        <v>13</v>
      </c>
      <c r="G703" s="60">
        <v>-14820</v>
      </c>
      <c r="H703" s="60">
        <v>409500</v>
      </c>
      <c r="I703" t="s">
        <v>1318</v>
      </c>
      <c r="J703" s="60">
        <v>1177896</v>
      </c>
    </row>
    <row r="704" spans="1:10" x14ac:dyDescent="0.25">
      <c r="A704">
        <v>704</v>
      </c>
      <c r="B704" s="26">
        <v>40780</v>
      </c>
      <c r="C704" s="26">
        <v>40780</v>
      </c>
      <c r="D704" s="60">
        <v>1044</v>
      </c>
      <c r="E704">
        <v>15670</v>
      </c>
      <c r="F704">
        <v>13</v>
      </c>
      <c r="G704" s="60">
        <v>13572</v>
      </c>
      <c r="H704" s="60">
        <v>409500</v>
      </c>
      <c r="I704" t="s">
        <v>1319</v>
      </c>
      <c r="J704" s="60">
        <v>1191468</v>
      </c>
    </row>
    <row r="705" spans="1:10" x14ac:dyDescent="0.25">
      <c r="A705">
        <v>705</v>
      </c>
      <c r="B705" s="26">
        <v>40780</v>
      </c>
      <c r="C705" s="26">
        <v>40780</v>
      </c>
      <c r="D705">
        <v>-764</v>
      </c>
      <c r="E705">
        <v>15670</v>
      </c>
      <c r="F705">
        <v>13</v>
      </c>
      <c r="G705" s="60">
        <v>-9932</v>
      </c>
      <c r="H705" s="60">
        <v>409500</v>
      </c>
      <c r="I705" t="s">
        <v>1320</v>
      </c>
      <c r="J705" s="60">
        <v>1181536</v>
      </c>
    </row>
    <row r="706" spans="1:10" x14ac:dyDescent="0.25">
      <c r="A706">
        <v>706</v>
      </c>
      <c r="B706" s="26">
        <v>40781</v>
      </c>
      <c r="C706" s="26">
        <v>40781</v>
      </c>
      <c r="D706">
        <v>96</v>
      </c>
      <c r="E706">
        <v>15670</v>
      </c>
      <c r="F706">
        <v>13</v>
      </c>
      <c r="G706" s="60">
        <v>1248</v>
      </c>
      <c r="H706" s="60">
        <v>409500</v>
      </c>
      <c r="I706" t="s">
        <v>1321</v>
      </c>
      <c r="J706" s="60">
        <v>1182784</v>
      </c>
    </row>
    <row r="707" spans="1:10" x14ac:dyDescent="0.25">
      <c r="A707">
        <v>707</v>
      </c>
      <c r="B707" s="26">
        <v>40781</v>
      </c>
      <c r="C707" s="26">
        <v>40781</v>
      </c>
      <c r="D707" s="60">
        <v>1166</v>
      </c>
      <c r="E707">
        <v>15670</v>
      </c>
      <c r="F707">
        <v>13</v>
      </c>
      <c r="G707" s="60">
        <v>15158</v>
      </c>
      <c r="H707" s="60">
        <v>409500</v>
      </c>
      <c r="I707" t="s">
        <v>1322</v>
      </c>
      <c r="J707" s="60">
        <v>1197942</v>
      </c>
    </row>
    <row r="708" spans="1:10" x14ac:dyDescent="0.25">
      <c r="A708">
        <v>708</v>
      </c>
      <c r="B708" s="26">
        <v>40785</v>
      </c>
      <c r="C708" s="26">
        <v>40785</v>
      </c>
      <c r="D708">
        <v>-982.5</v>
      </c>
      <c r="E708">
        <v>15670</v>
      </c>
      <c r="F708">
        <v>13</v>
      </c>
      <c r="G708" s="60">
        <v>-12772.5</v>
      </c>
      <c r="H708" s="60">
        <v>409500</v>
      </c>
      <c r="I708" t="s">
        <v>1323</v>
      </c>
      <c r="J708" s="60">
        <v>1185169.5</v>
      </c>
    </row>
    <row r="709" spans="1:10" x14ac:dyDescent="0.25">
      <c r="A709">
        <v>709</v>
      </c>
      <c r="B709" s="26">
        <v>40785</v>
      </c>
      <c r="C709" s="26">
        <v>40785</v>
      </c>
      <c r="D709" s="60">
        <v>-1440</v>
      </c>
      <c r="E709">
        <v>15670</v>
      </c>
      <c r="F709">
        <v>13</v>
      </c>
      <c r="G709" s="60">
        <v>-18720</v>
      </c>
      <c r="H709" s="60">
        <v>409500</v>
      </c>
      <c r="I709" t="s">
        <v>1324</v>
      </c>
      <c r="J709" s="60">
        <v>1166449.5</v>
      </c>
    </row>
    <row r="710" spans="1:10" x14ac:dyDescent="0.25">
      <c r="A710">
        <v>710</v>
      </c>
      <c r="B710" s="26">
        <v>40785</v>
      </c>
      <c r="C710" s="26">
        <v>40785</v>
      </c>
      <c r="D710" s="60">
        <v>1212</v>
      </c>
      <c r="E710">
        <v>15670</v>
      </c>
      <c r="F710">
        <v>13</v>
      </c>
      <c r="G710" s="60">
        <v>15756</v>
      </c>
      <c r="H710" s="60">
        <v>409500</v>
      </c>
      <c r="I710" t="s">
        <v>1325</v>
      </c>
      <c r="J710" s="60">
        <v>1182205.5</v>
      </c>
    </row>
    <row r="711" spans="1:10" x14ac:dyDescent="0.25">
      <c r="A711">
        <v>711</v>
      </c>
      <c r="B711" s="26">
        <v>40786</v>
      </c>
      <c r="C711" s="26">
        <v>40786</v>
      </c>
      <c r="D711">
        <v>-7.5</v>
      </c>
      <c r="E711">
        <v>15670</v>
      </c>
      <c r="F711">
        <v>13</v>
      </c>
      <c r="G711">
        <v>-97.5</v>
      </c>
      <c r="H711" s="60">
        <v>409500</v>
      </c>
      <c r="I711" t="s">
        <v>1326</v>
      </c>
      <c r="J711" s="60">
        <v>1182108</v>
      </c>
    </row>
    <row r="712" spans="1:10" x14ac:dyDescent="0.25">
      <c r="A712">
        <v>712</v>
      </c>
      <c r="B712" s="26">
        <v>40787</v>
      </c>
      <c r="C712" s="26">
        <v>40787</v>
      </c>
      <c r="D712">
        <v>-957.5</v>
      </c>
      <c r="E712">
        <v>15670</v>
      </c>
      <c r="F712">
        <v>13</v>
      </c>
      <c r="G712" s="60">
        <v>-12447.5</v>
      </c>
      <c r="H712" s="60">
        <v>409500</v>
      </c>
      <c r="I712" t="s">
        <v>1327</v>
      </c>
      <c r="J712" s="60">
        <v>1169660.5</v>
      </c>
    </row>
    <row r="713" spans="1:10" x14ac:dyDescent="0.25">
      <c r="A713">
        <v>713</v>
      </c>
      <c r="B713" s="26">
        <v>40787</v>
      </c>
      <c r="C713" s="26">
        <v>40787</v>
      </c>
      <c r="D713">
        <v>-76</v>
      </c>
      <c r="E713">
        <v>15670</v>
      </c>
      <c r="F713">
        <v>13</v>
      </c>
      <c r="G713">
        <v>-988</v>
      </c>
      <c r="H713" s="60">
        <v>409500</v>
      </c>
      <c r="I713" t="s">
        <v>1328</v>
      </c>
      <c r="J713" s="60">
        <v>1168672.5</v>
      </c>
    </row>
    <row r="714" spans="1:10" x14ac:dyDescent="0.25">
      <c r="A714">
        <v>714</v>
      </c>
      <c r="B714" s="26">
        <v>40788</v>
      </c>
      <c r="C714" s="26">
        <v>40788</v>
      </c>
      <c r="D714" s="60">
        <v>-1244</v>
      </c>
      <c r="E714" s="60">
        <v>15670</v>
      </c>
      <c r="F714">
        <v>13</v>
      </c>
      <c r="G714" s="60">
        <v>-16172</v>
      </c>
      <c r="H714" s="60">
        <v>409500</v>
      </c>
      <c r="I714" t="s">
        <v>1329</v>
      </c>
      <c r="J714" s="60">
        <v>1152500.5</v>
      </c>
    </row>
    <row r="715" spans="1:10" x14ac:dyDescent="0.25">
      <c r="A715">
        <v>715</v>
      </c>
      <c r="B715" s="26">
        <v>40792</v>
      </c>
      <c r="C715" s="26">
        <v>40792</v>
      </c>
      <c r="D715">
        <v>238</v>
      </c>
      <c r="E715">
        <v>15670</v>
      </c>
      <c r="F715">
        <v>12</v>
      </c>
      <c r="G715" s="60">
        <v>2856</v>
      </c>
      <c r="H715" s="60">
        <v>378000</v>
      </c>
      <c r="I715" t="s">
        <v>1330</v>
      </c>
      <c r="J715" s="60">
        <v>1155356.5</v>
      </c>
    </row>
    <row r="716" spans="1:10" x14ac:dyDescent="0.25">
      <c r="A716">
        <v>716</v>
      </c>
      <c r="B716" s="26">
        <v>40793</v>
      </c>
      <c r="C716" s="26">
        <v>40793</v>
      </c>
      <c r="D716">
        <v>-920</v>
      </c>
      <c r="E716">
        <v>15670</v>
      </c>
      <c r="F716">
        <v>12</v>
      </c>
      <c r="G716" s="60">
        <v>-11040</v>
      </c>
      <c r="H716" s="60">
        <v>378000</v>
      </c>
      <c r="I716" t="s">
        <v>1331</v>
      </c>
      <c r="J716" s="60">
        <v>1144316.5</v>
      </c>
    </row>
    <row r="717" spans="1:10" x14ac:dyDescent="0.25">
      <c r="A717">
        <v>717</v>
      </c>
      <c r="B717" s="26">
        <v>40793</v>
      </c>
      <c r="C717" s="26">
        <v>40793</v>
      </c>
      <c r="D717" s="60">
        <v>1376</v>
      </c>
      <c r="E717">
        <v>15670</v>
      </c>
      <c r="F717">
        <v>12</v>
      </c>
      <c r="G717" s="60">
        <v>16512</v>
      </c>
      <c r="H717" s="60">
        <v>378000</v>
      </c>
      <c r="I717" t="s">
        <v>1332</v>
      </c>
      <c r="J717" s="60">
        <v>1160828.5</v>
      </c>
    </row>
    <row r="718" spans="1:10" x14ac:dyDescent="0.25">
      <c r="A718">
        <v>718</v>
      </c>
      <c r="B718" s="26">
        <v>40794</v>
      </c>
      <c r="C718" s="26">
        <v>40794</v>
      </c>
      <c r="D718">
        <v>-932.5</v>
      </c>
      <c r="E718">
        <v>15670</v>
      </c>
      <c r="F718">
        <v>13</v>
      </c>
      <c r="G718" s="60">
        <v>-12122.5</v>
      </c>
      <c r="H718" s="60">
        <v>409500</v>
      </c>
      <c r="I718" t="s">
        <v>1333</v>
      </c>
      <c r="J718" s="60">
        <v>1148706</v>
      </c>
    </row>
    <row r="719" spans="1:10" x14ac:dyDescent="0.25">
      <c r="A719">
        <v>719</v>
      </c>
      <c r="B719" s="26">
        <v>40794</v>
      </c>
      <c r="C719" s="26">
        <v>40794</v>
      </c>
      <c r="D719" s="60">
        <v>-2200</v>
      </c>
      <c r="E719">
        <v>15670</v>
      </c>
      <c r="F719">
        <v>12</v>
      </c>
      <c r="G719" s="60">
        <v>-26400</v>
      </c>
      <c r="H719" s="60">
        <v>378000</v>
      </c>
      <c r="I719" t="s">
        <v>1334</v>
      </c>
      <c r="J719" s="60">
        <v>1122306</v>
      </c>
    </row>
    <row r="720" spans="1:10" x14ac:dyDescent="0.25">
      <c r="A720">
        <v>720</v>
      </c>
      <c r="B720" s="26">
        <v>40794</v>
      </c>
      <c r="C720" s="26">
        <v>40794</v>
      </c>
      <c r="D720">
        <v>266</v>
      </c>
      <c r="E720">
        <v>15670</v>
      </c>
      <c r="F720">
        <v>12</v>
      </c>
      <c r="G720" s="60">
        <v>3192</v>
      </c>
      <c r="H720" s="60">
        <v>378000</v>
      </c>
      <c r="I720" t="s">
        <v>1335</v>
      </c>
      <c r="J720" s="60">
        <v>1125498</v>
      </c>
    </row>
    <row r="721" spans="1:10" x14ac:dyDescent="0.25">
      <c r="A721">
        <v>721</v>
      </c>
      <c r="B721" s="26">
        <v>40795</v>
      </c>
      <c r="C721" s="26">
        <v>40795</v>
      </c>
      <c r="D721" s="60">
        <v>2792.5</v>
      </c>
      <c r="E721">
        <v>15670</v>
      </c>
      <c r="F721">
        <v>12</v>
      </c>
      <c r="G721" s="60">
        <v>33510</v>
      </c>
      <c r="H721" s="60">
        <v>378000</v>
      </c>
      <c r="I721" t="s">
        <v>1336</v>
      </c>
      <c r="J721" s="60">
        <v>1159008</v>
      </c>
    </row>
    <row r="722" spans="1:10" x14ac:dyDescent="0.25">
      <c r="A722">
        <v>722</v>
      </c>
      <c r="B722" s="26">
        <v>40795</v>
      </c>
      <c r="C722" s="26">
        <v>40795</v>
      </c>
      <c r="D722" s="60">
        <v>2880</v>
      </c>
      <c r="E722">
        <v>15670</v>
      </c>
      <c r="F722">
        <v>13</v>
      </c>
      <c r="G722" s="60">
        <v>37440</v>
      </c>
      <c r="H722" s="60">
        <v>409500</v>
      </c>
      <c r="I722" t="s">
        <v>1337</v>
      </c>
      <c r="J722" s="60">
        <v>1196448</v>
      </c>
    </row>
    <row r="723" spans="1:10" x14ac:dyDescent="0.25">
      <c r="A723">
        <v>723</v>
      </c>
      <c r="B723" s="26">
        <v>40798</v>
      </c>
      <c r="C723" s="26">
        <v>40798</v>
      </c>
      <c r="D723" s="60">
        <v>2558</v>
      </c>
      <c r="E723">
        <v>15670</v>
      </c>
      <c r="F723">
        <v>13</v>
      </c>
      <c r="G723" s="60">
        <v>33254</v>
      </c>
      <c r="H723" s="60">
        <v>409500</v>
      </c>
      <c r="I723" t="s">
        <v>1338</v>
      </c>
      <c r="J723" s="60">
        <v>1229702</v>
      </c>
    </row>
    <row r="724" spans="1:10" x14ac:dyDescent="0.25">
      <c r="A724">
        <v>724</v>
      </c>
      <c r="B724" s="26">
        <v>40800</v>
      </c>
      <c r="C724" s="26">
        <v>40800</v>
      </c>
      <c r="D724" s="60">
        <v>1165</v>
      </c>
      <c r="E724">
        <v>15670</v>
      </c>
      <c r="F724">
        <v>13</v>
      </c>
      <c r="G724" s="60">
        <v>15145</v>
      </c>
      <c r="H724" s="60">
        <v>409500</v>
      </c>
      <c r="I724" t="s">
        <v>1339</v>
      </c>
      <c r="J724" s="60">
        <v>1244847</v>
      </c>
    </row>
    <row r="725" spans="1:10" x14ac:dyDescent="0.25">
      <c r="A725">
        <v>725</v>
      </c>
      <c r="B725" s="26">
        <v>40801</v>
      </c>
      <c r="C725" s="26">
        <v>40801</v>
      </c>
      <c r="D725" s="60">
        <v>2140</v>
      </c>
      <c r="E725">
        <v>15670</v>
      </c>
      <c r="F725">
        <v>13</v>
      </c>
      <c r="G725" s="60">
        <v>27820</v>
      </c>
      <c r="H725" s="60">
        <v>409500</v>
      </c>
      <c r="I725" t="s">
        <v>188</v>
      </c>
      <c r="J725" s="60">
        <v>1272667</v>
      </c>
    </row>
    <row r="726" spans="1:10" x14ac:dyDescent="0.25">
      <c r="A726">
        <v>726</v>
      </c>
      <c r="B726" s="26">
        <v>40805</v>
      </c>
      <c r="C726" s="26">
        <v>40805</v>
      </c>
      <c r="D726" s="60">
        <v>1090</v>
      </c>
      <c r="E726">
        <v>15670</v>
      </c>
      <c r="F726">
        <v>13</v>
      </c>
      <c r="G726" s="60">
        <v>14170</v>
      </c>
      <c r="H726" s="60">
        <v>409500</v>
      </c>
      <c r="I726" t="s">
        <v>188</v>
      </c>
      <c r="J726" s="60">
        <v>1286837</v>
      </c>
    </row>
    <row r="727" spans="1:10" x14ac:dyDescent="0.25">
      <c r="A727">
        <v>727</v>
      </c>
      <c r="B727" s="26">
        <v>40805</v>
      </c>
      <c r="C727" s="26">
        <v>40805</v>
      </c>
      <c r="D727">
        <v>-664</v>
      </c>
      <c r="E727">
        <v>15670</v>
      </c>
      <c r="F727">
        <v>13</v>
      </c>
      <c r="G727" s="60">
        <v>-8632</v>
      </c>
      <c r="H727" s="60">
        <v>409500</v>
      </c>
      <c r="I727" t="s">
        <v>1340</v>
      </c>
      <c r="J727" s="60">
        <v>1278205</v>
      </c>
    </row>
    <row r="728" spans="1:10" x14ac:dyDescent="0.25">
      <c r="A728">
        <v>728</v>
      </c>
      <c r="B728" s="26">
        <v>40806</v>
      </c>
      <c r="C728" s="26">
        <v>40806</v>
      </c>
      <c r="D728" s="60">
        <v>-2580</v>
      </c>
      <c r="E728">
        <v>15670</v>
      </c>
      <c r="F728">
        <v>13</v>
      </c>
      <c r="G728" s="60">
        <v>-33540</v>
      </c>
      <c r="H728" s="60">
        <v>409500</v>
      </c>
      <c r="I728" t="s">
        <v>1341</v>
      </c>
      <c r="J728" s="60">
        <v>1244665</v>
      </c>
    </row>
    <row r="729" spans="1:10" x14ac:dyDescent="0.25">
      <c r="A729">
        <v>729</v>
      </c>
      <c r="B729" s="26">
        <v>40806</v>
      </c>
      <c r="C729" s="26">
        <v>40806</v>
      </c>
      <c r="D729" s="60">
        <v>1396</v>
      </c>
      <c r="E729">
        <v>15670</v>
      </c>
      <c r="F729">
        <v>13</v>
      </c>
      <c r="G729" s="60">
        <v>18148</v>
      </c>
      <c r="H729" s="60">
        <v>409500</v>
      </c>
      <c r="I729" t="s">
        <v>1342</v>
      </c>
      <c r="J729" s="60">
        <v>1262813</v>
      </c>
    </row>
    <row r="730" spans="1:10" x14ac:dyDescent="0.25">
      <c r="A730">
        <v>730</v>
      </c>
      <c r="B730" s="26">
        <v>40807</v>
      </c>
      <c r="C730" s="26">
        <v>40807</v>
      </c>
      <c r="D730">
        <v>856</v>
      </c>
      <c r="E730" s="60">
        <v>15670</v>
      </c>
      <c r="F730">
        <v>13</v>
      </c>
      <c r="G730" s="60">
        <v>11128</v>
      </c>
      <c r="H730" s="60">
        <v>409500</v>
      </c>
      <c r="I730" t="s">
        <v>1343</v>
      </c>
      <c r="J730" s="60">
        <v>1273941</v>
      </c>
    </row>
    <row r="731" spans="1:10" x14ac:dyDescent="0.25">
      <c r="A731">
        <v>731</v>
      </c>
      <c r="B731" s="26">
        <v>40807</v>
      </c>
      <c r="C731" s="26">
        <v>40807</v>
      </c>
      <c r="D731" s="60">
        <v>1500</v>
      </c>
      <c r="E731">
        <v>15670</v>
      </c>
      <c r="F731">
        <v>13</v>
      </c>
      <c r="G731" s="60">
        <v>19500</v>
      </c>
      <c r="H731" s="60">
        <v>409500</v>
      </c>
      <c r="I731" t="s">
        <v>188</v>
      </c>
      <c r="J731" s="60">
        <v>1293441</v>
      </c>
    </row>
    <row r="732" spans="1:10" x14ac:dyDescent="0.25">
      <c r="A732">
        <v>732</v>
      </c>
      <c r="B732" s="26">
        <v>40812</v>
      </c>
      <c r="C732" s="26">
        <v>40812</v>
      </c>
      <c r="D732">
        <v>-525</v>
      </c>
      <c r="E732">
        <v>15670</v>
      </c>
      <c r="F732">
        <v>13</v>
      </c>
      <c r="G732" s="60">
        <v>-6825</v>
      </c>
      <c r="H732" s="60">
        <v>409500</v>
      </c>
      <c r="I732" t="s">
        <v>1344</v>
      </c>
      <c r="J732" s="60">
        <v>1286616</v>
      </c>
    </row>
    <row r="733" spans="1:10" x14ac:dyDescent="0.25">
      <c r="A733">
        <v>733</v>
      </c>
      <c r="B733" s="26">
        <v>40812</v>
      </c>
      <c r="C733" s="26">
        <v>40812</v>
      </c>
      <c r="D733" s="60">
        <v>-1462</v>
      </c>
      <c r="E733">
        <v>15670</v>
      </c>
      <c r="F733">
        <v>13</v>
      </c>
      <c r="G733" s="60">
        <v>-19006</v>
      </c>
      <c r="H733" s="60">
        <v>409500</v>
      </c>
      <c r="I733" t="s">
        <v>1345</v>
      </c>
      <c r="J733" s="60">
        <v>1267610</v>
      </c>
    </row>
    <row r="734" spans="1:10" x14ac:dyDescent="0.25">
      <c r="A734">
        <v>734</v>
      </c>
      <c r="B734" s="26">
        <v>40812</v>
      </c>
      <c r="C734" s="26">
        <v>40812</v>
      </c>
      <c r="D734" s="60">
        <v>-1000</v>
      </c>
      <c r="E734">
        <v>15670</v>
      </c>
      <c r="F734">
        <v>13</v>
      </c>
      <c r="G734" s="60">
        <v>-13000</v>
      </c>
      <c r="H734" s="60">
        <v>409500</v>
      </c>
      <c r="I734" t="s">
        <v>1346</v>
      </c>
      <c r="J734" s="60">
        <v>1254610</v>
      </c>
    </row>
    <row r="735" spans="1:10" x14ac:dyDescent="0.25">
      <c r="A735">
        <v>735</v>
      </c>
      <c r="B735" s="26">
        <v>40812</v>
      </c>
      <c r="C735" s="26">
        <v>40812</v>
      </c>
      <c r="D735">
        <v>-596</v>
      </c>
      <c r="E735">
        <v>15670</v>
      </c>
      <c r="F735">
        <v>13</v>
      </c>
      <c r="G735" s="60">
        <v>-7748</v>
      </c>
      <c r="H735" s="60">
        <v>409500</v>
      </c>
      <c r="I735" t="s">
        <v>1347</v>
      </c>
      <c r="J735" s="60">
        <v>1246862</v>
      </c>
    </row>
    <row r="736" spans="1:10" x14ac:dyDescent="0.25">
      <c r="A736">
        <v>736</v>
      </c>
      <c r="B736" s="26">
        <v>40812</v>
      </c>
      <c r="C736" s="26">
        <v>40812</v>
      </c>
      <c r="D736" s="60">
        <v>-1446</v>
      </c>
      <c r="E736">
        <v>15670</v>
      </c>
      <c r="F736">
        <v>13</v>
      </c>
      <c r="G736" s="60">
        <v>-18798</v>
      </c>
      <c r="H736" s="60">
        <v>409500</v>
      </c>
      <c r="I736" t="s">
        <v>1348</v>
      </c>
      <c r="J736" s="60">
        <v>1228064</v>
      </c>
    </row>
    <row r="737" spans="1:10" x14ac:dyDescent="0.25">
      <c r="A737">
        <v>737</v>
      </c>
      <c r="B737" s="26">
        <v>40813</v>
      </c>
      <c r="C737" s="26">
        <v>40813</v>
      </c>
      <c r="D737">
        <v>278</v>
      </c>
      <c r="E737" s="60">
        <v>15670</v>
      </c>
      <c r="F737">
        <v>13</v>
      </c>
      <c r="G737" s="60">
        <v>3614</v>
      </c>
      <c r="H737" s="60">
        <v>409500</v>
      </c>
      <c r="I737" t="s">
        <v>1349</v>
      </c>
      <c r="J737" s="60">
        <v>1231678</v>
      </c>
    </row>
    <row r="738" spans="1:10" x14ac:dyDescent="0.25">
      <c r="A738">
        <v>738</v>
      </c>
      <c r="B738" s="26">
        <v>40814</v>
      </c>
      <c r="C738" s="26">
        <v>40814</v>
      </c>
      <c r="D738" s="60">
        <v>1918</v>
      </c>
      <c r="E738">
        <v>15670</v>
      </c>
      <c r="F738">
        <v>13</v>
      </c>
      <c r="G738" s="60">
        <v>24934</v>
      </c>
      <c r="H738" s="60">
        <v>409500</v>
      </c>
      <c r="I738" t="s">
        <v>1350</v>
      </c>
      <c r="J738" s="60">
        <v>1256612</v>
      </c>
    </row>
    <row r="739" spans="1:10" x14ac:dyDescent="0.25">
      <c r="A739">
        <v>739</v>
      </c>
      <c r="B739" s="26">
        <v>40814</v>
      </c>
      <c r="C739" s="26">
        <v>40814</v>
      </c>
      <c r="D739" s="60">
        <v>1966</v>
      </c>
      <c r="E739">
        <v>15670</v>
      </c>
      <c r="F739">
        <v>13</v>
      </c>
      <c r="G739" s="60">
        <v>25558</v>
      </c>
      <c r="H739" s="60">
        <v>409500</v>
      </c>
      <c r="I739" t="s">
        <v>1351</v>
      </c>
      <c r="J739" s="60">
        <v>1282170</v>
      </c>
    </row>
    <row r="740" spans="1:10" x14ac:dyDescent="0.25">
      <c r="A740">
        <v>740</v>
      </c>
      <c r="B740" s="26">
        <v>40815</v>
      </c>
      <c r="C740" s="26">
        <v>40815</v>
      </c>
      <c r="D740" s="60">
        <v>-3926</v>
      </c>
      <c r="E740">
        <v>15670</v>
      </c>
      <c r="F740">
        <v>13</v>
      </c>
      <c r="G740" s="60">
        <v>-51038</v>
      </c>
      <c r="H740" s="60">
        <v>409500</v>
      </c>
      <c r="I740" t="s">
        <v>1352</v>
      </c>
      <c r="J740" s="60">
        <v>1231132</v>
      </c>
    </row>
    <row r="741" spans="1:10" x14ac:dyDescent="0.25">
      <c r="A741">
        <v>741</v>
      </c>
      <c r="B741" s="26">
        <v>40816</v>
      </c>
      <c r="C741" s="26">
        <v>40816</v>
      </c>
      <c r="D741">
        <v>858</v>
      </c>
      <c r="E741">
        <v>15670</v>
      </c>
      <c r="F741">
        <v>13</v>
      </c>
      <c r="G741" s="60">
        <v>11154</v>
      </c>
      <c r="H741" s="60">
        <v>409500</v>
      </c>
      <c r="I741" t="s">
        <v>1353</v>
      </c>
      <c r="J741" s="60">
        <v>1242286</v>
      </c>
    </row>
    <row r="742" spans="1:10" x14ac:dyDescent="0.25">
      <c r="A742">
        <v>742</v>
      </c>
      <c r="B742" s="26">
        <v>40816</v>
      </c>
      <c r="C742" s="26">
        <v>40816</v>
      </c>
      <c r="D742">
        <v>-612</v>
      </c>
      <c r="E742">
        <v>15670</v>
      </c>
      <c r="F742">
        <v>13</v>
      </c>
      <c r="G742" s="60">
        <v>-7956</v>
      </c>
      <c r="H742" s="60">
        <v>409500</v>
      </c>
      <c r="I742" t="s">
        <v>1354</v>
      </c>
      <c r="J742" s="60">
        <v>1234330</v>
      </c>
    </row>
    <row r="743" spans="1:10" x14ac:dyDescent="0.25">
      <c r="A743">
        <v>743</v>
      </c>
      <c r="B743" s="26">
        <v>40816</v>
      </c>
      <c r="C743" s="26">
        <v>40816</v>
      </c>
      <c r="D743" s="60">
        <v>1166</v>
      </c>
      <c r="E743">
        <v>15670</v>
      </c>
      <c r="F743">
        <v>13</v>
      </c>
      <c r="G743" s="60">
        <v>15158</v>
      </c>
      <c r="H743" s="60">
        <v>409500</v>
      </c>
      <c r="I743" t="s">
        <v>1355</v>
      </c>
      <c r="J743" s="60">
        <v>1249488</v>
      </c>
    </row>
    <row r="744" spans="1:10" x14ac:dyDescent="0.25">
      <c r="A744">
        <v>744</v>
      </c>
      <c r="B744" s="26">
        <v>40821</v>
      </c>
      <c r="C744" s="26">
        <v>40821</v>
      </c>
      <c r="D744">
        <v>495</v>
      </c>
      <c r="E744">
        <v>15670</v>
      </c>
      <c r="F744">
        <v>13</v>
      </c>
      <c r="G744" s="60">
        <v>6435</v>
      </c>
      <c r="H744" s="60">
        <v>409500</v>
      </c>
      <c r="I744" t="s">
        <v>1356</v>
      </c>
      <c r="J744" s="60">
        <v>1255923</v>
      </c>
    </row>
    <row r="745" spans="1:10" x14ac:dyDescent="0.25">
      <c r="A745">
        <v>745</v>
      </c>
      <c r="B745" s="26">
        <v>40821</v>
      </c>
      <c r="C745" s="26">
        <v>40821</v>
      </c>
      <c r="D745" s="60">
        <v>2260</v>
      </c>
      <c r="E745">
        <v>15670</v>
      </c>
      <c r="F745">
        <v>13</v>
      </c>
      <c r="G745" s="60">
        <v>29380</v>
      </c>
      <c r="H745" s="60">
        <v>409500</v>
      </c>
      <c r="I745" t="s">
        <v>1357</v>
      </c>
      <c r="J745" s="60">
        <v>1285303</v>
      </c>
    </row>
    <row r="746" spans="1:10" x14ac:dyDescent="0.25">
      <c r="A746">
        <v>746</v>
      </c>
      <c r="B746" s="26">
        <v>40822</v>
      </c>
      <c r="C746" s="26">
        <v>40822</v>
      </c>
      <c r="D746" s="60">
        <v>4196</v>
      </c>
      <c r="E746">
        <v>15670</v>
      </c>
      <c r="F746">
        <v>13</v>
      </c>
      <c r="G746" s="60">
        <v>54548</v>
      </c>
      <c r="H746" s="60">
        <v>409500</v>
      </c>
      <c r="I746" t="s">
        <v>188</v>
      </c>
      <c r="J746" s="60">
        <v>1339851</v>
      </c>
    </row>
    <row r="747" spans="1:10" x14ac:dyDescent="0.25">
      <c r="A747">
        <v>747</v>
      </c>
      <c r="B747" s="26">
        <v>40827</v>
      </c>
      <c r="C747" s="26">
        <v>40827</v>
      </c>
      <c r="D747">
        <v>44</v>
      </c>
      <c r="E747">
        <v>15670</v>
      </c>
      <c r="F747">
        <v>13</v>
      </c>
      <c r="G747">
        <v>572</v>
      </c>
      <c r="H747" s="60">
        <v>409500</v>
      </c>
      <c r="I747" t="s">
        <v>188</v>
      </c>
      <c r="J747" s="60">
        <v>1340423</v>
      </c>
    </row>
    <row r="748" spans="1:10" x14ac:dyDescent="0.25">
      <c r="A748">
        <v>748</v>
      </c>
      <c r="B748" s="26">
        <v>40828</v>
      </c>
      <c r="C748" s="26">
        <v>40828</v>
      </c>
      <c r="D748" s="60">
        <v>-2100</v>
      </c>
      <c r="E748">
        <v>15670</v>
      </c>
      <c r="F748">
        <v>13</v>
      </c>
      <c r="G748" s="60">
        <v>-27300</v>
      </c>
      <c r="H748" s="60">
        <v>409500</v>
      </c>
      <c r="I748" t="s">
        <v>1358</v>
      </c>
      <c r="J748" s="60">
        <v>1313123</v>
      </c>
    </row>
    <row r="749" spans="1:10" x14ac:dyDescent="0.25">
      <c r="A749">
        <v>749</v>
      </c>
      <c r="B749" s="26">
        <v>40828</v>
      </c>
      <c r="C749" s="26">
        <v>40828</v>
      </c>
      <c r="D749" s="60">
        <v>1804</v>
      </c>
      <c r="E749" s="60">
        <v>15670</v>
      </c>
      <c r="F749">
        <v>13</v>
      </c>
      <c r="G749" s="60">
        <v>23452</v>
      </c>
      <c r="H749" s="60">
        <v>409500</v>
      </c>
      <c r="I749" t="s">
        <v>1359</v>
      </c>
      <c r="J749" s="60">
        <v>1336575</v>
      </c>
    </row>
    <row r="750" spans="1:10" x14ac:dyDescent="0.25">
      <c r="A750">
        <v>750</v>
      </c>
      <c r="B750" s="26">
        <v>40829</v>
      </c>
      <c r="C750" s="26">
        <v>40829</v>
      </c>
      <c r="D750">
        <v>496</v>
      </c>
      <c r="E750">
        <v>15670</v>
      </c>
      <c r="F750">
        <v>13</v>
      </c>
      <c r="G750" s="60">
        <v>6448</v>
      </c>
      <c r="H750" s="60">
        <v>409500</v>
      </c>
      <c r="I750" t="s">
        <v>188</v>
      </c>
      <c r="J750" s="60">
        <v>1343023</v>
      </c>
    </row>
    <row r="751" spans="1:10" x14ac:dyDescent="0.25">
      <c r="A751">
        <v>751</v>
      </c>
      <c r="B751" s="26">
        <v>40830</v>
      </c>
      <c r="C751" s="26">
        <v>40830</v>
      </c>
      <c r="D751">
        <v>-52</v>
      </c>
      <c r="E751">
        <v>15670</v>
      </c>
      <c r="F751">
        <v>13</v>
      </c>
      <c r="G751">
        <v>-676</v>
      </c>
      <c r="H751" s="60">
        <v>409500</v>
      </c>
      <c r="I751" t="s">
        <v>1360</v>
      </c>
      <c r="J751" s="60">
        <v>1342347</v>
      </c>
    </row>
    <row r="752" spans="1:10" x14ac:dyDescent="0.25">
      <c r="A752">
        <v>752</v>
      </c>
      <c r="B752" s="26">
        <v>40834</v>
      </c>
      <c r="C752" s="26">
        <v>40834</v>
      </c>
      <c r="D752">
        <v>866</v>
      </c>
      <c r="E752">
        <v>15670</v>
      </c>
      <c r="F752">
        <v>13</v>
      </c>
      <c r="G752" s="60">
        <v>11258</v>
      </c>
      <c r="H752" s="60">
        <v>409500</v>
      </c>
      <c r="I752" t="s">
        <v>188</v>
      </c>
      <c r="J752" s="60">
        <v>1353605</v>
      </c>
    </row>
    <row r="753" spans="1:10" x14ac:dyDescent="0.25">
      <c r="A753">
        <v>753</v>
      </c>
      <c r="B753" s="26">
        <v>40835</v>
      </c>
      <c r="C753" s="26">
        <v>40835</v>
      </c>
      <c r="D753">
        <v>-228</v>
      </c>
      <c r="E753">
        <v>15670</v>
      </c>
      <c r="F753">
        <v>13</v>
      </c>
      <c r="G753" s="60">
        <v>-2964</v>
      </c>
      <c r="H753" s="60">
        <v>409500</v>
      </c>
      <c r="I753" t="s">
        <v>1361</v>
      </c>
      <c r="J753" s="60">
        <v>1350641</v>
      </c>
    </row>
    <row r="754" spans="1:10" x14ac:dyDescent="0.25">
      <c r="A754">
        <v>754</v>
      </c>
      <c r="B754" s="26">
        <v>40836</v>
      </c>
      <c r="C754" s="26">
        <v>40836</v>
      </c>
      <c r="D754">
        <v>58</v>
      </c>
      <c r="E754" s="60">
        <v>15670</v>
      </c>
      <c r="F754">
        <v>13</v>
      </c>
      <c r="G754">
        <v>754</v>
      </c>
      <c r="H754" s="60">
        <v>409500</v>
      </c>
      <c r="I754" t="s">
        <v>1362</v>
      </c>
      <c r="J754" s="60">
        <v>1351395</v>
      </c>
    </row>
    <row r="755" spans="1:10" x14ac:dyDescent="0.25">
      <c r="A755">
        <v>755</v>
      </c>
      <c r="B755" s="26">
        <v>40836</v>
      </c>
      <c r="C755" s="26">
        <v>40836</v>
      </c>
      <c r="D755">
        <v>904</v>
      </c>
      <c r="E755">
        <v>15670</v>
      </c>
      <c r="F755">
        <v>13</v>
      </c>
      <c r="G755" s="60">
        <v>11752</v>
      </c>
      <c r="H755" s="60">
        <v>409500</v>
      </c>
      <c r="I755" t="s">
        <v>188</v>
      </c>
      <c r="J755" s="60">
        <v>1363147</v>
      </c>
    </row>
    <row r="756" spans="1:10" x14ac:dyDescent="0.25">
      <c r="A756">
        <v>756</v>
      </c>
      <c r="B756" s="26">
        <v>40836</v>
      </c>
      <c r="C756" s="26">
        <v>40836</v>
      </c>
      <c r="D756">
        <v>-4</v>
      </c>
      <c r="E756">
        <v>15670</v>
      </c>
      <c r="F756">
        <v>14</v>
      </c>
      <c r="G756">
        <v>-56</v>
      </c>
      <c r="H756" s="60">
        <v>441000</v>
      </c>
      <c r="I756" t="s">
        <v>1363</v>
      </c>
      <c r="J756" s="60">
        <v>1363091</v>
      </c>
    </row>
    <row r="757" spans="1:10" x14ac:dyDescent="0.25">
      <c r="A757">
        <v>757</v>
      </c>
      <c r="B757" s="26">
        <v>40837</v>
      </c>
      <c r="C757" s="26">
        <v>40837</v>
      </c>
      <c r="D757" s="60">
        <v>4277.5</v>
      </c>
      <c r="E757" s="60">
        <v>15670</v>
      </c>
      <c r="F757">
        <v>14</v>
      </c>
      <c r="G757" s="60">
        <v>59885</v>
      </c>
      <c r="H757" s="60">
        <v>441000</v>
      </c>
      <c r="I757" t="s">
        <v>188</v>
      </c>
      <c r="J757" s="60">
        <v>1422976</v>
      </c>
    </row>
    <row r="758" spans="1:10" x14ac:dyDescent="0.25">
      <c r="A758">
        <v>758</v>
      </c>
      <c r="B758" s="26">
        <v>40837</v>
      </c>
      <c r="C758" s="26">
        <v>40837</v>
      </c>
      <c r="D758">
        <v>300</v>
      </c>
      <c r="E758">
        <v>15670</v>
      </c>
      <c r="F758">
        <v>14</v>
      </c>
      <c r="G758" s="60">
        <v>4200</v>
      </c>
      <c r="H758" s="60">
        <v>441000</v>
      </c>
      <c r="I758" t="s">
        <v>188</v>
      </c>
      <c r="J758" s="60">
        <v>1427176</v>
      </c>
    </row>
    <row r="759" spans="1:10" x14ac:dyDescent="0.25">
      <c r="A759">
        <v>759</v>
      </c>
      <c r="B759" s="26">
        <v>40837</v>
      </c>
      <c r="C759" s="26">
        <v>40837</v>
      </c>
      <c r="D759">
        <v>-234</v>
      </c>
      <c r="E759">
        <v>15670</v>
      </c>
      <c r="F759">
        <v>14</v>
      </c>
      <c r="G759" s="60">
        <v>-3276</v>
      </c>
      <c r="H759" s="60">
        <v>441000</v>
      </c>
      <c r="I759" t="s">
        <v>1364</v>
      </c>
      <c r="J759" s="60">
        <v>1423900</v>
      </c>
    </row>
    <row r="760" spans="1:10" x14ac:dyDescent="0.25">
      <c r="A760">
        <v>760</v>
      </c>
      <c r="B760" s="26">
        <v>40840</v>
      </c>
      <c r="C760" s="26">
        <v>40840</v>
      </c>
      <c r="D760">
        <v>-356</v>
      </c>
      <c r="E760">
        <v>15670</v>
      </c>
      <c r="F760">
        <v>14</v>
      </c>
      <c r="G760" s="60">
        <v>-4984</v>
      </c>
      <c r="H760" s="60">
        <v>441000</v>
      </c>
      <c r="I760" t="s">
        <v>1365</v>
      </c>
      <c r="J760" s="60">
        <v>1418916</v>
      </c>
    </row>
    <row r="761" spans="1:10" x14ac:dyDescent="0.25">
      <c r="A761">
        <v>761</v>
      </c>
      <c r="B761" s="26">
        <v>40841</v>
      </c>
      <c r="C761" s="26">
        <v>40841</v>
      </c>
      <c r="D761">
        <v>-600</v>
      </c>
      <c r="E761">
        <v>15670</v>
      </c>
      <c r="F761">
        <v>14</v>
      </c>
      <c r="G761" s="60">
        <v>-8400</v>
      </c>
      <c r="H761" s="60">
        <v>441000</v>
      </c>
      <c r="I761" t="s">
        <v>1366</v>
      </c>
      <c r="J761" s="60">
        <v>1410516</v>
      </c>
    </row>
    <row r="762" spans="1:10" x14ac:dyDescent="0.25">
      <c r="A762">
        <v>762</v>
      </c>
      <c r="B762" s="26">
        <v>40841</v>
      </c>
      <c r="C762" s="26">
        <v>40841</v>
      </c>
      <c r="D762">
        <v>-136</v>
      </c>
      <c r="E762">
        <v>15670</v>
      </c>
      <c r="F762">
        <v>14</v>
      </c>
      <c r="G762" s="60">
        <v>-1904</v>
      </c>
      <c r="H762" s="60">
        <v>441000</v>
      </c>
      <c r="I762" t="s">
        <v>1367</v>
      </c>
      <c r="J762" s="60">
        <v>1408612</v>
      </c>
    </row>
    <row r="763" spans="1:10" x14ac:dyDescent="0.25">
      <c r="A763">
        <v>763</v>
      </c>
      <c r="B763" s="26">
        <v>40842</v>
      </c>
      <c r="C763" s="26">
        <v>40842</v>
      </c>
      <c r="D763">
        <v>-556</v>
      </c>
      <c r="E763">
        <v>15670</v>
      </c>
      <c r="F763">
        <v>14</v>
      </c>
      <c r="G763" s="60">
        <v>-7784</v>
      </c>
      <c r="H763" s="60">
        <v>441000</v>
      </c>
      <c r="I763" t="s">
        <v>1368</v>
      </c>
      <c r="J763" s="60">
        <v>1400828</v>
      </c>
    </row>
    <row r="764" spans="1:10" x14ac:dyDescent="0.25">
      <c r="A764">
        <v>764</v>
      </c>
      <c r="B764" s="26">
        <v>40842</v>
      </c>
      <c r="C764" s="26">
        <v>40842</v>
      </c>
      <c r="D764">
        <v>212</v>
      </c>
      <c r="E764">
        <v>15670</v>
      </c>
      <c r="F764">
        <v>14</v>
      </c>
      <c r="G764" s="60">
        <v>2968</v>
      </c>
      <c r="H764" s="60">
        <v>441000</v>
      </c>
      <c r="I764" t="s">
        <v>1369</v>
      </c>
      <c r="J764" s="60">
        <v>1403796</v>
      </c>
    </row>
    <row r="765" spans="1:10" x14ac:dyDescent="0.25">
      <c r="A765">
        <v>765</v>
      </c>
      <c r="B765" s="26">
        <v>40843</v>
      </c>
      <c r="C765" s="26">
        <v>40843</v>
      </c>
      <c r="D765" s="60">
        <v>4480</v>
      </c>
      <c r="E765">
        <v>15670</v>
      </c>
      <c r="F765">
        <v>14</v>
      </c>
      <c r="G765" s="60">
        <v>62720</v>
      </c>
      <c r="H765" s="60">
        <v>441000</v>
      </c>
      <c r="I765" t="s">
        <v>188</v>
      </c>
      <c r="J765" s="60">
        <v>1466516</v>
      </c>
    </row>
    <row r="766" spans="1:10" x14ac:dyDescent="0.25">
      <c r="A766">
        <v>766</v>
      </c>
      <c r="B766" s="26">
        <v>40847</v>
      </c>
      <c r="C766" s="26">
        <v>40847</v>
      </c>
      <c r="D766" s="60">
        <v>2084</v>
      </c>
      <c r="E766" s="60">
        <v>15670</v>
      </c>
      <c r="F766">
        <v>14</v>
      </c>
      <c r="G766" s="60">
        <v>29176</v>
      </c>
      <c r="H766" s="60">
        <v>441000</v>
      </c>
      <c r="I766" t="s">
        <v>188</v>
      </c>
      <c r="J766" s="60">
        <v>1495692</v>
      </c>
    </row>
    <row r="767" spans="1:10" x14ac:dyDescent="0.25">
      <c r="A767">
        <v>767</v>
      </c>
      <c r="B767" s="26">
        <v>40847</v>
      </c>
      <c r="C767" s="26">
        <v>40847</v>
      </c>
      <c r="D767">
        <v>-184</v>
      </c>
      <c r="E767">
        <v>15670</v>
      </c>
      <c r="F767">
        <v>14</v>
      </c>
      <c r="G767" s="60">
        <v>-2576</v>
      </c>
      <c r="H767" s="60">
        <v>441000</v>
      </c>
      <c r="I767" t="s">
        <v>1370</v>
      </c>
      <c r="J767" s="60">
        <v>1493116</v>
      </c>
    </row>
    <row r="768" spans="1:10" x14ac:dyDescent="0.25">
      <c r="A768">
        <v>768</v>
      </c>
      <c r="B768" s="26">
        <v>40848</v>
      </c>
      <c r="C768" s="26">
        <v>40848</v>
      </c>
      <c r="D768">
        <v>-884</v>
      </c>
      <c r="E768">
        <v>15670</v>
      </c>
      <c r="F768">
        <v>14</v>
      </c>
      <c r="G768" s="60">
        <v>-12376</v>
      </c>
      <c r="H768" s="60">
        <v>441000</v>
      </c>
      <c r="I768" t="s">
        <v>1371</v>
      </c>
      <c r="J768" s="60">
        <v>1480740</v>
      </c>
    </row>
    <row r="769" spans="1:10" x14ac:dyDescent="0.25">
      <c r="A769">
        <v>769</v>
      </c>
      <c r="B769" s="26">
        <v>40849</v>
      </c>
      <c r="C769" s="26">
        <v>40849</v>
      </c>
      <c r="D769">
        <v>136</v>
      </c>
      <c r="E769">
        <v>15670</v>
      </c>
      <c r="F769">
        <v>14</v>
      </c>
      <c r="G769" s="60">
        <v>1904</v>
      </c>
      <c r="H769" s="60">
        <v>441000</v>
      </c>
      <c r="I769" t="s">
        <v>1372</v>
      </c>
      <c r="J769" s="60">
        <v>1482644</v>
      </c>
    </row>
    <row r="770" spans="1:10" x14ac:dyDescent="0.25">
      <c r="A770">
        <v>770</v>
      </c>
      <c r="B770" s="26">
        <v>40850</v>
      </c>
      <c r="C770" s="26">
        <v>40850</v>
      </c>
      <c r="D770">
        <v>230</v>
      </c>
      <c r="E770">
        <v>15670</v>
      </c>
      <c r="F770">
        <v>14</v>
      </c>
      <c r="G770" s="60">
        <v>3220</v>
      </c>
      <c r="H770" s="60">
        <v>441000</v>
      </c>
      <c r="I770" t="s">
        <v>1373</v>
      </c>
      <c r="J770" s="60">
        <v>1485864</v>
      </c>
    </row>
    <row r="771" spans="1:10" x14ac:dyDescent="0.25">
      <c r="A771">
        <v>771</v>
      </c>
      <c r="B771" s="26">
        <v>40850</v>
      </c>
      <c r="C771" s="26">
        <v>40850</v>
      </c>
      <c r="D771" s="60">
        <v>-2302</v>
      </c>
      <c r="E771">
        <v>15670</v>
      </c>
      <c r="F771">
        <v>14</v>
      </c>
      <c r="G771" s="60">
        <v>-32228</v>
      </c>
      <c r="H771" s="60">
        <v>441000</v>
      </c>
      <c r="I771" t="s">
        <v>1374</v>
      </c>
      <c r="J771" s="60">
        <v>1453636</v>
      </c>
    </row>
    <row r="772" spans="1:10" x14ac:dyDescent="0.25">
      <c r="A772">
        <v>772</v>
      </c>
      <c r="B772" s="26">
        <v>40851</v>
      </c>
      <c r="C772" s="26">
        <v>40851</v>
      </c>
      <c r="D772">
        <v>330</v>
      </c>
      <c r="E772">
        <v>15670</v>
      </c>
      <c r="F772">
        <v>14</v>
      </c>
      <c r="G772" s="60">
        <v>4620</v>
      </c>
      <c r="H772" s="60">
        <v>441000</v>
      </c>
      <c r="I772" t="s">
        <v>1375</v>
      </c>
      <c r="J772" s="60">
        <v>1458256</v>
      </c>
    </row>
    <row r="773" spans="1:10" x14ac:dyDescent="0.25">
      <c r="A773">
        <v>773</v>
      </c>
      <c r="B773" s="26">
        <v>40851</v>
      </c>
      <c r="C773" s="26">
        <v>40851</v>
      </c>
      <c r="D773" s="60">
        <v>1440</v>
      </c>
      <c r="E773">
        <v>15670</v>
      </c>
      <c r="F773">
        <v>14</v>
      </c>
      <c r="G773" s="60">
        <v>20160</v>
      </c>
      <c r="H773" s="60">
        <v>441000</v>
      </c>
      <c r="I773" t="s">
        <v>1376</v>
      </c>
      <c r="J773" s="60">
        <v>1478416</v>
      </c>
    </row>
    <row r="774" spans="1:10" x14ac:dyDescent="0.25">
      <c r="A774">
        <v>774</v>
      </c>
      <c r="B774" s="26">
        <v>40851</v>
      </c>
      <c r="C774" s="26">
        <v>40851</v>
      </c>
      <c r="D774">
        <v>-504</v>
      </c>
      <c r="E774">
        <v>15670</v>
      </c>
      <c r="F774">
        <v>14</v>
      </c>
      <c r="G774" s="60">
        <v>-7056</v>
      </c>
      <c r="H774" s="60">
        <v>441000</v>
      </c>
      <c r="I774" t="s">
        <v>1377</v>
      </c>
      <c r="J774" s="60">
        <v>1471360</v>
      </c>
    </row>
    <row r="775" spans="1:10" x14ac:dyDescent="0.25">
      <c r="A775">
        <v>775</v>
      </c>
      <c r="B775" s="26">
        <v>40854</v>
      </c>
      <c r="C775" s="26">
        <v>40854</v>
      </c>
      <c r="D775">
        <v>366</v>
      </c>
      <c r="E775">
        <v>15670</v>
      </c>
      <c r="F775">
        <v>14</v>
      </c>
      <c r="G775" s="60">
        <v>5124</v>
      </c>
      <c r="H775" s="60">
        <v>441000</v>
      </c>
      <c r="I775" t="s">
        <v>1378</v>
      </c>
      <c r="J775" s="60">
        <v>1476484</v>
      </c>
    </row>
    <row r="776" spans="1:10" x14ac:dyDescent="0.25">
      <c r="A776">
        <v>776</v>
      </c>
      <c r="B776" s="26">
        <v>40855</v>
      </c>
      <c r="C776" s="26">
        <v>40855</v>
      </c>
      <c r="D776">
        <v>-237.5</v>
      </c>
      <c r="E776">
        <v>15670</v>
      </c>
      <c r="F776">
        <v>14</v>
      </c>
      <c r="G776" s="60">
        <v>-3325</v>
      </c>
      <c r="H776" s="60">
        <v>441000</v>
      </c>
      <c r="I776" t="s">
        <v>1379</v>
      </c>
      <c r="J776" s="60">
        <v>1473159</v>
      </c>
    </row>
    <row r="777" spans="1:10" x14ac:dyDescent="0.25">
      <c r="A777">
        <v>777</v>
      </c>
      <c r="B777" s="26">
        <v>40855</v>
      </c>
      <c r="C777" s="26">
        <v>40855</v>
      </c>
      <c r="D777">
        <v>-344</v>
      </c>
      <c r="E777" s="60">
        <v>15670</v>
      </c>
      <c r="F777">
        <v>14</v>
      </c>
      <c r="G777" s="60">
        <v>-4816</v>
      </c>
      <c r="H777" s="60">
        <v>441000</v>
      </c>
      <c r="I777" t="s">
        <v>1380</v>
      </c>
      <c r="J777" s="60">
        <v>1468343</v>
      </c>
    </row>
    <row r="778" spans="1:10" x14ac:dyDescent="0.25">
      <c r="A778">
        <v>778</v>
      </c>
      <c r="B778" s="26">
        <v>40856</v>
      </c>
      <c r="C778" s="26">
        <v>40856</v>
      </c>
      <c r="D778" s="60">
        <v>1430</v>
      </c>
      <c r="E778" s="60">
        <v>15670</v>
      </c>
      <c r="F778">
        <v>14</v>
      </c>
      <c r="G778" s="60">
        <v>20020</v>
      </c>
      <c r="H778" s="60">
        <v>441000</v>
      </c>
      <c r="I778" t="s">
        <v>1381</v>
      </c>
      <c r="J778" s="60">
        <v>1488363</v>
      </c>
    </row>
    <row r="779" spans="1:10" x14ac:dyDescent="0.25">
      <c r="A779">
        <v>779</v>
      </c>
      <c r="B779" s="26">
        <v>40856</v>
      </c>
      <c r="C779" s="26">
        <v>40856</v>
      </c>
      <c r="D779" s="60">
        <v>1420</v>
      </c>
      <c r="E779">
        <v>15670</v>
      </c>
      <c r="F779">
        <v>14</v>
      </c>
      <c r="G779" s="60">
        <v>19880</v>
      </c>
      <c r="H779" s="60">
        <v>441000</v>
      </c>
      <c r="I779" t="s">
        <v>188</v>
      </c>
      <c r="J779" s="60">
        <v>1508243</v>
      </c>
    </row>
    <row r="780" spans="1:10" x14ac:dyDescent="0.25">
      <c r="A780">
        <v>780</v>
      </c>
      <c r="B780" s="26">
        <v>40856</v>
      </c>
      <c r="C780" s="26">
        <v>40856</v>
      </c>
      <c r="D780" s="60">
        <v>1626</v>
      </c>
      <c r="E780">
        <v>15670</v>
      </c>
      <c r="F780">
        <v>14</v>
      </c>
      <c r="G780" s="60">
        <v>22764</v>
      </c>
      <c r="H780" s="60">
        <v>441000</v>
      </c>
      <c r="I780" t="s">
        <v>188</v>
      </c>
      <c r="J780" s="60">
        <v>1531007</v>
      </c>
    </row>
    <row r="781" spans="1:10" x14ac:dyDescent="0.25">
      <c r="A781">
        <v>781</v>
      </c>
      <c r="B781" s="26">
        <v>40857</v>
      </c>
      <c r="C781" s="26">
        <v>40857</v>
      </c>
      <c r="D781">
        <v>400</v>
      </c>
      <c r="E781">
        <v>15670</v>
      </c>
      <c r="F781">
        <v>14</v>
      </c>
      <c r="G781" s="60">
        <v>5600</v>
      </c>
      <c r="H781" s="60">
        <v>441000</v>
      </c>
      <c r="I781" t="s">
        <v>188</v>
      </c>
      <c r="J781" s="60">
        <v>1536607</v>
      </c>
    </row>
    <row r="782" spans="1:10" x14ac:dyDescent="0.25">
      <c r="A782">
        <v>782</v>
      </c>
      <c r="B782" s="26">
        <v>40858</v>
      </c>
      <c r="C782" s="26">
        <v>40858</v>
      </c>
      <c r="D782" s="60">
        <v>1627.5</v>
      </c>
      <c r="E782">
        <v>15670</v>
      </c>
      <c r="F782">
        <v>14</v>
      </c>
      <c r="G782" s="60">
        <v>22785</v>
      </c>
      <c r="H782" s="60">
        <v>441000</v>
      </c>
      <c r="I782" t="s">
        <v>188</v>
      </c>
      <c r="J782" s="60">
        <v>1559392</v>
      </c>
    </row>
    <row r="783" spans="1:10" x14ac:dyDescent="0.25">
      <c r="A783">
        <v>783</v>
      </c>
      <c r="B783" s="26">
        <v>40858</v>
      </c>
      <c r="C783" s="26">
        <v>40858</v>
      </c>
      <c r="D783">
        <v>666</v>
      </c>
      <c r="E783">
        <v>15670</v>
      </c>
      <c r="F783">
        <v>14</v>
      </c>
      <c r="G783" s="60">
        <v>9324</v>
      </c>
      <c r="H783" s="60">
        <v>441000</v>
      </c>
      <c r="I783" t="s">
        <v>188</v>
      </c>
      <c r="J783" s="60">
        <v>1568716</v>
      </c>
    </row>
    <row r="784" spans="1:10" x14ac:dyDescent="0.25">
      <c r="A784">
        <v>784</v>
      </c>
      <c r="B784" s="26">
        <v>40861</v>
      </c>
      <c r="C784" s="26">
        <v>40861</v>
      </c>
      <c r="D784">
        <v>-957.5</v>
      </c>
      <c r="E784">
        <v>15670</v>
      </c>
      <c r="F784">
        <v>14</v>
      </c>
      <c r="G784" s="60">
        <v>-13405</v>
      </c>
      <c r="H784" s="60">
        <v>441000</v>
      </c>
      <c r="I784" t="s">
        <v>1382</v>
      </c>
      <c r="J784" s="60">
        <v>1555311</v>
      </c>
    </row>
    <row r="785" spans="1:10" x14ac:dyDescent="0.25">
      <c r="A785">
        <v>785</v>
      </c>
      <c r="B785" s="26">
        <v>40861</v>
      </c>
      <c r="C785" s="26">
        <v>40861</v>
      </c>
      <c r="D785">
        <v>600</v>
      </c>
      <c r="E785">
        <v>15670</v>
      </c>
      <c r="F785">
        <v>14</v>
      </c>
      <c r="G785" s="60">
        <v>8400</v>
      </c>
      <c r="H785" s="60">
        <v>441000</v>
      </c>
      <c r="I785" t="s">
        <v>1383</v>
      </c>
      <c r="J785" s="60">
        <v>1563711</v>
      </c>
    </row>
    <row r="786" spans="1:10" x14ac:dyDescent="0.25">
      <c r="A786">
        <v>786</v>
      </c>
      <c r="B786" s="26">
        <v>40861</v>
      </c>
      <c r="C786" s="26">
        <v>40861</v>
      </c>
      <c r="D786" s="60">
        <v>1072</v>
      </c>
      <c r="E786">
        <v>15670</v>
      </c>
      <c r="F786">
        <v>14</v>
      </c>
      <c r="G786" s="60">
        <v>15008</v>
      </c>
      <c r="H786" s="60">
        <v>441000</v>
      </c>
      <c r="I786" t="s">
        <v>188</v>
      </c>
      <c r="J786" s="60">
        <v>1578719</v>
      </c>
    </row>
    <row r="787" spans="1:10" x14ac:dyDescent="0.25">
      <c r="A787">
        <v>787</v>
      </c>
      <c r="B787" s="26">
        <v>40861</v>
      </c>
      <c r="C787" s="26">
        <v>40861</v>
      </c>
      <c r="D787">
        <v>456</v>
      </c>
      <c r="E787">
        <v>15670</v>
      </c>
      <c r="F787">
        <v>14</v>
      </c>
      <c r="G787" s="60">
        <v>6384</v>
      </c>
      <c r="H787" s="60">
        <v>441000</v>
      </c>
      <c r="I787" t="s">
        <v>188</v>
      </c>
      <c r="J787" s="60">
        <v>1585103</v>
      </c>
    </row>
    <row r="788" spans="1:10" x14ac:dyDescent="0.25">
      <c r="A788">
        <v>788</v>
      </c>
      <c r="B788" s="26">
        <v>40862</v>
      </c>
      <c r="C788" s="26">
        <v>40862</v>
      </c>
      <c r="D788" s="60">
        <v>-1455</v>
      </c>
      <c r="E788">
        <v>15670</v>
      </c>
      <c r="F788">
        <v>15</v>
      </c>
      <c r="G788" s="60">
        <v>-21825</v>
      </c>
      <c r="H788" s="60">
        <v>472500</v>
      </c>
      <c r="I788" t="s">
        <v>1384</v>
      </c>
      <c r="J788" s="60">
        <v>1563278</v>
      </c>
    </row>
    <row r="789" spans="1:10" x14ac:dyDescent="0.25">
      <c r="A789">
        <v>789</v>
      </c>
      <c r="B789" s="26">
        <v>40862</v>
      </c>
      <c r="C789" s="26">
        <v>40862</v>
      </c>
      <c r="D789">
        <v>486</v>
      </c>
      <c r="E789">
        <v>15670</v>
      </c>
      <c r="F789">
        <v>14</v>
      </c>
      <c r="G789" s="60">
        <v>6804</v>
      </c>
      <c r="H789" s="60">
        <v>441000</v>
      </c>
      <c r="I789" t="s">
        <v>1385</v>
      </c>
      <c r="J789" s="60">
        <v>1570082</v>
      </c>
    </row>
    <row r="790" spans="1:10" x14ac:dyDescent="0.25">
      <c r="A790">
        <v>790</v>
      </c>
      <c r="B790" s="26">
        <v>40863</v>
      </c>
      <c r="C790" s="26">
        <v>40863</v>
      </c>
      <c r="D790" s="60">
        <v>-1915</v>
      </c>
      <c r="E790">
        <v>15670</v>
      </c>
      <c r="F790">
        <v>14</v>
      </c>
      <c r="G790" s="60">
        <v>-26810</v>
      </c>
      <c r="H790" s="60">
        <v>441000</v>
      </c>
      <c r="I790" t="s">
        <v>1386</v>
      </c>
      <c r="J790" s="60">
        <v>1543272</v>
      </c>
    </row>
    <row r="791" spans="1:10" x14ac:dyDescent="0.25">
      <c r="A791">
        <v>791</v>
      </c>
      <c r="B791" s="26">
        <v>40863</v>
      </c>
      <c r="C791" s="26">
        <v>40863</v>
      </c>
      <c r="D791">
        <v>-800</v>
      </c>
      <c r="E791">
        <v>15670</v>
      </c>
      <c r="F791">
        <v>14</v>
      </c>
      <c r="G791" s="60">
        <v>-11200</v>
      </c>
      <c r="H791" s="60">
        <v>441000</v>
      </c>
      <c r="I791" t="s">
        <v>1387</v>
      </c>
      <c r="J791" s="60">
        <v>1532072</v>
      </c>
    </row>
    <row r="792" spans="1:10" x14ac:dyDescent="0.25">
      <c r="A792">
        <v>792</v>
      </c>
      <c r="B792" s="26">
        <v>40863</v>
      </c>
      <c r="C792" s="26">
        <v>40863</v>
      </c>
      <c r="D792">
        <v>-294</v>
      </c>
      <c r="E792">
        <v>15670</v>
      </c>
      <c r="F792">
        <v>14</v>
      </c>
      <c r="G792" s="60">
        <v>-4116</v>
      </c>
      <c r="H792" s="60">
        <v>441000</v>
      </c>
      <c r="I792" t="s">
        <v>1388</v>
      </c>
      <c r="J792" s="60">
        <v>1527956</v>
      </c>
    </row>
    <row r="793" spans="1:10" x14ac:dyDescent="0.25">
      <c r="A793">
        <v>793</v>
      </c>
      <c r="B793" s="26">
        <v>40864</v>
      </c>
      <c r="C793" s="26">
        <v>40864</v>
      </c>
      <c r="D793">
        <v>340</v>
      </c>
      <c r="E793">
        <v>15670</v>
      </c>
      <c r="F793">
        <v>14</v>
      </c>
      <c r="G793" s="60">
        <v>4760</v>
      </c>
      <c r="H793" s="60">
        <v>441000</v>
      </c>
      <c r="I793" t="s">
        <v>1389</v>
      </c>
      <c r="J793" s="60">
        <v>1532716</v>
      </c>
    </row>
    <row r="794" spans="1:10" x14ac:dyDescent="0.25">
      <c r="A794">
        <v>794</v>
      </c>
      <c r="B794" s="26">
        <v>40864</v>
      </c>
      <c r="C794" s="26">
        <v>40864</v>
      </c>
      <c r="D794">
        <v>624</v>
      </c>
      <c r="E794" s="60">
        <v>15670</v>
      </c>
      <c r="F794">
        <v>14</v>
      </c>
      <c r="G794" s="60">
        <v>8736</v>
      </c>
      <c r="H794" s="60">
        <v>441000</v>
      </c>
      <c r="I794" t="s">
        <v>1390</v>
      </c>
      <c r="J794" s="60">
        <v>1541452</v>
      </c>
    </row>
    <row r="795" spans="1:10" x14ac:dyDescent="0.25">
      <c r="A795">
        <v>795</v>
      </c>
      <c r="B795" s="26">
        <v>40865</v>
      </c>
      <c r="C795" s="26">
        <v>40865</v>
      </c>
      <c r="D795" s="60">
        <v>-2900</v>
      </c>
      <c r="E795" s="60">
        <v>15670</v>
      </c>
      <c r="F795">
        <v>14</v>
      </c>
      <c r="G795" s="60">
        <v>-40600</v>
      </c>
      <c r="H795" s="60">
        <v>441000</v>
      </c>
      <c r="I795" t="s">
        <v>1391</v>
      </c>
      <c r="J795" s="60">
        <v>1500852</v>
      </c>
    </row>
    <row r="796" spans="1:10" x14ac:dyDescent="0.25">
      <c r="A796">
        <v>796</v>
      </c>
      <c r="B796" s="26">
        <v>40868</v>
      </c>
      <c r="C796" s="26">
        <v>40868</v>
      </c>
      <c r="D796" s="60">
        <v>3460</v>
      </c>
      <c r="E796">
        <v>15670</v>
      </c>
      <c r="F796">
        <v>14</v>
      </c>
      <c r="G796" s="60">
        <v>48440</v>
      </c>
      <c r="H796" s="60">
        <v>441000</v>
      </c>
      <c r="I796" t="s">
        <v>1392</v>
      </c>
      <c r="J796" s="60">
        <v>1549292</v>
      </c>
    </row>
    <row r="797" spans="1:10" x14ac:dyDescent="0.25">
      <c r="A797">
        <v>797</v>
      </c>
      <c r="B797" s="26">
        <v>40869</v>
      </c>
      <c r="C797" s="26">
        <v>40869</v>
      </c>
      <c r="D797" s="60">
        <v>-3186</v>
      </c>
      <c r="E797">
        <v>15670</v>
      </c>
      <c r="F797">
        <v>14</v>
      </c>
      <c r="G797" s="60">
        <v>-44604</v>
      </c>
      <c r="H797" s="60">
        <v>441000</v>
      </c>
      <c r="I797" t="s">
        <v>1393</v>
      </c>
      <c r="J797" s="60">
        <v>1504688</v>
      </c>
    </row>
    <row r="798" spans="1:10" x14ac:dyDescent="0.25">
      <c r="A798">
        <v>798</v>
      </c>
      <c r="B798" s="26">
        <v>40869</v>
      </c>
      <c r="C798" s="26">
        <v>40869</v>
      </c>
      <c r="D798">
        <v>162</v>
      </c>
      <c r="E798">
        <v>15670</v>
      </c>
      <c r="F798">
        <v>14</v>
      </c>
      <c r="G798" s="60">
        <v>2268</v>
      </c>
      <c r="H798" s="60">
        <v>441000</v>
      </c>
      <c r="I798" t="s">
        <v>1394</v>
      </c>
      <c r="J798" s="60">
        <v>1506956</v>
      </c>
    </row>
    <row r="799" spans="1:10" x14ac:dyDescent="0.25">
      <c r="A799">
        <v>799</v>
      </c>
      <c r="B799" s="26">
        <v>40870</v>
      </c>
      <c r="C799" s="26">
        <v>40870</v>
      </c>
      <c r="D799">
        <v>618</v>
      </c>
      <c r="E799">
        <v>15670</v>
      </c>
      <c r="F799">
        <v>14</v>
      </c>
      <c r="G799" s="60">
        <v>8652</v>
      </c>
      <c r="H799" s="60">
        <v>441000</v>
      </c>
      <c r="I799" t="s">
        <v>1395</v>
      </c>
      <c r="J799" s="60">
        <v>1515608</v>
      </c>
    </row>
    <row r="800" spans="1:10" x14ac:dyDescent="0.25">
      <c r="A800">
        <v>800</v>
      </c>
      <c r="B800" s="26">
        <v>40870</v>
      </c>
      <c r="C800" s="26">
        <v>40870</v>
      </c>
      <c r="D800" s="60">
        <v>2784</v>
      </c>
      <c r="E800" s="60">
        <v>15670</v>
      </c>
      <c r="F800">
        <v>14</v>
      </c>
      <c r="G800" s="60">
        <v>38976</v>
      </c>
      <c r="H800" s="60">
        <v>441000</v>
      </c>
      <c r="I800" t="s">
        <v>1396</v>
      </c>
      <c r="J800" s="60">
        <v>1554584</v>
      </c>
    </row>
    <row r="801" spans="1:10" x14ac:dyDescent="0.25">
      <c r="A801">
        <v>801</v>
      </c>
      <c r="B801" s="26">
        <v>40872</v>
      </c>
      <c r="C801" s="26">
        <v>40872</v>
      </c>
      <c r="D801">
        <v>798</v>
      </c>
      <c r="E801">
        <v>15670</v>
      </c>
      <c r="F801">
        <v>14</v>
      </c>
      <c r="G801" s="60">
        <v>11172</v>
      </c>
      <c r="H801" s="60">
        <v>441000</v>
      </c>
      <c r="I801" t="s">
        <v>1397</v>
      </c>
      <c r="J801" s="60">
        <v>1565756</v>
      </c>
    </row>
    <row r="802" spans="1:10" x14ac:dyDescent="0.25">
      <c r="A802">
        <v>802</v>
      </c>
      <c r="B802" s="26">
        <v>40872</v>
      </c>
      <c r="C802" s="26">
        <v>40872</v>
      </c>
      <c r="D802">
        <v>544</v>
      </c>
      <c r="E802" s="60">
        <v>15670</v>
      </c>
      <c r="F802">
        <v>14</v>
      </c>
      <c r="G802" s="60">
        <v>7616</v>
      </c>
      <c r="H802" s="60">
        <v>441000</v>
      </c>
      <c r="I802" t="s">
        <v>1398</v>
      </c>
      <c r="J802" s="60">
        <v>1573372</v>
      </c>
    </row>
    <row r="803" spans="1:10" x14ac:dyDescent="0.25">
      <c r="A803">
        <v>803</v>
      </c>
      <c r="B803" s="26">
        <v>40872</v>
      </c>
      <c r="C803" s="26">
        <v>40872</v>
      </c>
      <c r="D803">
        <v>488</v>
      </c>
      <c r="E803" s="60">
        <v>15670</v>
      </c>
      <c r="F803">
        <v>14</v>
      </c>
      <c r="G803" s="60">
        <v>6832</v>
      </c>
      <c r="H803" s="60">
        <v>441000</v>
      </c>
      <c r="I803" t="s">
        <v>1399</v>
      </c>
      <c r="J803" s="60">
        <v>1580204</v>
      </c>
    </row>
    <row r="804" spans="1:10" x14ac:dyDescent="0.25">
      <c r="A804">
        <v>804</v>
      </c>
      <c r="B804" s="26">
        <v>40875</v>
      </c>
      <c r="C804" s="26">
        <v>40875</v>
      </c>
      <c r="D804">
        <v>780</v>
      </c>
      <c r="E804" s="60">
        <v>15670</v>
      </c>
      <c r="F804">
        <v>15</v>
      </c>
      <c r="G804" s="60">
        <v>11700</v>
      </c>
      <c r="H804" s="60">
        <v>472500</v>
      </c>
      <c r="I804" t="s">
        <v>188</v>
      </c>
      <c r="J804" s="60">
        <v>1591904</v>
      </c>
    </row>
    <row r="805" spans="1:10" x14ac:dyDescent="0.25">
      <c r="A805">
        <v>805</v>
      </c>
      <c r="B805" s="26">
        <v>40875</v>
      </c>
      <c r="C805" s="26">
        <v>40875</v>
      </c>
      <c r="D805">
        <v>524</v>
      </c>
      <c r="E805">
        <v>15670</v>
      </c>
      <c r="F805">
        <v>15</v>
      </c>
      <c r="G805" s="60">
        <v>7860</v>
      </c>
      <c r="H805" s="60">
        <v>472500</v>
      </c>
      <c r="I805" t="s">
        <v>188</v>
      </c>
      <c r="J805" s="60">
        <v>1599764</v>
      </c>
    </row>
    <row r="806" spans="1:10" x14ac:dyDescent="0.25">
      <c r="A806">
        <v>806</v>
      </c>
      <c r="B806" s="26">
        <v>40875</v>
      </c>
      <c r="C806" s="26">
        <v>40875</v>
      </c>
      <c r="D806">
        <v>-354</v>
      </c>
      <c r="E806">
        <v>15670</v>
      </c>
      <c r="F806">
        <v>15</v>
      </c>
      <c r="G806" s="60">
        <v>-5310</v>
      </c>
      <c r="H806" s="60">
        <v>472500</v>
      </c>
      <c r="I806" t="s">
        <v>1400</v>
      </c>
      <c r="J806" s="60">
        <v>1594454</v>
      </c>
    </row>
    <row r="807" spans="1:10" x14ac:dyDescent="0.25">
      <c r="A807">
        <v>807</v>
      </c>
      <c r="B807" s="26">
        <v>40876</v>
      </c>
      <c r="C807" s="26">
        <v>40876</v>
      </c>
      <c r="D807" s="60">
        <v>-1082</v>
      </c>
      <c r="E807" s="60">
        <v>15670</v>
      </c>
      <c r="F807">
        <v>15</v>
      </c>
      <c r="G807" s="60">
        <v>-16230</v>
      </c>
      <c r="H807" s="60">
        <v>472500</v>
      </c>
      <c r="I807" t="s">
        <v>1401</v>
      </c>
      <c r="J807" s="60">
        <v>1578224</v>
      </c>
    </row>
    <row r="808" spans="1:10" x14ac:dyDescent="0.25">
      <c r="A808">
        <v>808</v>
      </c>
      <c r="B808" s="26">
        <v>40876</v>
      </c>
      <c r="C808" s="26">
        <v>40876</v>
      </c>
      <c r="D808">
        <v>384</v>
      </c>
      <c r="E808">
        <v>15670</v>
      </c>
      <c r="F808">
        <v>14</v>
      </c>
      <c r="G808" s="60">
        <v>5376</v>
      </c>
      <c r="H808" s="60">
        <v>441000</v>
      </c>
      <c r="I808" t="s">
        <v>1402</v>
      </c>
      <c r="J808" s="60">
        <v>1583600</v>
      </c>
    </row>
    <row r="809" spans="1:10" x14ac:dyDescent="0.25">
      <c r="A809">
        <v>809</v>
      </c>
      <c r="B809" s="26">
        <v>40878</v>
      </c>
      <c r="C809" s="26">
        <v>40878</v>
      </c>
      <c r="D809" s="60">
        <v>-1382</v>
      </c>
      <c r="E809">
        <v>15670</v>
      </c>
      <c r="F809">
        <v>15</v>
      </c>
      <c r="G809" s="60">
        <v>-20730</v>
      </c>
      <c r="H809" s="60">
        <v>472500</v>
      </c>
      <c r="I809" t="s">
        <v>1403</v>
      </c>
      <c r="J809" s="60">
        <v>1562870</v>
      </c>
    </row>
    <row r="810" spans="1:10" x14ac:dyDescent="0.25">
      <c r="A810">
        <v>810</v>
      </c>
      <c r="B810" s="26">
        <v>40879</v>
      </c>
      <c r="C810" s="26">
        <v>40879</v>
      </c>
      <c r="D810">
        <v>-556</v>
      </c>
      <c r="E810">
        <v>15670</v>
      </c>
      <c r="F810">
        <v>14</v>
      </c>
      <c r="G810" s="60">
        <v>-7784</v>
      </c>
      <c r="H810" s="60">
        <v>441000</v>
      </c>
      <c r="I810" t="s">
        <v>1404</v>
      </c>
      <c r="J810" s="60">
        <v>1555086</v>
      </c>
    </row>
    <row r="811" spans="1:10" x14ac:dyDescent="0.25">
      <c r="A811">
        <v>811</v>
      </c>
      <c r="B811" s="26">
        <v>40882</v>
      </c>
      <c r="C811" s="26">
        <v>40882</v>
      </c>
      <c r="D811">
        <v>-476</v>
      </c>
      <c r="E811" s="60">
        <v>15670</v>
      </c>
      <c r="F811">
        <v>14</v>
      </c>
      <c r="G811" s="60">
        <v>-6664</v>
      </c>
      <c r="H811" s="60">
        <v>441000</v>
      </c>
      <c r="I811" t="s">
        <v>1405</v>
      </c>
      <c r="J811" s="60">
        <v>1548422</v>
      </c>
    </row>
    <row r="812" spans="1:10" x14ac:dyDescent="0.25">
      <c r="A812">
        <v>812</v>
      </c>
      <c r="B812" s="26">
        <v>40884</v>
      </c>
      <c r="C812" s="26">
        <v>40884</v>
      </c>
      <c r="D812">
        <v>884</v>
      </c>
      <c r="E812">
        <v>15670</v>
      </c>
      <c r="F812">
        <v>14</v>
      </c>
      <c r="G812" s="60">
        <v>12376</v>
      </c>
      <c r="H812" s="60">
        <v>441000</v>
      </c>
      <c r="I812" t="s">
        <v>1406</v>
      </c>
      <c r="J812" s="60">
        <v>1560798</v>
      </c>
    </row>
    <row r="813" spans="1:10" x14ac:dyDescent="0.25">
      <c r="A813">
        <v>813</v>
      </c>
      <c r="B813" s="26">
        <v>40884</v>
      </c>
      <c r="C813" s="26">
        <v>40884</v>
      </c>
      <c r="D813">
        <v>-64</v>
      </c>
      <c r="E813">
        <v>15670</v>
      </c>
      <c r="F813">
        <v>14</v>
      </c>
      <c r="G813">
        <v>-896</v>
      </c>
      <c r="H813" s="60">
        <v>441000</v>
      </c>
      <c r="I813" t="s">
        <v>1407</v>
      </c>
      <c r="J813" s="60">
        <v>1559902</v>
      </c>
    </row>
    <row r="814" spans="1:10" x14ac:dyDescent="0.25">
      <c r="A814">
        <v>814</v>
      </c>
      <c r="B814" s="26">
        <v>40885</v>
      </c>
      <c r="C814" s="26">
        <v>40885</v>
      </c>
      <c r="D814" s="60">
        <v>1546</v>
      </c>
      <c r="E814">
        <v>15670</v>
      </c>
      <c r="F814">
        <v>14</v>
      </c>
      <c r="G814" s="60">
        <v>21644</v>
      </c>
      <c r="H814" s="60">
        <v>441000</v>
      </c>
      <c r="I814" t="s">
        <v>1408</v>
      </c>
      <c r="J814" s="60">
        <v>1581546</v>
      </c>
    </row>
    <row r="815" spans="1:10" x14ac:dyDescent="0.25">
      <c r="A815">
        <v>815</v>
      </c>
      <c r="B815" s="26">
        <v>40886</v>
      </c>
      <c r="C815" s="26">
        <v>40886</v>
      </c>
      <c r="D815">
        <v>932.5</v>
      </c>
      <c r="E815" s="60">
        <v>15670</v>
      </c>
      <c r="F815">
        <v>15</v>
      </c>
      <c r="G815" s="60">
        <v>13987.5</v>
      </c>
      <c r="H815" s="60">
        <v>472500</v>
      </c>
      <c r="I815" t="s">
        <v>1409</v>
      </c>
      <c r="J815" s="60">
        <v>1595533.5</v>
      </c>
    </row>
    <row r="816" spans="1:10" x14ac:dyDescent="0.25">
      <c r="A816">
        <v>816</v>
      </c>
      <c r="B816" s="26">
        <v>40886</v>
      </c>
      <c r="C816" s="26">
        <v>40886</v>
      </c>
      <c r="D816">
        <v>656</v>
      </c>
      <c r="E816">
        <v>15670</v>
      </c>
      <c r="F816">
        <v>15</v>
      </c>
      <c r="G816" s="60">
        <v>9840</v>
      </c>
      <c r="H816" s="60">
        <v>472500</v>
      </c>
      <c r="I816" t="s">
        <v>188</v>
      </c>
      <c r="J816" s="60">
        <v>1605373.5</v>
      </c>
    </row>
    <row r="817" spans="1:10" x14ac:dyDescent="0.25">
      <c r="A817">
        <v>817</v>
      </c>
      <c r="B817" s="26">
        <v>40889</v>
      </c>
      <c r="C817" s="26">
        <v>40889</v>
      </c>
      <c r="D817">
        <v>178</v>
      </c>
      <c r="E817" s="60">
        <v>15670</v>
      </c>
      <c r="F817">
        <v>15</v>
      </c>
      <c r="G817" s="60">
        <v>2670</v>
      </c>
      <c r="H817" s="60">
        <v>472500</v>
      </c>
      <c r="I817" t="s">
        <v>188</v>
      </c>
      <c r="J817" s="60">
        <v>1608043.5</v>
      </c>
    </row>
    <row r="818" spans="1:10" x14ac:dyDescent="0.25">
      <c r="A818">
        <v>818</v>
      </c>
      <c r="B818" s="26">
        <v>40889</v>
      </c>
      <c r="C818" s="26">
        <v>40889</v>
      </c>
      <c r="D818">
        <v>-54</v>
      </c>
      <c r="E818" s="60">
        <v>15670</v>
      </c>
      <c r="F818">
        <v>15</v>
      </c>
      <c r="G818">
        <v>-810</v>
      </c>
      <c r="H818" s="60">
        <v>472500</v>
      </c>
      <c r="I818" t="s">
        <v>1410</v>
      </c>
      <c r="J818" s="60">
        <v>1607233.5</v>
      </c>
    </row>
    <row r="819" spans="1:10" x14ac:dyDescent="0.25">
      <c r="A819">
        <v>819</v>
      </c>
      <c r="B819" s="26">
        <v>40890</v>
      </c>
      <c r="C819" s="26">
        <v>40890</v>
      </c>
      <c r="D819" s="60">
        <v>-2122</v>
      </c>
      <c r="E819">
        <v>15670</v>
      </c>
      <c r="F819">
        <v>15</v>
      </c>
      <c r="G819" s="60">
        <v>-31830</v>
      </c>
      <c r="H819" s="60">
        <v>472500</v>
      </c>
      <c r="I819" t="s">
        <v>1411</v>
      </c>
      <c r="J819" s="60">
        <v>1575403.5</v>
      </c>
    </row>
    <row r="820" spans="1:10" x14ac:dyDescent="0.25">
      <c r="A820">
        <v>820</v>
      </c>
      <c r="B820" s="26">
        <v>40890</v>
      </c>
      <c r="C820" s="26">
        <v>40890</v>
      </c>
      <c r="D820" s="60">
        <v>1052</v>
      </c>
      <c r="E820">
        <v>15670</v>
      </c>
      <c r="F820">
        <v>14</v>
      </c>
      <c r="G820" s="60">
        <v>14728</v>
      </c>
      <c r="H820" s="60">
        <v>441000</v>
      </c>
      <c r="I820" t="s">
        <v>1412</v>
      </c>
      <c r="J820" s="60">
        <v>1590131.5</v>
      </c>
    </row>
    <row r="821" spans="1:10" x14ac:dyDescent="0.25">
      <c r="A821">
        <v>821</v>
      </c>
      <c r="B821" s="26">
        <v>40891</v>
      </c>
      <c r="C821" s="26">
        <v>40891</v>
      </c>
      <c r="D821" s="60">
        <v>7478</v>
      </c>
      <c r="E821">
        <v>15670</v>
      </c>
      <c r="F821">
        <v>15</v>
      </c>
      <c r="G821" s="60">
        <v>112170</v>
      </c>
      <c r="H821" s="60">
        <v>472500</v>
      </c>
      <c r="I821" t="s">
        <v>188</v>
      </c>
      <c r="J821" s="60">
        <v>1702301.5</v>
      </c>
    </row>
    <row r="822" spans="1:10" x14ac:dyDescent="0.25">
      <c r="A822">
        <v>822</v>
      </c>
      <c r="B822" s="26">
        <v>40892</v>
      </c>
      <c r="C822" s="26">
        <v>40892</v>
      </c>
      <c r="D822">
        <v>-394</v>
      </c>
      <c r="E822">
        <v>15670</v>
      </c>
      <c r="F822">
        <v>15</v>
      </c>
      <c r="G822" s="60">
        <v>-5910</v>
      </c>
      <c r="H822" s="60">
        <v>472500</v>
      </c>
      <c r="I822" t="s">
        <v>1413</v>
      </c>
      <c r="J822" s="60">
        <v>1696391.5</v>
      </c>
    </row>
    <row r="823" spans="1:10" x14ac:dyDescent="0.25">
      <c r="A823">
        <v>823</v>
      </c>
      <c r="B823" s="26">
        <v>40893</v>
      </c>
      <c r="C823" s="26">
        <v>40893</v>
      </c>
      <c r="D823">
        <v>515</v>
      </c>
      <c r="E823">
        <v>15670</v>
      </c>
      <c r="F823">
        <v>15</v>
      </c>
      <c r="G823" s="60">
        <v>7725</v>
      </c>
      <c r="H823" s="60">
        <v>472500</v>
      </c>
      <c r="I823" t="s">
        <v>188</v>
      </c>
      <c r="J823" s="60">
        <v>1704116.5</v>
      </c>
    </row>
    <row r="824" spans="1:10" x14ac:dyDescent="0.25">
      <c r="A824">
        <v>824</v>
      </c>
      <c r="B824" s="26">
        <v>40893</v>
      </c>
      <c r="C824" s="26">
        <v>40893</v>
      </c>
      <c r="D824">
        <v>-254</v>
      </c>
      <c r="E824">
        <v>15670</v>
      </c>
      <c r="F824">
        <v>15</v>
      </c>
      <c r="G824" s="60">
        <v>-3810</v>
      </c>
      <c r="H824" s="60">
        <v>472500</v>
      </c>
      <c r="I824" t="s">
        <v>1414</v>
      </c>
      <c r="J824" s="60">
        <v>1700306.5</v>
      </c>
    </row>
    <row r="825" spans="1:10" x14ac:dyDescent="0.25">
      <c r="A825">
        <v>825</v>
      </c>
      <c r="B825" s="26">
        <v>40896</v>
      </c>
      <c r="C825" s="26">
        <v>40896</v>
      </c>
      <c r="D825" s="60">
        <v>1102.5</v>
      </c>
      <c r="E825">
        <v>15670</v>
      </c>
      <c r="F825">
        <v>15</v>
      </c>
      <c r="G825" s="60">
        <v>16537.5</v>
      </c>
      <c r="H825" s="60">
        <v>472500</v>
      </c>
      <c r="I825" t="s">
        <v>188</v>
      </c>
      <c r="J825" s="60">
        <v>1716844</v>
      </c>
    </row>
    <row r="826" spans="1:10" x14ac:dyDescent="0.25">
      <c r="A826">
        <v>826</v>
      </c>
      <c r="B826" s="26">
        <v>40896</v>
      </c>
      <c r="C826" s="26">
        <v>40896</v>
      </c>
      <c r="D826" s="60">
        <v>-1804</v>
      </c>
      <c r="E826" s="60">
        <v>15670</v>
      </c>
      <c r="F826">
        <v>15</v>
      </c>
      <c r="G826" s="60">
        <v>-27060</v>
      </c>
      <c r="H826" s="60">
        <v>472500</v>
      </c>
      <c r="I826" t="s">
        <v>1415</v>
      </c>
      <c r="J826" s="60">
        <v>1689784</v>
      </c>
    </row>
    <row r="827" spans="1:10" x14ac:dyDescent="0.25">
      <c r="A827">
        <v>827</v>
      </c>
      <c r="B827" s="26">
        <v>40896</v>
      </c>
      <c r="C827" s="26">
        <v>40896</v>
      </c>
      <c r="D827">
        <v>706</v>
      </c>
      <c r="E827">
        <v>15670</v>
      </c>
      <c r="F827">
        <v>15</v>
      </c>
      <c r="G827" s="60">
        <v>10590</v>
      </c>
      <c r="H827" s="60">
        <v>472500</v>
      </c>
      <c r="I827" t="s">
        <v>1416</v>
      </c>
      <c r="J827" s="60">
        <v>1700374</v>
      </c>
    </row>
    <row r="828" spans="1:10" x14ac:dyDescent="0.25">
      <c r="A828">
        <v>828</v>
      </c>
      <c r="B828" s="26">
        <v>40897</v>
      </c>
      <c r="C828" s="26">
        <v>40897</v>
      </c>
      <c r="D828" s="60">
        <v>1465</v>
      </c>
      <c r="E828">
        <v>15670</v>
      </c>
      <c r="F828">
        <v>15</v>
      </c>
      <c r="G828" s="60">
        <v>21975</v>
      </c>
      <c r="H828" s="60">
        <v>472500</v>
      </c>
      <c r="I828" t="s">
        <v>188</v>
      </c>
      <c r="J828" s="60">
        <v>1722349</v>
      </c>
    </row>
    <row r="829" spans="1:10" x14ac:dyDescent="0.25">
      <c r="A829">
        <v>829</v>
      </c>
      <c r="B829" s="26">
        <v>40897</v>
      </c>
      <c r="C829" s="26">
        <v>40897</v>
      </c>
      <c r="D829" s="60">
        <v>2318</v>
      </c>
      <c r="E829">
        <v>15670</v>
      </c>
      <c r="F829">
        <v>15</v>
      </c>
      <c r="G829" s="60">
        <v>34770</v>
      </c>
      <c r="H829" s="60">
        <v>472500</v>
      </c>
      <c r="I829" t="s">
        <v>188</v>
      </c>
      <c r="J829" s="60">
        <v>1757119</v>
      </c>
    </row>
    <row r="830" spans="1:10" x14ac:dyDescent="0.25">
      <c r="A830">
        <v>830</v>
      </c>
      <c r="B830" s="26">
        <v>40897</v>
      </c>
      <c r="C830" s="26">
        <v>40897</v>
      </c>
      <c r="D830">
        <v>826</v>
      </c>
      <c r="E830" s="60">
        <v>15670</v>
      </c>
      <c r="F830">
        <v>15</v>
      </c>
      <c r="G830" s="60">
        <v>12390</v>
      </c>
      <c r="H830" s="60">
        <v>472500</v>
      </c>
      <c r="I830" t="s">
        <v>188</v>
      </c>
      <c r="J830" s="60">
        <v>1769509</v>
      </c>
    </row>
    <row r="831" spans="1:10" x14ac:dyDescent="0.25">
      <c r="A831">
        <v>831</v>
      </c>
      <c r="B831" s="26">
        <v>40898</v>
      </c>
      <c r="C831" s="26">
        <v>40898</v>
      </c>
      <c r="D831">
        <v>-28</v>
      </c>
      <c r="E831">
        <v>15670</v>
      </c>
      <c r="F831">
        <v>15</v>
      </c>
      <c r="G831">
        <v>-420</v>
      </c>
      <c r="H831" s="60">
        <v>472500</v>
      </c>
      <c r="I831" t="s">
        <v>1417</v>
      </c>
      <c r="J831" s="60">
        <v>1769089</v>
      </c>
    </row>
    <row r="832" spans="1:10" x14ac:dyDescent="0.25">
      <c r="A832">
        <v>832</v>
      </c>
      <c r="B832" s="26">
        <v>40899</v>
      </c>
      <c r="C832" s="26">
        <v>40899</v>
      </c>
      <c r="D832">
        <v>-520</v>
      </c>
      <c r="E832">
        <v>15670</v>
      </c>
      <c r="F832">
        <v>15</v>
      </c>
      <c r="G832" s="60">
        <v>-7800</v>
      </c>
      <c r="H832" s="60">
        <v>472500</v>
      </c>
      <c r="I832" t="s">
        <v>1418</v>
      </c>
      <c r="J832" s="60">
        <v>1761289</v>
      </c>
    </row>
    <row r="833" spans="1:10" x14ac:dyDescent="0.25">
      <c r="A833">
        <v>833</v>
      </c>
      <c r="B833" s="26">
        <v>40906</v>
      </c>
      <c r="C833" s="26">
        <v>40906</v>
      </c>
      <c r="D833">
        <v>307.5</v>
      </c>
      <c r="E833" s="60">
        <v>15670</v>
      </c>
      <c r="F833">
        <v>15</v>
      </c>
      <c r="G833" s="60">
        <v>4612.5</v>
      </c>
      <c r="H833" s="60">
        <v>472500</v>
      </c>
      <c r="I833" t="s">
        <v>1419</v>
      </c>
      <c r="J833" s="60">
        <v>1765901.5</v>
      </c>
    </row>
    <row r="834" spans="1:10" x14ac:dyDescent="0.25">
      <c r="A834">
        <v>834</v>
      </c>
      <c r="B834" s="26">
        <v>40906</v>
      </c>
      <c r="C834" s="26">
        <v>40906</v>
      </c>
      <c r="D834">
        <v>56</v>
      </c>
      <c r="E834">
        <v>15670</v>
      </c>
      <c r="F834">
        <v>15</v>
      </c>
      <c r="G834">
        <v>840</v>
      </c>
      <c r="H834" s="60">
        <v>472500</v>
      </c>
      <c r="I834" t="s">
        <v>1420</v>
      </c>
      <c r="J834" s="60">
        <v>1766741.5</v>
      </c>
    </row>
    <row r="835" spans="1:10" x14ac:dyDescent="0.25">
      <c r="A835">
        <v>835</v>
      </c>
      <c r="B835" s="26">
        <v>40907</v>
      </c>
      <c r="C835" s="26">
        <v>40907</v>
      </c>
      <c r="D835">
        <v>-522</v>
      </c>
      <c r="E835">
        <v>15670</v>
      </c>
      <c r="F835">
        <v>15</v>
      </c>
      <c r="G835" s="60">
        <v>-7830</v>
      </c>
      <c r="H835" s="60">
        <v>472500</v>
      </c>
      <c r="I835" t="s">
        <v>1421</v>
      </c>
      <c r="J835" s="60">
        <v>1758911.5</v>
      </c>
    </row>
    <row r="836" spans="1:10" x14ac:dyDescent="0.25">
      <c r="A836">
        <v>836</v>
      </c>
      <c r="B836" s="26">
        <v>40907</v>
      </c>
      <c r="C836" s="26">
        <v>40907</v>
      </c>
      <c r="D836">
        <v>176</v>
      </c>
      <c r="E836">
        <v>15670</v>
      </c>
      <c r="F836">
        <v>15</v>
      </c>
      <c r="G836" s="60">
        <v>2640</v>
      </c>
      <c r="H836" s="60">
        <v>472500</v>
      </c>
      <c r="I836" t="s">
        <v>1422</v>
      </c>
      <c r="J836" s="60">
        <v>1761551.5</v>
      </c>
    </row>
    <row r="837" spans="1:10" x14ac:dyDescent="0.25">
      <c r="B837" s="26"/>
    </row>
    <row r="838" spans="1:10" x14ac:dyDescent="0.25">
      <c r="B838" s="26"/>
    </row>
    <row r="839" spans="1:10" x14ac:dyDescent="0.25">
      <c r="B839" s="26"/>
    </row>
    <row r="840" spans="1:10" x14ac:dyDescent="0.25">
      <c r="B840" s="26"/>
    </row>
    <row r="841" spans="1:10" x14ac:dyDescent="0.25">
      <c r="B841" s="26"/>
    </row>
    <row r="842" spans="1:10" x14ac:dyDescent="0.25">
      <c r="B842" s="26"/>
    </row>
    <row r="843" spans="1:10" x14ac:dyDescent="0.25">
      <c r="B843" s="26"/>
    </row>
    <row r="844" spans="1:10" x14ac:dyDescent="0.25">
      <c r="B844" s="26"/>
    </row>
    <row r="845" spans="1:10" x14ac:dyDescent="0.25">
      <c r="B845" s="26"/>
    </row>
    <row r="846" spans="1:10" x14ac:dyDescent="0.25">
      <c r="B846" s="26"/>
    </row>
    <row r="847" spans="1:10" x14ac:dyDescent="0.25">
      <c r="B847" s="26"/>
      <c r="E847" s="60"/>
    </row>
    <row r="848" spans="1:10" x14ac:dyDescent="0.25">
      <c r="B848" s="26"/>
    </row>
    <row r="849" spans="2:5" x14ac:dyDescent="0.25">
      <c r="B849" s="26"/>
    </row>
    <row r="850" spans="2:5" x14ac:dyDescent="0.25">
      <c r="B850" s="26"/>
    </row>
    <row r="851" spans="2:5" x14ac:dyDescent="0.25">
      <c r="B851" s="26"/>
    </row>
    <row r="852" spans="2:5" x14ac:dyDescent="0.25">
      <c r="B852" s="26"/>
      <c r="E852" s="60"/>
    </row>
    <row r="853" spans="2:5" x14ac:dyDescent="0.25">
      <c r="B853" s="26"/>
      <c r="E853" s="60"/>
    </row>
    <row r="854" spans="2:5" x14ac:dyDescent="0.25">
      <c r="B854" s="26"/>
    </row>
    <row r="855" spans="2:5" x14ac:dyDescent="0.25">
      <c r="B855" s="26"/>
    </row>
    <row r="856" spans="2:5" x14ac:dyDescent="0.25">
      <c r="B856" s="26"/>
    </row>
    <row r="857" spans="2:5" x14ac:dyDescent="0.25">
      <c r="B857" s="26"/>
      <c r="E857" s="60"/>
    </row>
    <row r="858" spans="2:5" x14ac:dyDescent="0.25">
      <c r="B858" s="26"/>
    </row>
    <row r="859" spans="2:5" x14ac:dyDescent="0.25">
      <c r="B859" s="26"/>
    </row>
    <row r="860" spans="2:5" x14ac:dyDescent="0.25">
      <c r="B860" s="26"/>
    </row>
    <row r="861" spans="2:5" x14ac:dyDescent="0.25">
      <c r="B861" s="26"/>
    </row>
    <row r="862" spans="2:5" x14ac:dyDescent="0.25">
      <c r="B862" s="26"/>
    </row>
    <row r="863" spans="2:5" x14ac:dyDescent="0.25">
      <c r="B863" s="26"/>
    </row>
    <row r="864" spans="2:5" x14ac:dyDescent="0.25">
      <c r="B864" s="26"/>
    </row>
    <row r="865" spans="2:5" x14ac:dyDescent="0.25">
      <c r="B865" s="26"/>
    </row>
    <row r="866" spans="2:5" x14ac:dyDescent="0.25">
      <c r="B866" s="26"/>
    </row>
    <row r="867" spans="2:5" x14ac:dyDescent="0.25">
      <c r="B867" s="26"/>
    </row>
    <row r="868" spans="2:5" x14ac:dyDescent="0.25">
      <c r="B868" s="26"/>
      <c r="E868" s="60"/>
    </row>
    <row r="869" spans="2:5" x14ac:dyDescent="0.25">
      <c r="B869" s="26"/>
    </row>
    <row r="870" spans="2:5" x14ac:dyDescent="0.25">
      <c r="B870" s="26"/>
    </row>
    <row r="871" spans="2:5" x14ac:dyDescent="0.25">
      <c r="B871" s="26"/>
    </row>
    <row r="872" spans="2:5" x14ac:dyDescent="0.25">
      <c r="B872" s="26"/>
    </row>
    <row r="873" spans="2:5" x14ac:dyDescent="0.25">
      <c r="B873" s="26"/>
    </row>
    <row r="874" spans="2:5" x14ac:dyDescent="0.25">
      <c r="B874" s="26"/>
    </row>
    <row r="875" spans="2:5" x14ac:dyDescent="0.25">
      <c r="B875" s="26"/>
    </row>
    <row r="876" spans="2:5" x14ac:dyDescent="0.25">
      <c r="B876" s="26"/>
    </row>
    <row r="877" spans="2:5" x14ac:dyDescent="0.25">
      <c r="B877" s="26"/>
    </row>
    <row r="878" spans="2:5" x14ac:dyDescent="0.25">
      <c r="B878" s="26"/>
    </row>
    <row r="879" spans="2:5" x14ac:dyDescent="0.25">
      <c r="B879" s="26"/>
      <c r="E879" s="60"/>
    </row>
    <row r="880" spans="2:5" x14ac:dyDescent="0.25">
      <c r="B880" s="26"/>
    </row>
    <row r="881" spans="2:5" x14ac:dyDescent="0.25">
      <c r="B881" s="26"/>
      <c r="E881" s="60"/>
    </row>
    <row r="882" spans="2:5" x14ac:dyDescent="0.25">
      <c r="B882" s="26"/>
    </row>
    <row r="883" spans="2:5" x14ac:dyDescent="0.25">
      <c r="B883" s="26"/>
    </row>
    <row r="884" spans="2:5" x14ac:dyDescent="0.25">
      <c r="B884" s="26"/>
    </row>
    <row r="885" spans="2:5" x14ac:dyDescent="0.25">
      <c r="B885" s="26"/>
    </row>
    <row r="886" spans="2:5" x14ac:dyDescent="0.25">
      <c r="B886" s="26"/>
    </row>
    <row r="887" spans="2:5" x14ac:dyDescent="0.25">
      <c r="B887" s="26"/>
    </row>
    <row r="888" spans="2:5" x14ac:dyDescent="0.25">
      <c r="B888" s="26"/>
    </row>
    <row r="889" spans="2:5" x14ac:dyDescent="0.25">
      <c r="B889" s="26"/>
      <c r="E889" s="60"/>
    </row>
    <row r="890" spans="2:5" x14ac:dyDescent="0.25">
      <c r="B890" s="26"/>
    </row>
    <row r="891" spans="2:5" x14ac:dyDescent="0.25">
      <c r="B891" s="26"/>
    </row>
    <row r="892" spans="2:5" x14ac:dyDescent="0.25">
      <c r="B892" s="26"/>
    </row>
    <row r="893" spans="2:5" x14ac:dyDescent="0.25">
      <c r="B893" s="26"/>
    </row>
    <row r="894" spans="2:5" x14ac:dyDescent="0.25">
      <c r="B894" s="26"/>
      <c r="E894" s="60"/>
    </row>
    <row r="895" spans="2:5" x14ac:dyDescent="0.25">
      <c r="B895" s="26"/>
      <c r="E895" s="60"/>
    </row>
    <row r="896" spans="2:5" x14ac:dyDescent="0.25">
      <c r="B896" s="26"/>
      <c r="E896" s="60"/>
    </row>
    <row r="897" spans="2:5" x14ac:dyDescent="0.25">
      <c r="B897" s="26"/>
    </row>
    <row r="898" spans="2:5" x14ac:dyDescent="0.25">
      <c r="B898" s="26"/>
      <c r="E898" s="60"/>
    </row>
    <row r="899" spans="2:5" x14ac:dyDescent="0.25">
      <c r="B899" s="26"/>
    </row>
    <row r="900" spans="2:5" x14ac:dyDescent="0.25">
      <c r="B900" s="26"/>
    </row>
    <row r="901" spans="2:5" x14ac:dyDescent="0.25">
      <c r="B901" s="26"/>
      <c r="E901" s="60"/>
    </row>
    <row r="902" spans="2:5" x14ac:dyDescent="0.25">
      <c r="B902" s="26"/>
      <c r="E902" s="60"/>
    </row>
    <row r="903" spans="2:5" x14ac:dyDescent="0.25">
      <c r="B903" s="26"/>
    </row>
    <row r="904" spans="2:5" x14ac:dyDescent="0.25">
      <c r="B904" s="26"/>
    </row>
    <row r="905" spans="2:5" x14ac:dyDescent="0.25">
      <c r="B905" s="26"/>
      <c r="E905" s="60"/>
    </row>
    <row r="906" spans="2:5" x14ac:dyDescent="0.25">
      <c r="B906" s="26"/>
    </row>
    <row r="907" spans="2:5" x14ac:dyDescent="0.25">
      <c r="B907" s="26"/>
    </row>
    <row r="908" spans="2:5" x14ac:dyDescent="0.25">
      <c r="B908" s="26"/>
      <c r="E908" s="60"/>
    </row>
    <row r="909" spans="2:5" x14ac:dyDescent="0.25">
      <c r="B909" s="26"/>
    </row>
    <row r="910" spans="2:5" x14ac:dyDescent="0.25">
      <c r="B910" s="26"/>
      <c r="E910" s="60"/>
    </row>
    <row r="911" spans="2:5" x14ac:dyDescent="0.25">
      <c r="B911" s="26"/>
    </row>
    <row r="912" spans="2:5" x14ac:dyDescent="0.25">
      <c r="B912" s="26"/>
    </row>
    <row r="913" spans="2:5" x14ac:dyDescent="0.25">
      <c r="B913" s="26"/>
    </row>
    <row r="914" spans="2:5" x14ac:dyDescent="0.25">
      <c r="B914" s="26"/>
    </row>
    <row r="915" spans="2:5" x14ac:dyDescent="0.25">
      <c r="B915" s="26"/>
    </row>
    <row r="916" spans="2:5" x14ac:dyDescent="0.25">
      <c r="B916" s="26"/>
    </row>
    <row r="917" spans="2:5" x14ac:dyDescent="0.25">
      <c r="B917" s="26"/>
    </row>
    <row r="918" spans="2:5" x14ac:dyDescent="0.25">
      <c r="B918" s="26"/>
    </row>
    <row r="919" spans="2:5" x14ac:dyDescent="0.25">
      <c r="B919" s="26"/>
    </row>
    <row r="920" spans="2:5" x14ac:dyDescent="0.25">
      <c r="B920" s="26"/>
    </row>
    <row r="921" spans="2:5" x14ac:dyDescent="0.25">
      <c r="B921" s="26"/>
    </row>
    <row r="922" spans="2:5" x14ac:dyDescent="0.25">
      <c r="B922" s="26"/>
    </row>
    <row r="923" spans="2:5" x14ac:dyDescent="0.25">
      <c r="B923" s="26"/>
      <c r="E923" s="60"/>
    </row>
    <row r="924" spans="2:5" x14ac:dyDescent="0.25">
      <c r="B924" s="26"/>
    </row>
    <row r="925" spans="2:5" x14ac:dyDescent="0.25">
      <c r="B925" s="26"/>
    </row>
    <row r="926" spans="2:5" x14ac:dyDescent="0.25">
      <c r="B926" s="26"/>
    </row>
    <row r="927" spans="2:5" x14ac:dyDescent="0.25">
      <c r="B927" s="26"/>
    </row>
    <row r="928" spans="2:5" x14ac:dyDescent="0.25">
      <c r="B928" s="26"/>
      <c r="E928" s="60"/>
    </row>
    <row r="929" spans="2:5" x14ac:dyDescent="0.25">
      <c r="B929" s="26"/>
      <c r="E929" s="60"/>
    </row>
    <row r="930" spans="2:5" x14ac:dyDescent="0.25">
      <c r="B930" s="26"/>
      <c r="E930" s="60"/>
    </row>
    <row r="931" spans="2:5" x14ac:dyDescent="0.25">
      <c r="B931" s="26"/>
    </row>
    <row r="932" spans="2:5" x14ac:dyDescent="0.25">
      <c r="B932" s="26"/>
    </row>
    <row r="933" spans="2:5" x14ac:dyDescent="0.25">
      <c r="B933" s="26"/>
    </row>
    <row r="934" spans="2:5" x14ac:dyDescent="0.25">
      <c r="B934" s="26"/>
    </row>
    <row r="935" spans="2:5" x14ac:dyDescent="0.25">
      <c r="B935" s="26"/>
      <c r="E935" s="60"/>
    </row>
    <row r="936" spans="2:5" x14ac:dyDescent="0.25">
      <c r="B936" s="26"/>
    </row>
    <row r="937" spans="2:5" x14ac:dyDescent="0.25">
      <c r="B937" s="26"/>
    </row>
    <row r="938" spans="2:5" x14ac:dyDescent="0.25">
      <c r="B938" s="26"/>
    </row>
    <row r="939" spans="2:5" x14ac:dyDescent="0.25">
      <c r="B939" s="26"/>
    </row>
    <row r="940" spans="2:5" x14ac:dyDescent="0.25">
      <c r="B940" s="26"/>
    </row>
    <row r="941" spans="2:5" x14ac:dyDescent="0.25">
      <c r="B941" s="26"/>
    </row>
    <row r="942" spans="2:5" x14ac:dyDescent="0.25">
      <c r="B942" s="26"/>
    </row>
    <row r="943" spans="2:5" x14ac:dyDescent="0.25">
      <c r="B943" s="26"/>
    </row>
    <row r="944" spans="2:5" x14ac:dyDescent="0.25">
      <c r="B944" s="26"/>
    </row>
    <row r="945" spans="2:5" x14ac:dyDescent="0.25">
      <c r="B945" s="26"/>
    </row>
    <row r="946" spans="2:5" x14ac:dyDescent="0.25">
      <c r="B946" s="26"/>
    </row>
    <row r="947" spans="2:5" x14ac:dyDescent="0.25">
      <c r="B947" s="26"/>
      <c r="E947" s="60"/>
    </row>
    <row r="948" spans="2:5" x14ac:dyDescent="0.25">
      <c r="B948" s="26"/>
    </row>
    <row r="949" spans="2:5" x14ac:dyDescent="0.25">
      <c r="B949" s="26"/>
    </row>
    <row r="950" spans="2:5" x14ac:dyDescent="0.25">
      <c r="B950" s="26"/>
    </row>
    <row r="951" spans="2:5" x14ac:dyDescent="0.25">
      <c r="B951" s="26"/>
    </row>
    <row r="952" spans="2:5" x14ac:dyDescent="0.25">
      <c r="B952" s="26"/>
    </row>
    <row r="953" spans="2:5" x14ac:dyDescent="0.25">
      <c r="B953" s="26"/>
    </row>
    <row r="954" spans="2:5" x14ac:dyDescent="0.25">
      <c r="B954" s="26"/>
    </row>
    <row r="955" spans="2:5" x14ac:dyDescent="0.25">
      <c r="B955" s="26"/>
    </row>
    <row r="956" spans="2:5" x14ac:dyDescent="0.25">
      <c r="B956" s="26"/>
    </row>
    <row r="957" spans="2:5" x14ac:dyDescent="0.25">
      <c r="B957" s="26"/>
    </row>
    <row r="958" spans="2:5" x14ac:dyDescent="0.25">
      <c r="B958" s="26"/>
    </row>
    <row r="959" spans="2:5" x14ac:dyDescent="0.25">
      <c r="B959" s="26"/>
    </row>
    <row r="960" spans="2:5" x14ac:dyDescent="0.25">
      <c r="B960" s="26"/>
    </row>
    <row r="961" spans="2:5" x14ac:dyDescent="0.25">
      <c r="B961" s="26"/>
    </row>
    <row r="962" spans="2:5" x14ac:dyDescent="0.25">
      <c r="B962" s="26"/>
    </row>
    <row r="963" spans="2:5" x14ac:dyDescent="0.25">
      <c r="B963" s="26"/>
    </row>
    <row r="964" spans="2:5" x14ac:dyDescent="0.25">
      <c r="B964" s="26"/>
    </row>
    <row r="965" spans="2:5" x14ac:dyDescent="0.25">
      <c r="B965" s="26"/>
    </row>
    <row r="966" spans="2:5" x14ac:dyDescent="0.25">
      <c r="B966" s="26"/>
    </row>
    <row r="967" spans="2:5" x14ac:dyDescent="0.25">
      <c r="B967" s="26"/>
      <c r="E967" s="60"/>
    </row>
    <row r="968" spans="2:5" x14ac:dyDescent="0.25">
      <c r="B968" s="26"/>
    </row>
    <row r="969" spans="2:5" x14ac:dyDescent="0.25">
      <c r="B969" s="26"/>
    </row>
    <row r="970" spans="2:5" x14ac:dyDescent="0.25">
      <c r="B970" s="26"/>
    </row>
    <row r="971" spans="2:5" x14ac:dyDescent="0.25">
      <c r="B971" s="26"/>
    </row>
    <row r="972" spans="2:5" x14ac:dyDescent="0.25">
      <c r="B972" s="26"/>
    </row>
    <row r="973" spans="2:5" x14ac:dyDescent="0.25">
      <c r="B973" s="26"/>
      <c r="E973" s="60"/>
    </row>
    <row r="974" spans="2:5" x14ac:dyDescent="0.25">
      <c r="B974" s="26"/>
    </row>
    <row r="975" spans="2:5" x14ac:dyDescent="0.25">
      <c r="B975" s="26"/>
      <c r="E975" s="60"/>
    </row>
    <row r="976" spans="2:5" x14ac:dyDescent="0.25">
      <c r="B976" s="26"/>
    </row>
    <row r="977" spans="2:5" x14ac:dyDescent="0.25">
      <c r="B977" s="26"/>
      <c r="E977" s="60"/>
    </row>
    <row r="978" spans="2:5" x14ac:dyDescent="0.25">
      <c r="B978" s="26"/>
      <c r="E978" s="60"/>
    </row>
    <row r="979" spans="2:5" x14ac:dyDescent="0.25">
      <c r="B979" s="26"/>
      <c r="E979" s="60"/>
    </row>
    <row r="980" spans="2:5" x14ac:dyDescent="0.25">
      <c r="B980" s="26"/>
    </row>
    <row r="981" spans="2:5" x14ac:dyDescent="0.25">
      <c r="B981" s="26"/>
      <c r="E981" s="60"/>
    </row>
    <row r="982" spans="2:5" x14ac:dyDescent="0.25">
      <c r="B982" s="26"/>
    </row>
    <row r="983" spans="2:5" x14ac:dyDescent="0.25">
      <c r="B983" s="26"/>
    </row>
    <row r="984" spans="2:5" x14ac:dyDescent="0.25">
      <c r="B984" s="26"/>
    </row>
    <row r="985" spans="2:5" x14ac:dyDescent="0.25">
      <c r="B985" s="26"/>
    </row>
    <row r="986" spans="2:5" x14ac:dyDescent="0.25">
      <c r="B986" s="26"/>
    </row>
    <row r="987" spans="2:5" x14ac:dyDescent="0.25">
      <c r="B987" s="26"/>
    </row>
    <row r="988" spans="2:5" x14ac:dyDescent="0.25">
      <c r="B988" s="26"/>
    </row>
    <row r="989" spans="2:5" x14ac:dyDescent="0.25">
      <c r="B989" s="26"/>
    </row>
    <row r="990" spans="2:5" x14ac:dyDescent="0.25">
      <c r="B990" s="26"/>
    </row>
    <row r="991" spans="2:5" x14ac:dyDescent="0.25">
      <c r="B991" s="26"/>
    </row>
    <row r="992" spans="2:5" x14ac:dyDescent="0.25">
      <c r="B992" s="26"/>
    </row>
    <row r="993" spans="2:5" x14ac:dyDescent="0.25">
      <c r="B993" s="26"/>
      <c r="E993" s="60"/>
    </row>
    <row r="994" spans="2:5" x14ac:dyDescent="0.25">
      <c r="B994" s="26"/>
    </row>
    <row r="995" spans="2:5" x14ac:dyDescent="0.25">
      <c r="B995" s="26"/>
    </row>
    <row r="996" spans="2:5" x14ac:dyDescent="0.25">
      <c r="B996" s="26"/>
    </row>
    <row r="997" spans="2:5" x14ac:dyDescent="0.25">
      <c r="B997" s="26"/>
    </row>
    <row r="998" spans="2:5" x14ac:dyDescent="0.25">
      <c r="B998" s="26"/>
    </row>
    <row r="999" spans="2:5" x14ac:dyDescent="0.25">
      <c r="B999" s="26"/>
    </row>
    <row r="1000" spans="2:5" x14ac:dyDescent="0.25">
      <c r="B1000" s="26"/>
    </row>
    <row r="1001" spans="2:5" x14ac:dyDescent="0.25">
      <c r="B1001" s="26"/>
    </row>
    <row r="1002" spans="2:5" x14ac:dyDescent="0.25">
      <c r="B1002" s="26"/>
    </row>
    <row r="1003" spans="2:5" x14ac:dyDescent="0.25">
      <c r="B1003" s="26"/>
    </row>
    <row r="1004" spans="2:5" x14ac:dyDescent="0.25">
      <c r="B1004" s="26"/>
    </row>
    <row r="1005" spans="2:5" x14ac:dyDescent="0.25">
      <c r="B1005" s="26"/>
    </row>
    <row r="1006" spans="2:5" x14ac:dyDescent="0.25">
      <c r="B1006" s="26"/>
    </row>
    <row r="1007" spans="2:5" x14ac:dyDescent="0.25">
      <c r="B1007" s="26"/>
    </row>
    <row r="1008" spans="2:5" x14ac:dyDescent="0.25">
      <c r="B1008" s="26"/>
      <c r="E1008" s="60"/>
    </row>
    <row r="1009" spans="2:5" x14ac:dyDescent="0.25">
      <c r="B1009" s="26"/>
    </row>
    <row r="1010" spans="2:5" x14ac:dyDescent="0.25">
      <c r="B1010" s="26"/>
    </row>
    <row r="1011" spans="2:5" x14ac:dyDescent="0.25">
      <c r="B1011" s="26"/>
    </row>
    <row r="1012" spans="2:5" x14ac:dyDescent="0.25">
      <c r="B1012" s="26"/>
    </row>
    <row r="1013" spans="2:5" x14ac:dyDescent="0.25">
      <c r="B1013" s="26"/>
    </row>
    <row r="1014" spans="2:5" x14ac:dyDescent="0.25">
      <c r="B1014" s="26"/>
    </row>
    <row r="1015" spans="2:5" x14ac:dyDescent="0.25">
      <c r="B1015" s="26"/>
    </row>
    <row r="1016" spans="2:5" x14ac:dyDescent="0.25">
      <c r="B1016" s="26"/>
    </row>
    <row r="1017" spans="2:5" x14ac:dyDescent="0.25">
      <c r="B1017" s="26"/>
    </row>
    <row r="1018" spans="2:5" x14ac:dyDescent="0.25">
      <c r="B1018" s="26"/>
    </row>
    <row r="1019" spans="2:5" x14ac:dyDescent="0.25">
      <c r="B1019" s="26"/>
    </row>
    <row r="1020" spans="2:5" x14ac:dyDescent="0.25">
      <c r="B1020" s="26"/>
    </row>
    <row r="1021" spans="2:5" x14ac:dyDescent="0.25">
      <c r="B1021" s="26"/>
    </row>
    <row r="1022" spans="2:5" x14ac:dyDescent="0.25">
      <c r="B1022" s="26"/>
      <c r="E1022" s="60"/>
    </row>
    <row r="1023" spans="2:5" x14ac:dyDescent="0.25">
      <c r="B1023" s="26"/>
    </row>
    <row r="1024" spans="2:5" x14ac:dyDescent="0.25">
      <c r="B1024" s="26"/>
    </row>
    <row r="1025" spans="2:5" x14ac:dyDescent="0.25">
      <c r="B1025" s="26"/>
    </row>
    <row r="1026" spans="2:5" x14ac:dyDescent="0.25">
      <c r="B1026" s="26"/>
    </row>
    <row r="1027" spans="2:5" x14ac:dyDescent="0.25">
      <c r="B1027" s="26"/>
    </row>
    <row r="1028" spans="2:5" x14ac:dyDescent="0.25">
      <c r="B1028" s="26"/>
    </row>
    <row r="1029" spans="2:5" x14ac:dyDescent="0.25">
      <c r="B1029" s="26"/>
    </row>
    <row r="1030" spans="2:5" x14ac:dyDescent="0.25">
      <c r="B1030" s="26"/>
    </row>
    <row r="1031" spans="2:5" x14ac:dyDescent="0.25">
      <c r="B1031" s="26"/>
    </row>
    <row r="1032" spans="2:5" x14ac:dyDescent="0.25">
      <c r="B1032" s="26"/>
    </row>
    <row r="1033" spans="2:5" x14ac:dyDescent="0.25">
      <c r="B1033" s="26"/>
      <c r="E1033" s="60"/>
    </row>
    <row r="1034" spans="2:5" x14ac:dyDescent="0.25">
      <c r="B1034" s="26"/>
    </row>
    <row r="1035" spans="2:5" x14ac:dyDescent="0.25">
      <c r="B1035" s="26"/>
    </row>
    <row r="1036" spans="2:5" x14ac:dyDescent="0.25">
      <c r="B1036" s="26"/>
    </row>
    <row r="1037" spans="2:5" x14ac:dyDescent="0.25">
      <c r="B1037" s="26"/>
      <c r="E1037" s="60"/>
    </row>
    <row r="1038" spans="2:5" x14ac:dyDescent="0.25">
      <c r="B1038" s="26"/>
    </row>
    <row r="1039" spans="2:5" x14ac:dyDescent="0.25">
      <c r="B1039" s="26"/>
    </row>
    <row r="1040" spans="2:5" x14ac:dyDescent="0.25">
      <c r="B1040" s="26"/>
    </row>
    <row r="1041" spans="2:5" x14ac:dyDescent="0.25">
      <c r="B1041" s="26"/>
    </row>
    <row r="1042" spans="2:5" x14ac:dyDescent="0.25">
      <c r="B1042" s="26"/>
    </row>
    <row r="1043" spans="2:5" x14ac:dyDescent="0.25">
      <c r="B1043" s="26"/>
    </row>
    <row r="1044" spans="2:5" x14ac:dyDescent="0.25">
      <c r="B1044" s="26"/>
    </row>
    <row r="1045" spans="2:5" x14ac:dyDescent="0.25">
      <c r="B1045" s="26"/>
    </row>
    <row r="1046" spans="2:5" x14ac:dyDescent="0.25">
      <c r="B1046" s="26"/>
    </row>
    <row r="1047" spans="2:5" x14ac:dyDescent="0.25">
      <c r="B1047" s="26"/>
    </row>
    <row r="1048" spans="2:5" x14ac:dyDescent="0.25">
      <c r="B1048" s="26"/>
    </row>
    <row r="1049" spans="2:5" x14ac:dyDescent="0.25">
      <c r="B1049" s="26"/>
    </row>
    <row r="1050" spans="2:5" x14ac:dyDescent="0.25">
      <c r="B1050" s="26"/>
    </row>
    <row r="1051" spans="2:5" x14ac:dyDescent="0.25">
      <c r="B1051" s="26"/>
    </row>
    <row r="1052" spans="2:5" x14ac:dyDescent="0.25">
      <c r="B1052" s="26"/>
    </row>
    <row r="1053" spans="2:5" x14ac:dyDescent="0.25">
      <c r="B1053" s="26"/>
    </row>
    <row r="1054" spans="2:5" x14ac:dyDescent="0.25">
      <c r="B1054" s="26"/>
    </row>
    <row r="1055" spans="2:5" x14ac:dyDescent="0.25">
      <c r="B1055" s="26"/>
    </row>
    <row r="1056" spans="2:5" x14ac:dyDescent="0.25">
      <c r="B1056" s="26"/>
      <c r="E1056" s="60"/>
    </row>
    <row r="1057" spans="2:5" x14ac:dyDescent="0.25">
      <c r="B1057" s="26"/>
    </row>
    <row r="1058" spans="2:5" x14ac:dyDescent="0.25">
      <c r="B1058" s="26"/>
    </row>
    <row r="1059" spans="2:5" x14ac:dyDescent="0.25">
      <c r="B1059" s="26"/>
      <c r="E1059" s="60"/>
    </row>
    <row r="1060" spans="2:5" x14ac:dyDescent="0.25">
      <c r="B1060" s="26"/>
    </row>
    <row r="1061" spans="2:5" x14ac:dyDescent="0.25">
      <c r="B1061" s="26"/>
    </row>
    <row r="1062" spans="2:5" x14ac:dyDescent="0.25">
      <c r="B1062" s="26"/>
    </row>
    <row r="1063" spans="2:5" x14ac:dyDescent="0.25">
      <c r="B1063" s="26"/>
    </row>
    <row r="1064" spans="2:5" x14ac:dyDescent="0.25">
      <c r="B1064" s="26"/>
    </row>
    <row r="1065" spans="2:5" x14ac:dyDescent="0.25">
      <c r="B1065" s="26"/>
    </row>
    <row r="1066" spans="2:5" x14ac:dyDescent="0.25">
      <c r="B1066" s="26"/>
    </row>
    <row r="1067" spans="2:5" x14ac:dyDescent="0.25">
      <c r="B1067" s="26"/>
    </row>
    <row r="1068" spans="2:5" x14ac:dyDescent="0.25">
      <c r="B1068" s="26"/>
    </row>
    <row r="1069" spans="2:5" x14ac:dyDescent="0.25">
      <c r="B1069" s="26"/>
    </row>
    <row r="1070" spans="2:5" x14ac:dyDescent="0.25">
      <c r="B1070" s="26"/>
    </row>
    <row r="1071" spans="2:5" x14ac:dyDescent="0.25">
      <c r="B1071" s="26"/>
    </row>
    <row r="1072" spans="2:5" x14ac:dyDescent="0.25">
      <c r="B1072" s="26"/>
    </row>
    <row r="1073" spans="2:5" x14ac:dyDescent="0.25">
      <c r="B1073" s="26"/>
    </row>
    <row r="1074" spans="2:5" x14ac:dyDescent="0.25">
      <c r="B1074" s="26"/>
    </row>
    <row r="1075" spans="2:5" x14ac:dyDescent="0.25">
      <c r="B1075" s="26"/>
    </row>
    <row r="1076" spans="2:5" x14ac:dyDescent="0.25">
      <c r="B1076" s="26"/>
      <c r="E1076" s="60"/>
    </row>
    <row r="1077" spans="2:5" x14ac:dyDescent="0.25">
      <c r="B1077" s="26"/>
    </row>
    <row r="1078" spans="2:5" x14ac:dyDescent="0.25">
      <c r="B1078" s="26"/>
    </row>
    <row r="1079" spans="2:5" x14ac:dyDescent="0.25">
      <c r="B1079" s="26"/>
    </row>
    <row r="1080" spans="2:5" x14ac:dyDescent="0.25">
      <c r="B1080" s="26"/>
    </row>
    <row r="1081" spans="2:5" x14ac:dyDescent="0.25">
      <c r="B1081" s="26"/>
    </row>
    <row r="1082" spans="2:5" x14ac:dyDescent="0.25">
      <c r="B1082" s="26"/>
    </row>
    <row r="1083" spans="2:5" x14ac:dyDescent="0.25">
      <c r="B1083" s="26"/>
    </row>
    <row r="1084" spans="2:5" x14ac:dyDescent="0.25">
      <c r="B1084" s="26"/>
    </row>
    <row r="1085" spans="2:5" x14ac:dyDescent="0.25">
      <c r="B1085" s="26"/>
    </row>
    <row r="1086" spans="2:5" x14ac:dyDescent="0.25">
      <c r="B1086" s="26"/>
    </row>
    <row r="1087" spans="2:5" x14ac:dyDescent="0.25">
      <c r="B1087" s="26"/>
      <c r="E1087" s="60"/>
    </row>
    <row r="1088" spans="2:5" x14ac:dyDescent="0.25">
      <c r="B1088" s="26"/>
    </row>
    <row r="1089" spans="2:2" x14ac:dyDescent="0.25">
      <c r="B1089" s="26"/>
    </row>
    <row r="1090" spans="2:2" x14ac:dyDescent="0.25">
      <c r="B1090" s="26"/>
    </row>
    <row r="1091" spans="2:2" x14ac:dyDescent="0.25">
      <c r="B1091" s="26"/>
    </row>
    <row r="1092" spans="2:2" x14ac:dyDescent="0.25">
      <c r="B1092" s="26"/>
    </row>
    <row r="1093" spans="2:2" x14ac:dyDescent="0.25">
      <c r="B1093" s="26"/>
    </row>
    <row r="1094" spans="2:2" x14ac:dyDescent="0.25">
      <c r="B1094" s="26"/>
    </row>
    <row r="1095" spans="2:2" x14ac:dyDescent="0.25">
      <c r="B1095" s="26"/>
    </row>
    <row r="1096" spans="2:2" x14ac:dyDescent="0.25">
      <c r="B1096" s="26"/>
    </row>
    <row r="1097" spans="2:2" x14ac:dyDescent="0.25">
      <c r="B1097" s="26"/>
    </row>
    <row r="1098" spans="2:2" x14ac:dyDescent="0.25">
      <c r="B1098" s="26"/>
    </row>
    <row r="1099" spans="2:2" x14ac:dyDescent="0.25">
      <c r="B1099" s="26"/>
    </row>
    <row r="1100" spans="2:2" x14ac:dyDescent="0.25">
      <c r="B1100" s="26"/>
    </row>
    <row r="1101" spans="2:2" x14ac:dyDescent="0.25">
      <c r="B1101" s="26"/>
    </row>
    <row r="1102" spans="2:2" x14ac:dyDescent="0.25">
      <c r="B1102" s="26"/>
    </row>
    <row r="1103" spans="2:2" x14ac:dyDescent="0.25">
      <c r="B1103" s="26"/>
    </row>
    <row r="1104" spans="2:2" x14ac:dyDescent="0.25">
      <c r="B1104" s="26"/>
    </row>
    <row r="1105" spans="2:2" x14ac:dyDescent="0.25">
      <c r="B1105" s="26"/>
    </row>
    <row r="1106" spans="2:2" x14ac:dyDescent="0.25">
      <c r="B1106" s="26"/>
    </row>
    <row r="1107" spans="2:2" x14ac:dyDescent="0.25">
      <c r="B1107" s="26"/>
    </row>
    <row r="1108" spans="2:2" x14ac:dyDescent="0.25">
      <c r="B1108" s="26"/>
    </row>
    <row r="1109" spans="2:2" x14ac:dyDescent="0.25">
      <c r="B1109" s="26"/>
    </row>
    <row r="1110" spans="2:2" x14ac:dyDescent="0.25">
      <c r="B1110" s="26"/>
    </row>
    <row r="1111" spans="2:2" x14ac:dyDescent="0.25">
      <c r="B1111" s="26"/>
    </row>
    <row r="1112" spans="2:2" x14ac:dyDescent="0.25">
      <c r="B1112" s="26"/>
    </row>
    <row r="1113" spans="2:2" x14ac:dyDescent="0.25">
      <c r="B1113" s="26"/>
    </row>
    <row r="1114" spans="2:2" x14ac:dyDescent="0.25">
      <c r="B1114" s="26"/>
    </row>
    <row r="1115" spans="2:2" x14ac:dyDescent="0.25">
      <c r="B1115" s="26"/>
    </row>
    <row r="1116" spans="2:2" x14ac:dyDescent="0.25">
      <c r="B1116" s="26"/>
    </row>
    <row r="1117" spans="2:2" x14ac:dyDescent="0.25">
      <c r="B1117" s="26"/>
    </row>
    <row r="1118" spans="2:2" x14ac:dyDescent="0.25">
      <c r="B1118" s="26"/>
    </row>
    <row r="1119" spans="2:2" x14ac:dyDescent="0.25">
      <c r="B1119" s="26"/>
    </row>
    <row r="1120" spans="2:2" x14ac:dyDescent="0.25">
      <c r="B1120" s="26"/>
    </row>
    <row r="1121" spans="2:2" x14ac:dyDescent="0.25">
      <c r="B1121" s="26"/>
    </row>
    <row r="1122" spans="2:2" x14ac:dyDescent="0.25">
      <c r="B1122" s="26"/>
    </row>
    <row r="1123" spans="2:2" x14ac:dyDescent="0.25">
      <c r="B1123" s="26"/>
    </row>
    <row r="1124" spans="2:2" x14ac:dyDescent="0.25">
      <c r="B1124" s="26"/>
    </row>
    <row r="1125" spans="2:2" x14ac:dyDescent="0.25">
      <c r="B1125" s="26"/>
    </row>
    <row r="1126" spans="2:2" x14ac:dyDescent="0.25">
      <c r="B1126" s="26"/>
    </row>
    <row r="1127" spans="2:2" x14ac:dyDescent="0.25">
      <c r="B1127" s="26"/>
    </row>
    <row r="1128" spans="2:2" x14ac:dyDescent="0.25">
      <c r="B1128" s="26"/>
    </row>
    <row r="1129" spans="2:2" x14ac:dyDescent="0.25">
      <c r="B1129" s="26"/>
    </row>
    <row r="1130" spans="2:2" x14ac:dyDescent="0.25">
      <c r="B1130" s="26"/>
    </row>
    <row r="1131" spans="2:2" x14ac:dyDescent="0.25">
      <c r="B1131" s="26"/>
    </row>
    <row r="1132" spans="2:2" x14ac:dyDescent="0.25">
      <c r="B1132" s="26"/>
    </row>
    <row r="1133" spans="2:2" x14ac:dyDescent="0.25">
      <c r="B1133" s="26"/>
    </row>
    <row r="1134" spans="2:2" x14ac:dyDescent="0.25">
      <c r="B1134" s="26"/>
    </row>
    <row r="1135" spans="2:2" x14ac:dyDescent="0.25">
      <c r="B1135" s="26"/>
    </row>
    <row r="1136" spans="2:2" x14ac:dyDescent="0.25">
      <c r="B1136" s="26"/>
    </row>
    <row r="1137" spans="2:2" x14ac:dyDescent="0.25">
      <c r="B1137" s="26"/>
    </row>
    <row r="1138" spans="2:2" x14ac:dyDescent="0.25">
      <c r="B1138" s="26"/>
    </row>
    <row r="1139" spans="2:2" x14ac:dyDescent="0.25">
      <c r="B1139" s="26"/>
    </row>
    <row r="1140" spans="2:2" x14ac:dyDescent="0.25">
      <c r="B1140" s="26"/>
    </row>
    <row r="1141" spans="2:2" x14ac:dyDescent="0.25">
      <c r="B1141" s="26"/>
    </row>
    <row r="1142" spans="2:2" x14ac:dyDescent="0.25">
      <c r="B1142" s="26"/>
    </row>
    <row r="1143" spans="2:2" x14ac:dyDescent="0.25">
      <c r="B1143" s="26"/>
    </row>
    <row r="1144" spans="2:2" x14ac:dyDescent="0.25">
      <c r="B1144" s="26"/>
    </row>
    <row r="1145" spans="2:2" x14ac:dyDescent="0.25">
      <c r="B1145" s="26"/>
    </row>
    <row r="1146" spans="2:2" x14ac:dyDescent="0.25">
      <c r="B1146" s="26"/>
    </row>
    <row r="1147" spans="2:2" x14ac:dyDescent="0.25">
      <c r="B1147" s="26"/>
    </row>
    <row r="1148" spans="2:2" x14ac:dyDescent="0.25">
      <c r="B1148" s="26"/>
    </row>
    <row r="1149" spans="2:2" x14ac:dyDescent="0.25">
      <c r="B1149" s="26"/>
    </row>
    <row r="1150" spans="2:2" x14ac:dyDescent="0.25">
      <c r="B1150" s="26"/>
    </row>
    <row r="1151" spans="2:2" x14ac:dyDescent="0.25">
      <c r="B1151" s="26"/>
    </row>
    <row r="1152" spans="2:2" x14ac:dyDescent="0.25">
      <c r="B1152" s="26"/>
    </row>
    <row r="1153" spans="2:5" x14ac:dyDescent="0.25">
      <c r="B1153" s="26"/>
    </row>
    <row r="1154" spans="2:5" x14ac:dyDescent="0.25">
      <c r="B1154" s="26"/>
    </row>
    <row r="1155" spans="2:5" x14ac:dyDescent="0.25">
      <c r="B1155" s="26"/>
      <c r="E1155" s="60"/>
    </row>
    <row r="1156" spans="2:5" x14ac:dyDescent="0.25">
      <c r="B1156" s="26"/>
    </row>
    <row r="1157" spans="2:5" x14ac:dyDescent="0.25">
      <c r="B1157" s="26"/>
    </row>
    <row r="1158" spans="2:5" x14ac:dyDescent="0.25">
      <c r="B1158" s="26"/>
      <c r="E1158" s="60"/>
    </row>
    <row r="1159" spans="2:5" x14ac:dyDescent="0.25">
      <c r="B1159" s="26"/>
    </row>
    <row r="1160" spans="2:5" x14ac:dyDescent="0.25">
      <c r="B1160" s="26"/>
    </row>
    <row r="1161" spans="2:5" x14ac:dyDescent="0.25">
      <c r="B1161" s="26"/>
    </row>
    <row r="1162" spans="2:5" x14ac:dyDescent="0.25">
      <c r="B1162" s="26"/>
    </row>
    <row r="1163" spans="2:5" x14ac:dyDescent="0.25">
      <c r="B1163" s="26"/>
    </row>
    <row r="1164" spans="2:5" x14ac:dyDescent="0.25">
      <c r="B1164" s="26"/>
    </row>
    <row r="1165" spans="2:5" x14ac:dyDescent="0.25">
      <c r="B1165" s="26"/>
    </row>
    <row r="1166" spans="2:5" x14ac:dyDescent="0.25">
      <c r="B1166" s="26"/>
    </row>
    <row r="1167" spans="2:5" x14ac:dyDescent="0.25">
      <c r="B1167" s="26"/>
    </row>
    <row r="1168" spans="2:5" x14ac:dyDescent="0.25">
      <c r="B1168" s="26"/>
    </row>
    <row r="1169" spans="2:5" x14ac:dyDescent="0.25">
      <c r="B1169" s="26"/>
    </row>
    <row r="1170" spans="2:5" x14ac:dyDescent="0.25">
      <c r="B1170" s="26"/>
      <c r="E1170" s="60"/>
    </row>
    <row r="1171" spans="2:5" x14ac:dyDescent="0.25">
      <c r="B1171" s="26"/>
    </row>
    <row r="1172" spans="2:5" x14ac:dyDescent="0.25">
      <c r="B1172" s="26"/>
      <c r="E1172" s="60"/>
    </row>
    <row r="1173" spans="2:5" x14ac:dyDescent="0.25">
      <c r="B1173" s="26"/>
    </row>
    <row r="1174" spans="2:5" x14ac:dyDescent="0.25">
      <c r="B1174" s="26"/>
    </row>
    <row r="1175" spans="2:5" x14ac:dyDescent="0.25">
      <c r="B1175" s="26"/>
    </row>
    <row r="1176" spans="2:5" x14ac:dyDescent="0.25">
      <c r="B1176" s="26"/>
    </row>
    <row r="1177" spans="2:5" x14ac:dyDescent="0.25">
      <c r="B1177" s="26"/>
    </row>
    <row r="1178" spans="2:5" x14ac:dyDescent="0.25">
      <c r="B1178" s="26"/>
    </row>
    <row r="1179" spans="2:5" x14ac:dyDescent="0.25">
      <c r="B1179" s="26"/>
    </row>
    <row r="1180" spans="2:5" x14ac:dyDescent="0.25">
      <c r="B1180" s="26"/>
    </row>
    <row r="1181" spans="2:5" x14ac:dyDescent="0.25">
      <c r="B1181" s="26"/>
    </row>
    <row r="1182" spans="2:5" x14ac:dyDescent="0.25">
      <c r="B1182" s="26"/>
    </row>
    <row r="1183" spans="2:5" x14ac:dyDescent="0.25">
      <c r="B1183" s="26"/>
    </row>
    <row r="1184" spans="2:5" x14ac:dyDescent="0.25">
      <c r="B1184" s="26"/>
    </row>
    <row r="1185" spans="2:5" x14ac:dyDescent="0.25">
      <c r="B1185" s="26"/>
    </row>
    <row r="1186" spans="2:5" x14ac:dyDescent="0.25">
      <c r="B1186" s="26"/>
    </row>
    <row r="1187" spans="2:5" x14ac:dyDescent="0.25">
      <c r="B1187" s="26"/>
    </row>
    <row r="1188" spans="2:5" x14ac:dyDescent="0.25">
      <c r="B1188" s="26"/>
    </row>
    <row r="1189" spans="2:5" x14ac:dyDescent="0.25">
      <c r="B1189" s="26"/>
    </row>
    <row r="1190" spans="2:5" x14ac:dyDescent="0.25">
      <c r="B1190" s="26"/>
    </row>
    <row r="1191" spans="2:5" x14ac:dyDescent="0.25">
      <c r="B1191" s="26"/>
    </row>
    <row r="1192" spans="2:5" x14ac:dyDescent="0.25">
      <c r="B1192" s="26"/>
      <c r="E1192" s="60"/>
    </row>
    <row r="1193" spans="2:5" x14ac:dyDescent="0.25">
      <c r="B1193" s="26"/>
    </row>
    <row r="1194" spans="2:5" x14ac:dyDescent="0.25">
      <c r="B1194" s="26"/>
    </row>
    <row r="1195" spans="2:5" x14ac:dyDescent="0.25">
      <c r="B1195" s="26"/>
    </row>
    <row r="1196" spans="2:5" x14ac:dyDescent="0.25">
      <c r="B1196" s="26"/>
    </row>
    <row r="1197" spans="2:5" x14ac:dyDescent="0.25">
      <c r="B1197" s="26"/>
    </row>
    <row r="1198" spans="2:5" x14ac:dyDescent="0.25">
      <c r="B1198" s="26"/>
    </row>
    <row r="1199" spans="2:5" x14ac:dyDescent="0.25">
      <c r="B1199" s="26"/>
      <c r="E1199" s="60"/>
    </row>
    <row r="1200" spans="2:5" x14ac:dyDescent="0.25">
      <c r="B1200" s="26"/>
    </row>
    <row r="1201" spans="2:5" x14ac:dyDescent="0.25">
      <c r="B1201" s="26"/>
    </row>
    <row r="1202" spans="2:5" x14ac:dyDescent="0.25">
      <c r="B1202" s="26"/>
    </row>
    <row r="1203" spans="2:5" x14ac:dyDescent="0.25">
      <c r="B1203" s="26"/>
    </row>
    <row r="1204" spans="2:5" x14ac:dyDescent="0.25">
      <c r="B1204" s="26"/>
    </row>
    <row r="1205" spans="2:5" x14ac:dyDescent="0.25">
      <c r="B1205" s="26"/>
      <c r="E1205" s="60"/>
    </row>
    <row r="1206" spans="2:5" x14ac:dyDescent="0.25">
      <c r="B1206" s="26"/>
    </row>
    <row r="1207" spans="2:5" x14ac:dyDescent="0.25">
      <c r="B1207" s="26"/>
    </row>
    <row r="1208" spans="2:5" x14ac:dyDescent="0.25">
      <c r="B1208" s="26"/>
      <c r="E1208" s="60"/>
    </row>
    <row r="1209" spans="2:5" x14ac:dyDescent="0.25">
      <c r="B1209" s="26"/>
    </row>
    <row r="1210" spans="2:5" x14ac:dyDescent="0.25">
      <c r="B1210" s="26"/>
    </row>
    <row r="1211" spans="2:5" x14ac:dyDescent="0.25">
      <c r="B1211" s="26"/>
    </row>
    <row r="1212" spans="2:5" x14ac:dyDescent="0.25">
      <c r="B1212" s="26"/>
    </row>
    <row r="1213" spans="2:5" x14ac:dyDescent="0.25">
      <c r="B1213" s="26"/>
      <c r="E1213" s="60"/>
    </row>
    <row r="1214" spans="2:5" x14ac:dyDescent="0.25">
      <c r="B1214" s="26"/>
    </row>
    <row r="1215" spans="2:5" x14ac:dyDescent="0.25">
      <c r="B1215" s="26"/>
      <c r="E1215" s="60"/>
    </row>
    <row r="1216" spans="2:5" x14ac:dyDescent="0.25">
      <c r="B1216" s="26"/>
    </row>
    <row r="1217" spans="2:5" x14ac:dyDescent="0.25">
      <c r="B1217" s="26"/>
    </row>
    <row r="1218" spans="2:5" x14ac:dyDescent="0.25">
      <c r="B1218" s="26"/>
    </row>
    <row r="1219" spans="2:5" x14ac:dyDescent="0.25">
      <c r="B1219" s="26"/>
    </row>
    <row r="1220" spans="2:5" x14ac:dyDescent="0.25">
      <c r="B1220" s="26"/>
    </row>
    <row r="1221" spans="2:5" x14ac:dyDescent="0.25">
      <c r="B1221" s="26"/>
    </row>
    <row r="1222" spans="2:5" x14ac:dyDescent="0.25">
      <c r="B1222" s="26"/>
    </row>
    <row r="1223" spans="2:5" x14ac:dyDescent="0.25">
      <c r="B1223" s="26"/>
      <c r="E1223" s="60"/>
    </row>
    <row r="1224" spans="2:5" x14ac:dyDescent="0.25">
      <c r="B1224" s="26"/>
    </row>
    <row r="1225" spans="2:5" x14ac:dyDescent="0.25">
      <c r="B1225" s="26"/>
    </row>
    <row r="1226" spans="2:5" x14ac:dyDescent="0.25">
      <c r="B1226" s="26"/>
    </row>
    <row r="1227" spans="2:5" x14ac:dyDescent="0.25">
      <c r="B1227" s="26"/>
    </row>
    <row r="1228" spans="2:5" x14ac:dyDescent="0.25">
      <c r="B1228" s="26"/>
    </row>
    <row r="1229" spans="2:5" x14ac:dyDescent="0.25">
      <c r="B1229" s="26"/>
    </row>
    <row r="1230" spans="2:5" x14ac:dyDescent="0.25">
      <c r="B1230" s="26"/>
    </row>
    <row r="1231" spans="2:5" x14ac:dyDescent="0.25">
      <c r="B1231" s="26"/>
    </row>
    <row r="1232" spans="2:5" x14ac:dyDescent="0.25">
      <c r="B1232" s="26"/>
    </row>
    <row r="1233" spans="2:2" x14ac:dyDescent="0.25">
      <c r="B1233" s="26"/>
    </row>
    <row r="1234" spans="2:2" x14ac:dyDescent="0.25">
      <c r="B1234" s="26"/>
    </row>
    <row r="1235" spans="2:2" x14ac:dyDescent="0.25">
      <c r="B1235" s="26"/>
    </row>
    <row r="1236" spans="2:2" x14ac:dyDescent="0.25">
      <c r="B1236" s="26"/>
    </row>
    <row r="1237" spans="2:2" x14ac:dyDescent="0.25">
      <c r="B1237" s="26"/>
    </row>
    <row r="1238" spans="2:2" x14ac:dyDescent="0.25">
      <c r="B1238" s="26"/>
    </row>
    <row r="1239" spans="2:2" x14ac:dyDescent="0.25">
      <c r="B1239" s="26"/>
    </row>
    <row r="1240" spans="2:2" x14ac:dyDescent="0.25">
      <c r="B1240" s="26"/>
    </row>
    <row r="1241" spans="2:2" x14ac:dyDescent="0.25">
      <c r="B1241" s="26"/>
    </row>
    <row r="1242" spans="2:2" x14ac:dyDescent="0.25">
      <c r="B1242" s="26"/>
    </row>
    <row r="1243" spans="2:2" x14ac:dyDescent="0.25">
      <c r="B1243" s="26"/>
    </row>
    <row r="1244" spans="2:2" x14ac:dyDescent="0.25">
      <c r="B1244" s="26"/>
    </row>
    <row r="1245" spans="2:2" x14ac:dyDescent="0.25">
      <c r="B1245" s="26"/>
    </row>
    <row r="1246" spans="2:2" x14ac:dyDescent="0.25">
      <c r="B1246" s="26"/>
    </row>
    <row r="1247" spans="2:2" x14ac:dyDescent="0.25">
      <c r="B1247" s="26"/>
    </row>
    <row r="1248" spans="2:2" x14ac:dyDescent="0.25">
      <c r="B1248" s="26"/>
    </row>
    <row r="1249" spans="2:5" x14ac:dyDescent="0.25">
      <c r="B1249" s="26"/>
    </row>
    <row r="1250" spans="2:5" x14ac:dyDescent="0.25">
      <c r="B1250" s="26"/>
    </row>
    <row r="1251" spans="2:5" x14ac:dyDescent="0.25">
      <c r="B1251" s="26"/>
    </row>
    <row r="1252" spans="2:5" x14ac:dyDescent="0.25">
      <c r="B1252" s="26"/>
    </row>
    <row r="1253" spans="2:5" x14ac:dyDescent="0.25">
      <c r="B1253" s="26"/>
    </row>
    <row r="1254" spans="2:5" x14ac:dyDescent="0.25">
      <c r="B1254" s="26"/>
    </row>
    <row r="1255" spans="2:5" x14ac:dyDescent="0.25">
      <c r="B1255" s="26"/>
    </row>
    <row r="1256" spans="2:5" x14ac:dyDescent="0.25">
      <c r="B1256" s="26"/>
    </row>
    <row r="1257" spans="2:5" x14ac:dyDescent="0.25">
      <c r="B1257" s="26"/>
    </row>
    <row r="1258" spans="2:5" x14ac:dyDescent="0.25">
      <c r="B1258" s="26"/>
    </row>
    <row r="1259" spans="2:5" x14ac:dyDescent="0.25">
      <c r="B1259" s="26"/>
    </row>
    <row r="1260" spans="2:5" x14ac:dyDescent="0.25">
      <c r="B1260" s="26"/>
      <c r="E1260" s="60"/>
    </row>
    <row r="1261" spans="2:5" x14ac:dyDescent="0.25">
      <c r="B1261" s="26"/>
    </row>
    <row r="1262" spans="2:5" x14ac:dyDescent="0.25">
      <c r="B1262" s="26"/>
    </row>
    <row r="1263" spans="2:5" x14ac:dyDescent="0.25">
      <c r="B1263" s="26"/>
    </row>
    <row r="1264" spans="2:5" x14ac:dyDescent="0.25">
      <c r="B1264" s="26"/>
    </row>
    <row r="1265" spans="2:5" x14ac:dyDescent="0.25">
      <c r="B1265" s="26"/>
    </row>
    <row r="1266" spans="2:5" x14ac:dyDescent="0.25">
      <c r="B1266" s="26"/>
    </row>
    <row r="1267" spans="2:5" x14ac:dyDescent="0.25">
      <c r="B1267" s="26"/>
    </row>
    <row r="1268" spans="2:5" x14ac:dyDescent="0.25">
      <c r="B1268" s="26"/>
    </row>
    <row r="1269" spans="2:5" x14ac:dyDescent="0.25">
      <c r="B1269" s="26"/>
    </row>
    <row r="1270" spans="2:5" x14ac:dyDescent="0.25">
      <c r="B1270" s="26"/>
    </row>
    <row r="1271" spans="2:5" x14ac:dyDescent="0.25">
      <c r="B1271" s="26"/>
    </row>
    <row r="1272" spans="2:5" x14ac:dyDescent="0.25">
      <c r="B1272" s="26"/>
    </row>
    <row r="1273" spans="2:5" x14ac:dyDescent="0.25">
      <c r="B1273" s="26"/>
      <c r="E1273" s="60"/>
    </row>
    <row r="1274" spans="2:5" x14ac:dyDescent="0.25">
      <c r="B1274" s="26"/>
    </row>
    <row r="1275" spans="2:5" x14ac:dyDescent="0.25">
      <c r="B1275" s="26"/>
    </row>
    <row r="1276" spans="2:5" x14ac:dyDescent="0.25">
      <c r="B1276" s="26"/>
    </row>
    <row r="1277" spans="2:5" x14ac:dyDescent="0.25">
      <c r="B1277" s="26"/>
    </row>
    <row r="1278" spans="2:5" x14ac:dyDescent="0.25">
      <c r="B1278" s="26"/>
    </row>
    <row r="1279" spans="2:5" x14ac:dyDescent="0.25">
      <c r="B1279" s="26"/>
    </row>
    <row r="1280" spans="2:5" x14ac:dyDescent="0.25">
      <c r="B1280" s="26"/>
    </row>
    <row r="1281" spans="2:5" x14ac:dyDescent="0.25">
      <c r="B1281" s="26"/>
    </row>
    <row r="1282" spans="2:5" x14ac:dyDescent="0.25">
      <c r="B1282" s="26"/>
    </row>
    <row r="1283" spans="2:5" x14ac:dyDescent="0.25">
      <c r="B1283" s="26"/>
    </row>
    <row r="1284" spans="2:5" x14ac:dyDescent="0.25">
      <c r="B1284" s="26"/>
    </row>
    <row r="1285" spans="2:5" x14ac:dyDescent="0.25">
      <c r="B1285" s="26"/>
    </row>
    <row r="1286" spans="2:5" x14ac:dyDescent="0.25">
      <c r="B1286" s="26"/>
    </row>
    <row r="1287" spans="2:5" x14ac:dyDescent="0.25">
      <c r="B1287" s="26"/>
      <c r="E1287" s="60"/>
    </row>
    <row r="1288" spans="2:5" x14ac:dyDescent="0.25">
      <c r="B1288" s="26"/>
    </row>
    <row r="1289" spans="2:5" x14ac:dyDescent="0.25">
      <c r="B1289" s="26"/>
    </row>
    <row r="1290" spans="2:5" x14ac:dyDescent="0.25">
      <c r="B1290" s="26"/>
    </row>
    <row r="1291" spans="2:5" x14ac:dyDescent="0.25">
      <c r="B1291" s="26"/>
    </row>
    <row r="1292" spans="2:5" x14ac:dyDescent="0.25">
      <c r="B1292" s="26"/>
    </row>
    <row r="1293" spans="2:5" x14ac:dyDescent="0.25">
      <c r="B1293" s="26"/>
    </row>
    <row r="1294" spans="2:5" x14ac:dyDescent="0.25">
      <c r="B1294" s="26"/>
    </row>
    <row r="1295" spans="2:5" x14ac:dyDescent="0.25">
      <c r="B1295" s="26"/>
    </row>
    <row r="1296" spans="2:5" x14ac:dyDescent="0.25">
      <c r="B1296" s="26"/>
    </row>
    <row r="1297" spans="2:5" x14ac:dyDescent="0.25">
      <c r="B1297" s="26"/>
    </row>
    <row r="1298" spans="2:5" x14ac:dyDescent="0.25">
      <c r="B1298" s="26"/>
    </row>
    <row r="1299" spans="2:5" x14ac:dyDescent="0.25">
      <c r="B1299" s="26"/>
      <c r="E1299" s="60"/>
    </row>
    <row r="1300" spans="2:5" x14ac:dyDescent="0.25">
      <c r="B1300" s="26"/>
    </row>
    <row r="1301" spans="2:5" x14ac:dyDescent="0.25">
      <c r="B1301" s="26"/>
    </row>
    <row r="1302" spans="2:5" x14ac:dyDescent="0.25">
      <c r="B1302" s="26"/>
    </row>
    <row r="1303" spans="2:5" x14ac:dyDescent="0.25">
      <c r="B1303" s="26"/>
    </row>
    <row r="1304" spans="2:5" x14ac:dyDescent="0.25">
      <c r="B1304" s="26"/>
    </row>
    <row r="1305" spans="2:5" x14ac:dyDescent="0.25">
      <c r="B1305" s="26"/>
    </row>
    <row r="1306" spans="2:5" x14ac:dyDescent="0.25">
      <c r="B1306" s="26"/>
    </row>
    <row r="1307" spans="2:5" x14ac:dyDescent="0.25">
      <c r="B1307" s="26"/>
    </row>
    <row r="1308" spans="2:5" x14ac:dyDescent="0.25">
      <c r="B1308" s="26"/>
    </row>
    <row r="1309" spans="2:5" x14ac:dyDescent="0.25">
      <c r="B1309" s="26"/>
    </row>
    <row r="1310" spans="2:5" x14ac:dyDescent="0.25">
      <c r="B1310" s="26"/>
    </row>
    <row r="1311" spans="2:5" x14ac:dyDescent="0.25">
      <c r="B1311" s="26"/>
    </row>
    <row r="1312" spans="2:5" x14ac:dyDescent="0.25">
      <c r="B1312" s="26"/>
    </row>
    <row r="1313" spans="2:5" x14ac:dyDescent="0.25">
      <c r="B1313" s="26"/>
    </row>
    <row r="1314" spans="2:5" x14ac:dyDescent="0.25">
      <c r="B1314" s="26"/>
    </row>
    <row r="1315" spans="2:5" x14ac:dyDescent="0.25">
      <c r="B1315" s="26"/>
    </row>
    <row r="1316" spans="2:5" x14ac:dyDescent="0.25">
      <c r="B1316" s="26"/>
    </row>
    <row r="1317" spans="2:5" x14ac:dyDescent="0.25">
      <c r="B1317" s="26"/>
    </row>
    <row r="1318" spans="2:5" x14ac:dyDescent="0.25">
      <c r="B1318" s="26"/>
    </row>
    <row r="1319" spans="2:5" x14ac:dyDescent="0.25">
      <c r="B1319" s="26"/>
    </row>
    <row r="1320" spans="2:5" x14ac:dyDescent="0.25">
      <c r="B1320" s="26"/>
      <c r="E1320" s="60"/>
    </row>
    <row r="1321" spans="2:5" x14ac:dyDescent="0.25">
      <c r="B1321" s="26"/>
    </row>
    <row r="1322" spans="2:5" x14ac:dyDescent="0.25">
      <c r="B1322" s="26"/>
      <c r="E1322" s="60"/>
    </row>
    <row r="1323" spans="2:5" x14ac:dyDescent="0.25">
      <c r="B1323" s="26"/>
    </row>
    <row r="1324" spans="2:5" x14ac:dyDescent="0.25">
      <c r="B1324" s="26"/>
    </row>
    <row r="1325" spans="2:5" x14ac:dyDescent="0.25">
      <c r="B1325" s="26"/>
    </row>
    <row r="1326" spans="2:5" x14ac:dyDescent="0.25">
      <c r="B1326" s="26"/>
    </row>
    <row r="1327" spans="2:5" x14ac:dyDescent="0.25">
      <c r="B1327" s="26"/>
    </row>
    <row r="1328" spans="2:5" x14ac:dyDescent="0.25">
      <c r="B1328" s="26"/>
    </row>
    <row r="1329" spans="2:5" x14ac:dyDescent="0.25">
      <c r="B1329" s="26"/>
    </row>
    <row r="1330" spans="2:5" x14ac:dyDescent="0.25">
      <c r="B1330" s="26"/>
    </row>
    <row r="1331" spans="2:5" x14ac:dyDescent="0.25">
      <c r="B1331" s="26"/>
    </row>
    <row r="1332" spans="2:5" x14ac:dyDescent="0.25">
      <c r="B1332" s="26"/>
      <c r="E1332" s="60"/>
    </row>
    <row r="1333" spans="2:5" x14ac:dyDescent="0.25">
      <c r="B1333" s="26"/>
      <c r="E1333" s="60"/>
    </row>
    <row r="1334" spans="2:5" x14ac:dyDescent="0.25">
      <c r="B1334" s="26"/>
    </row>
    <row r="1335" spans="2:5" x14ac:dyDescent="0.25">
      <c r="B1335" s="26"/>
    </row>
    <row r="1336" spans="2:5" x14ac:dyDescent="0.25">
      <c r="B1336" s="26"/>
    </row>
    <row r="1337" spans="2:5" x14ac:dyDescent="0.25">
      <c r="B1337" s="26"/>
    </row>
    <row r="1338" spans="2:5" x14ac:dyDescent="0.25">
      <c r="B1338" s="26"/>
      <c r="E1338" s="60"/>
    </row>
    <row r="1339" spans="2:5" x14ac:dyDescent="0.25">
      <c r="B1339" s="26"/>
    </row>
    <row r="1340" spans="2:5" x14ac:dyDescent="0.25">
      <c r="B1340" s="26"/>
    </row>
    <row r="1341" spans="2:5" x14ac:dyDescent="0.25">
      <c r="B1341" s="26"/>
    </row>
    <row r="1342" spans="2:5" x14ac:dyDescent="0.25">
      <c r="B1342" s="26"/>
      <c r="E1342" s="60"/>
    </row>
    <row r="1343" spans="2:5" x14ac:dyDescent="0.25">
      <c r="B1343" s="26"/>
    </row>
    <row r="1344" spans="2:5" x14ac:dyDescent="0.25">
      <c r="B1344" s="26"/>
      <c r="E1344" s="60"/>
    </row>
    <row r="1345" spans="2:5" x14ac:dyDescent="0.25">
      <c r="B1345" s="26"/>
    </row>
    <row r="1346" spans="2:5" x14ac:dyDescent="0.25">
      <c r="B1346" s="26"/>
    </row>
    <row r="1347" spans="2:5" x14ac:dyDescent="0.25">
      <c r="B1347" s="26"/>
    </row>
    <row r="1348" spans="2:5" x14ac:dyDescent="0.25">
      <c r="B1348" s="26"/>
    </row>
    <row r="1349" spans="2:5" x14ac:dyDescent="0.25">
      <c r="B1349" s="26"/>
    </row>
    <row r="1350" spans="2:5" x14ac:dyDescent="0.25">
      <c r="B1350" s="26"/>
    </row>
    <row r="1351" spans="2:5" x14ac:dyDescent="0.25">
      <c r="B1351" s="26"/>
    </row>
    <row r="1352" spans="2:5" x14ac:dyDescent="0.25">
      <c r="B1352" s="26"/>
    </row>
    <row r="1353" spans="2:5" x14ac:dyDescent="0.25">
      <c r="B1353" s="26"/>
    </row>
    <row r="1354" spans="2:5" x14ac:dyDescent="0.25">
      <c r="B1354" s="26"/>
    </row>
    <row r="1355" spans="2:5" x14ac:dyDescent="0.25">
      <c r="B1355" s="26"/>
    </row>
    <row r="1356" spans="2:5" x14ac:dyDescent="0.25">
      <c r="B1356" s="26"/>
    </row>
    <row r="1357" spans="2:5" x14ac:dyDescent="0.25">
      <c r="B1357" s="26"/>
      <c r="E1357" s="60"/>
    </row>
    <row r="1358" spans="2:5" x14ac:dyDescent="0.25">
      <c r="B1358" s="26"/>
      <c r="E1358" s="60"/>
    </row>
    <row r="1359" spans="2:5" x14ac:dyDescent="0.25">
      <c r="B1359" s="26"/>
    </row>
    <row r="1360" spans="2:5" x14ac:dyDescent="0.25">
      <c r="B1360" s="26"/>
    </row>
    <row r="1361" spans="2:5" x14ac:dyDescent="0.25">
      <c r="B1361" s="26"/>
    </row>
    <row r="1362" spans="2:5" x14ac:dyDescent="0.25">
      <c r="B1362" s="26"/>
    </row>
    <row r="1363" spans="2:5" x14ac:dyDescent="0.25">
      <c r="B1363" s="26"/>
    </row>
    <row r="1364" spans="2:5" x14ac:dyDescent="0.25">
      <c r="B1364" s="26"/>
      <c r="E1364" s="60"/>
    </row>
    <row r="1365" spans="2:5" x14ac:dyDescent="0.25">
      <c r="B1365" s="26"/>
    </row>
    <row r="1366" spans="2:5" x14ac:dyDescent="0.25">
      <c r="B1366" s="26"/>
    </row>
    <row r="1367" spans="2:5" x14ac:dyDescent="0.25">
      <c r="B1367" s="26"/>
    </row>
    <row r="1368" spans="2:5" x14ac:dyDescent="0.25">
      <c r="B1368" s="26"/>
    </row>
    <row r="1369" spans="2:5" x14ac:dyDescent="0.25">
      <c r="B1369" s="26"/>
    </row>
    <row r="1370" spans="2:5" x14ac:dyDescent="0.25">
      <c r="B1370" s="26"/>
    </row>
    <row r="1371" spans="2:5" x14ac:dyDescent="0.25">
      <c r="B1371" s="26"/>
    </row>
    <row r="1372" spans="2:5" x14ac:dyDescent="0.25">
      <c r="B1372" s="26"/>
    </row>
    <row r="1373" spans="2:5" x14ac:dyDescent="0.25">
      <c r="B1373" s="26"/>
    </row>
    <row r="1374" spans="2:5" x14ac:dyDescent="0.25">
      <c r="B1374" s="26"/>
    </row>
    <row r="1375" spans="2:5" x14ac:dyDescent="0.25">
      <c r="B1375" s="26"/>
      <c r="E1375" s="60"/>
    </row>
    <row r="1376" spans="2:5" x14ac:dyDescent="0.25">
      <c r="B1376" s="26"/>
    </row>
    <row r="1377" spans="2:5" x14ac:dyDescent="0.25">
      <c r="B1377" s="26"/>
    </row>
    <row r="1378" spans="2:5" x14ac:dyDescent="0.25">
      <c r="B1378" s="26"/>
    </row>
    <row r="1379" spans="2:5" x14ac:dyDescent="0.25">
      <c r="B1379" s="26"/>
    </row>
    <row r="1380" spans="2:5" x14ac:dyDescent="0.25">
      <c r="B1380" s="26"/>
    </row>
    <row r="1381" spans="2:5" x14ac:dyDescent="0.25">
      <c r="B1381" s="26"/>
    </row>
    <row r="1382" spans="2:5" x14ac:dyDescent="0.25">
      <c r="B1382" s="26"/>
    </row>
    <row r="1383" spans="2:5" x14ac:dyDescent="0.25">
      <c r="B1383" s="26"/>
    </row>
    <row r="1384" spans="2:5" x14ac:dyDescent="0.25">
      <c r="B1384" s="26"/>
      <c r="E1384" s="60"/>
    </row>
    <row r="1385" spans="2:5" x14ac:dyDescent="0.25">
      <c r="B1385" s="26"/>
    </row>
    <row r="1386" spans="2:5" x14ac:dyDescent="0.25">
      <c r="B1386" s="26"/>
    </row>
    <row r="1387" spans="2:5" x14ac:dyDescent="0.25">
      <c r="B1387" s="26"/>
    </row>
    <row r="1388" spans="2:5" x14ac:dyDescent="0.25">
      <c r="B1388" s="26"/>
    </row>
    <row r="1389" spans="2:5" x14ac:dyDescent="0.25">
      <c r="B1389" s="26"/>
      <c r="E1389" s="60"/>
    </row>
    <row r="1390" spans="2:5" x14ac:dyDescent="0.25">
      <c r="B1390" s="26"/>
      <c r="E1390" s="60"/>
    </row>
    <row r="1391" spans="2:5" x14ac:dyDescent="0.25">
      <c r="B1391" s="26"/>
    </row>
    <row r="1392" spans="2:5" x14ac:dyDescent="0.25">
      <c r="B1392" s="26"/>
    </row>
    <row r="1393" spans="2:5" x14ac:dyDescent="0.25">
      <c r="B1393" s="26"/>
    </row>
    <row r="1394" spans="2:5" x14ac:dyDescent="0.25">
      <c r="B1394" s="26"/>
    </row>
    <row r="1395" spans="2:5" x14ac:dyDescent="0.25">
      <c r="B1395" s="26"/>
    </row>
    <row r="1396" spans="2:5" x14ac:dyDescent="0.25">
      <c r="B1396" s="26"/>
    </row>
    <row r="1397" spans="2:5" x14ac:dyDescent="0.25">
      <c r="B1397" s="26"/>
    </row>
    <row r="1398" spans="2:5" x14ac:dyDescent="0.25">
      <c r="B1398" s="26"/>
    </row>
    <row r="1399" spans="2:5" x14ac:dyDescent="0.25">
      <c r="B1399" s="26"/>
    </row>
    <row r="1400" spans="2:5" x14ac:dyDescent="0.25">
      <c r="B1400" s="26"/>
      <c r="E1400" s="60"/>
    </row>
    <row r="1401" spans="2:5" x14ac:dyDescent="0.25">
      <c r="B1401" s="26"/>
    </row>
    <row r="1402" spans="2:5" x14ac:dyDescent="0.25">
      <c r="B1402" s="26"/>
      <c r="E1402" s="60"/>
    </row>
    <row r="1403" spans="2:5" x14ac:dyDescent="0.25">
      <c r="B1403" s="26"/>
    </row>
    <row r="1404" spans="2:5" x14ac:dyDescent="0.25">
      <c r="B1404" s="26"/>
    </row>
    <row r="1405" spans="2:5" x14ac:dyDescent="0.25">
      <c r="B1405" s="26"/>
    </row>
    <row r="1406" spans="2:5" x14ac:dyDescent="0.25">
      <c r="B1406" s="26"/>
    </row>
    <row r="1407" spans="2:5" x14ac:dyDescent="0.25">
      <c r="B1407" s="26"/>
    </row>
    <row r="1408" spans="2:5" x14ac:dyDescent="0.25">
      <c r="B1408" s="26"/>
    </row>
    <row r="1409" spans="2:5" x14ac:dyDescent="0.25">
      <c r="B1409" s="26"/>
      <c r="E1409" s="60"/>
    </row>
    <row r="1410" spans="2:5" x14ac:dyDescent="0.25">
      <c r="B1410" s="26"/>
    </row>
    <row r="1411" spans="2:5" x14ac:dyDescent="0.25">
      <c r="B1411" s="26"/>
    </row>
    <row r="1412" spans="2:5" x14ac:dyDescent="0.25">
      <c r="B1412" s="26"/>
    </row>
    <row r="1413" spans="2:5" x14ac:dyDescent="0.25">
      <c r="B1413" s="26"/>
    </row>
    <row r="1414" spans="2:5" x14ac:dyDescent="0.25">
      <c r="B1414" s="26"/>
    </row>
    <row r="1415" spans="2:5" x14ac:dyDescent="0.25">
      <c r="B1415" s="26"/>
    </row>
    <row r="1416" spans="2:5" x14ac:dyDescent="0.25">
      <c r="B1416" s="26"/>
    </row>
    <row r="1417" spans="2:5" x14ac:dyDescent="0.25">
      <c r="B1417" s="26"/>
      <c r="E1417" s="60"/>
    </row>
    <row r="1418" spans="2:5" x14ac:dyDescent="0.25">
      <c r="B1418" s="26"/>
    </row>
    <row r="1419" spans="2:5" x14ac:dyDescent="0.25">
      <c r="B1419" s="26"/>
    </row>
    <row r="1420" spans="2:5" x14ac:dyDescent="0.25">
      <c r="B1420" s="26"/>
    </row>
    <row r="1421" spans="2:5" x14ac:dyDescent="0.25">
      <c r="B1421" s="26"/>
    </row>
    <row r="1422" spans="2:5" x14ac:dyDescent="0.25">
      <c r="B1422" s="26"/>
      <c r="E1422" s="60"/>
    </row>
    <row r="1423" spans="2:5" x14ac:dyDescent="0.25">
      <c r="B1423" s="26"/>
    </row>
    <row r="1424" spans="2:5" x14ac:dyDescent="0.25">
      <c r="B1424" s="26"/>
    </row>
    <row r="1425" spans="2:5" x14ac:dyDescent="0.25">
      <c r="B1425" s="26"/>
    </row>
    <row r="1426" spans="2:5" x14ac:dyDescent="0.25">
      <c r="B1426" s="26"/>
    </row>
    <row r="1427" spans="2:5" x14ac:dyDescent="0.25">
      <c r="B1427" s="26"/>
    </row>
    <row r="1428" spans="2:5" x14ac:dyDescent="0.25">
      <c r="B1428" s="26"/>
    </row>
    <row r="1429" spans="2:5" x14ac:dyDescent="0.25">
      <c r="B1429" s="26"/>
      <c r="E1429" s="60"/>
    </row>
    <row r="1430" spans="2:5" x14ac:dyDescent="0.25">
      <c r="B1430" s="26"/>
    </row>
    <row r="1431" spans="2:5" x14ac:dyDescent="0.25">
      <c r="B1431" s="26"/>
    </row>
    <row r="1432" spans="2:5" x14ac:dyDescent="0.25">
      <c r="B1432" s="26"/>
    </row>
    <row r="1433" spans="2:5" x14ac:dyDescent="0.25">
      <c r="B1433" s="26"/>
    </row>
    <row r="1434" spans="2:5" x14ac:dyDescent="0.25">
      <c r="B1434" s="26"/>
      <c r="E1434" s="60"/>
    </row>
    <row r="1435" spans="2:5" x14ac:dyDescent="0.25">
      <c r="B1435" s="26"/>
    </row>
    <row r="1436" spans="2:5" x14ac:dyDescent="0.25">
      <c r="B1436" s="26"/>
    </row>
    <row r="1437" spans="2:5" x14ac:dyDescent="0.25">
      <c r="B1437" s="26"/>
    </row>
    <row r="1438" spans="2:5" x14ac:dyDescent="0.25">
      <c r="B1438" s="26"/>
    </row>
    <row r="1439" spans="2:5" x14ac:dyDescent="0.25">
      <c r="B1439" s="26"/>
    </row>
    <row r="1440" spans="2:5" x14ac:dyDescent="0.25">
      <c r="B1440" s="26"/>
    </row>
    <row r="1441" spans="2:5" x14ac:dyDescent="0.25">
      <c r="B1441" s="26"/>
    </row>
    <row r="1442" spans="2:5" x14ac:dyDescent="0.25">
      <c r="B1442" s="26"/>
    </row>
    <row r="1443" spans="2:5" x14ac:dyDescent="0.25">
      <c r="B1443" s="26"/>
    </row>
    <row r="1444" spans="2:5" x14ac:dyDescent="0.25">
      <c r="B1444" s="26"/>
    </row>
    <row r="1445" spans="2:5" x14ac:dyDescent="0.25">
      <c r="B1445" s="26"/>
      <c r="E1445" s="60"/>
    </row>
    <row r="1446" spans="2:5" x14ac:dyDescent="0.25">
      <c r="B1446" s="26"/>
    </row>
    <row r="1447" spans="2:5" x14ac:dyDescent="0.25">
      <c r="B1447" s="26"/>
    </row>
    <row r="1448" spans="2:5" x14ac:dyDescent="0.25">
      <c r="B1448" s="26"/>
    </row>
    <row r="1449" spans="2:5" x14ac:dyDescent="0.25">
      <c r="B1449" s="26"/>
    </row>
    <row r="1450" spans="2:5" x14ac:dyDescent="0.25">
      <c r="B1450" s="26"/>
    </row>
    <row r="1451" spans="2:5" x14ac:dyDescent="0.25">
      <c r="B1451" s="26"/>
    </row>
    <row r="1452" spans="2:5" x14ac:dyDescent="0.25">
      <c r="B1452" s="26"/>
    </row>
    <row r="1453" spans="2:5" x14ac:dyDescent="0.25">
      <c r="B1453" s="26"/>
    </row>
    <row r="1454" spans="2:5" x14ac:dyDescent="0.25">
      <c r="B1454" s="26"/>
    </row>
    <row r="1455" spans="2:5" x14ac:dyDescent="0.25">
      <c r="B1455" s="26"/>
    </row>
    <row r="1456" spans="2:5" x14ac:dyDescent="0.25">
      <c r="B1456" s="26"/>
    </row>
    <row r="1457" spans="2:2" x14ac:dyDescent="0.25">
      <c r="B1457" s="26"/>
    </row>
    <row r="1458" spans="2:2" x14ac:dyDescent="0.25">
      <c r="B1458" s="26"/>
    </row>
    <row r="1459" spans="2:2" x14ac:dyDescent="0.25">
      <c r="B1459" s="26"/>
    </row>
    <row r="1460" spans="2:2" x14ac:dyDescent="0.25">
      <c r="B1460" s="26"/>
    </row>
    <row r="1461" spans="2:2" x14ac:dyDescent="0.25">
      <c r="B1461" s="26"/>
    </row>
    <row r="1462" spans="2:2" x14ac:dyDescent="0.25">
      <c r="B1462" s="26"/>
    </row>
    <row r="1463" spans="2:2" x14ac:dyDescent="0.25">
      <c r="B1463" s="26"/>
    </row>
    <row r="1464" spans="2:2" x14ac:dyDescent="0.25">
      <c r="B1464" s="26"/>
    </row>
    <row r="1465" spans="2:2" x14ac:dyDescent="0.25">
      <c r="B1465" s="26"/>
    </row>
    <row r="1466" spans="2:2" x14ac:dyDescent="0.25">
      <c r="B1466" s="26"/>
    </row>
    <row r="1467" spans="2:2" x14ac:dyDescent="0.25">
      <c r="B1467" s="26"/>
    </row>
    <row r="1468" spans="2:2" x14ac:dyDescent="0.25">
      <c r="B1468" s="26"/>
    </row>
    <row r="1469" spans="2:2" x14ac:dyDescent="0.25">
      <c r="B1469" s="26"/>
    </row>
    <row r="1470" spans="2:2" x14ac:dyDescent="0.25">
      <c r="B1470" s="26"/>
    </row>
    <row r="1471" spans="2:2" x14ac:dyDescent="0.25">
      <c r="B1471" s="26"/>
    </row>
    <row r="1472" spans="2:2" x14ac:dyDescent="0.25">
      <c r="B1472" s="26"/>
    </row>
    <row r="1473" spans="2:5" x14ac:dyDescent="0.25">
      <c r="B1473" s="26"/>
    </row>
    <row r="1474" spans="2:5" x14ac:dyDescent="0.25">
      <c r="B1474" s="26"/>
    </row>
    <row r="1475" spans="2:5" x14ac:dyDescent="0.25">
      <c r="B1475" s="26"/>
    </row>
    <row r="1476" spans="2:5" x14ac:dyDescent="0.25">
      <c r="B1476" s="26"/>
    </row>
    <row r="1477" spans="2:5" x14ac:dyDescent="0.25">
      <c r="B1477" s="26"/>
    </row>
    <row r="1478" spans="2:5" x14ac:dyDescent="0.25">
      <c r="B1478" s="26"/>
    </row>
    <row r="1479" spans="2:5" x14ac:dyDescent="0.25">
      <c r="B1479" s="26"/>
    </row>
    <row r="1480" spans="2:5" x14ac:dyDescent="0.25">
      <c r="B1480" s="26"/>
    </row>
    <row r="1481" spans="2:5" x14ac:dyDescent="0.25">
      <c r="B1481" s="26"/>
    </row>
    <row r="1482" spans="2:5" x14ac:dyDescent="0.25">
      <c r="B1482" s="26"/>
    </row>
    <row r="1483" spans="2:5" x14ac:dyDescent="0.25">
      <c r="B1483" s="26"/>
      <c r="E1483" s="60"/>
    </row>
    <row r="1484" spans="2:5" x14ac:dyDescent="0.25">
      <c r="B1484" s="26"/>
    </row>
    <row r="1485" spans="2:5" x14ac:dyDescent="0.25">
      <c r="B1485" s="26"/>
    </row>
    <row r="1486" spans="2:5" x14ac:dyDescent="0.25">
      <c r="B1486" s="26"/>
    </row>
    <row r="1487" spans="2:5" x14ac:dyDescent="0.25">
      <c r="B1487" s="26"/>
    </row>
    <row r="1488" spans="2:5" x14ac:dyDescent="0.25">
      <c r="B1488" s="26"/>
    </row>
    <row r="1489" spans="2:2" x14ac:dyDescent="0.25">
      <c r="B1489" s="26"/>
    </row>
    <row r="1490" spans="2:2" x14ac:dyDescent="0.25">
      <c r="B1490" s="26"/>
    </row>
    <row r="1491" spans="2:2" x14ac:dyDescent="0.25">
      <c r="B1491" s="26"/>
    </row>
    <row r="1492" spans="2:2" x14ac:dyDescent="0.25">
      <c r="B1492" s="26"/>
    </row>
    <row r="1493" spans="2:2" x14ac:dyDescent="0.25">
      <c r="B1493" s="26"/>
    </row>
    <row r="1494" spans="2:2" x14ac:dyDescent="0.25">
      <c r="B1494" s="26"/>
    </row>
    <row r="1495" spans="2:2" x14ac:dyDescent="0.25">
      <c r="B1495" s="26"/>
    </row>
    <row r="1496" spans="2:2" x14ac:dyDescent="0.25">
      <c r="B1496" s="26"/>
    </row>
    <row r="1497" spans="2:2" x14ac:dyDescent="0.25">
      <c r="B1497" s="26"/>
    </row>
    <row r="1498" spans="2:2" x14ac:dyDescent="0.25">
      <c r="B1498" s="26"/>
    </row>
    <row r="1499" spans="2:2" x14ac:dyDescent="0.25">
      <c r="B1499" s="26"/>
    </row>
    <row r="1500" spans="2:2" x14ac:dyDescent="0.25">
      <c r="B1500" s="26"/>
    </row>
    <row r="1501" spans="2:2" x14ac:dyDescent="0.25">
      <c r="B1501" s="26"/>
    </row>
    <row r="1502" spans="2:2" x14ac:dyDescent="0.25">
      <c r="B1502" s="26"/>
    </row>
    <row r="1503" spans="2:2" x14ac:dyDescent="0.25">
      <c r="B1503" s="26"/>
    </row>
    <row r="1504" spans="2:2" x14ac:dyDescent="0.25">
      <c r="B1504" s="26"/>
    </row>
    <row r="1505" spans="2:5" x14ac:dyDescent="0.25">
      <c r="B1505" s="26"/>
    </row>
    <row r="1506" spans="2:5" x14ac:dyDescent="0.25">
      <c r="B1506" s="26"/>
    </row>
    <row r="1507" spans="2:5" x14ac:dyDescent="0.25">
      <c r="B1507" s="26"/>
    </row>
    <row r="1508" spans="2:5" x14ac:dyDescent="0.25">
      <c r="B1508" s="26"/>
    </row>
    <row r="1509" spans="2:5" x14ac:dyDescent="0.25">
      <c r="B1509" s="26"/>
    </row>
    <row r="1510" spans="2:5" x14ac:dyDescent="0.25">
      <c r="B1510" s="26"/>
    </row>
    <row r="1511" spans="2:5" x14ac:dyDescent="0.25">
      <c r="B1511" s="26"/>
    </row>
    <row r="1512" spans="2:5" x14ac:dyDescent="0.25">
      <c r="B1512" s="26"/>
    </row>
    <row r="1513" spans="2:5" x14ac:dyDescent="0.25">
      <c r="B1513" s="26"/>
    </row>
    <row r="1514" spans="2:5" x14ac:dyDescent="0.25">
      <c r="B1514" s="26"/>
    </row>
    <row r="1515" spans="2:5" x14ac:dyDescent="0.25">
      <c r="B1515" s="26"/>
    </row>
    <row r="1516" spans="2:5" x14ac:dyDescent="0.25">
      <c r="B1516" s="26"/>
    </row>
    <row r="1517" spans="2:5" x14ac:dyDescent="0.25">
      <c r="B1517" s="26"/>
      <c r="E1517" s="60"/>
    </row>
    <row r="1518" spans="2:5" x14ac:dyDescent="0.25">
      <c r="B1518" s="26"/>
    </row>
    <row r="1519" spans="2:5" x14ac:dyDescent="0.25">
      <c r="B1519" s="26"/>
    </row>
    <row r="1520" spans="2:5" x14ac:dyDescent="0.25">
      <c r="B1520" s="26"/>
    </row>
    <row r="1521" spans="2:2" x14ac:dyDescent="0.25">
      <c r="B1521" s="26"/>
    </row>
    <row r="1522" spans="2:2" x14ac:dyDescent="0.25">
      <c r="B1522" s="26"/>
    </row>
    <row r="1523" spans="2:2" x14ac:dyDescent="0.25">
      <c r="B1523" s="26"/>
    </row>
    <row r="1524" spans="2:2" x14ac:dyDescent="0.25">
      <c r="B1524" s="26"/>
    </row>
    <row r="1525" spans="2:2" x14ac:dyDescent="0.25">
      <c r="B1525" s="26"/>
    </row>
    <row r="1526" spans="2:2" x14ac:dyDescent="0.25">
      <c r="B1526" s="26"/>
    </row>
    <row r="1527" spans="2:2" x14ac:dyDescent="0.25">
      <c r="B1527" s="26"/>
    </row>
    <row r="1528" spans="2:2" x14ac:dyDescent="0.25">
      <c r="B1528" s="26"/>
    </row>
    <row r="1529" spans="2:2" x14ac:dyDescent="0.25">
      <c r="B1529" s="26"/>
    </row>
    <row r="1530" spans="2:2" x14ac:dyDescent="0.25">
      <c r="B1530" s="26"/>
    </row>
    <row r="1531" spans="2:2" x14ac:dyDescent="0.25">
      <c r="B1531" s="26"/>
    </row>
    <row r="1532" spans="2:2" x14ac:dyDescent="0.25">
      <c r="B1532" s="26"/>
    </row>
    <row r="1533" spans="2:2" x14ac:dyDescent="0.25">
      <c r="B1533" s="26"/>
    </row>
    <row r="1534" spans="2:2" x14ac:dyDescent="0.25">
      <c r="B1534" s="26"/>
    </row>
    <row r="1535" spans="2:2" x14ac:dyDescent="0.25">
      <c r="B1535" s="26"/>
    </row>
    <row r="1536" spans="2:2" x14ac:dyDescent="0.25">
      <c r="B1536" s="26"/>
    </row>
    <row r="1537" spans="2:5" x14ac:dyDescent="0.25">
      <c r="B1537" s="26"/>
    </row>
    <row r="1538" spans="2:5" x14ac:dyDescent="0.25">
      <c r="B1538" s="26"/>
    </row>
    <row r="1539" spans="2:5" x14ac:dyDescent="0.25">
      <c r="B1539" s="26"/>
    </row>
    <row r="1540" spans="2:5" x14ac:dyDescent="0.25">
      <c r="B1540" s="26"/>
      <c r="E1540" s="60"/>
    </row>
    <row r="1541" spans="2:5" x14ac:dyDescent="0.25">
      <c r="B1541" s="26"/>
    </row>
    <row r="1542" spans="2:5" x14ac:dyDescent="0.25">
      <c r="B1542" s="26"/>
    </row>
    <row r="1543" spans="2:5" x14ac:dyDescent="0.25">
      <c r="B1543" s="26"/>
    </row>
    <row r="1544" spans="2:5" x14ac:dyDescent="0.25">
      <c r="B1544" s="26"/>
    </row>
    <row r="1545" spans="2:5" x14ac:dyDescent="0.25">
      <c r="B1545" s="26"/>
      <c r="E1545" s="60"/>
    </row>
    <row r="1546" spans="2:5" x14ac:dyDescent="0.25">
      <c r="B1546" s="26"/>
    </row>
    <row r="1547" spans="2:5" x14ac:dyDescent="0.25">
      <c r="B1547" s="26"/>
    </row>
    <row r="1548" spans="2:5" x14ac:dyDescent="0.25">
      <c r="B1548" s="26"/>
      <c r="E1548" s="60"/>
    </row>
    <row r="1549" spans="2:5" x14ac:dyDescent="0.25">
      <c r="B1549" s="26"/>
    </row>
    <row r="1550" spans="2:5" x14ac:dyDescent="0.25">
      <c r="B1550" s="26"/>
    </row>
    <row r="1551" spans="2:5" x14ac:dyDescent="0.25">
      <c r="B1551" s="26"/>
    </row>
    <row r="1552" spans="2:5" x14ac:dyDescent="0.25">
      <c r="B1552" s="26"/>
    </row>
    <row r="1553" spans="2:2" x14ac:dyDescent="0.25">
      <c r="B1553" s="26"/>
    </row>
    <row r="1554" spans="2:2" x14ac:dyDescent="0.25">
      <c r="B1554" s="26"/>
    </row>
    <row r="1555" spans="2:2" x14ac:dyDescent="0.25">
      <c r="B1555" s="26"/>
    </row>
    <row r="1556" spans="2:2" x14ac:dyDescent="0.25">
      <c r="B1556" s="26"/>
    </row>
    <row r="1557" spans="2:2" x14ac:dyDescent="0.25">
      <c r="B1557" s="26"/>
    </row>
    <row r="1558" spans="2:2" x14ac:dyDescent="0.25">
      <c r="B1558" s="26"/>
    </row>
    <row r="1559" spans="2:2" x14ac:dyDescent="0.25">
      <c r="B1559" s="26"/>
    </row>
    <row r="1560" spans="2:2" x14ac:dyDescent="0.25">
      <c r="B1560" s="26"/>
    </row>
    <row r="1561" spans="2:2" x14ac:dyDescent="0.25">
      <c r="B1561" s="26"/>
    </row>
    <row r="1562" spans="2:2" x14ac:dyDescent="0.25">
      <c r="B1562" s="26"/>
    </row>
    <row r="1563" spans="2:2" x14ac:dyDescent="0.25">
      <c r="B1563" s="26"/>
    </row>
    <row r="1564" spans="2:2" x14ac:dyDescent="0.25">
      <c r="B1564" s="26"/>
    </row>
    <row r="1565" spans="2:2" x14ac:dyDescent="0.25">
      <c r="B1565" s="26"/>
    </row>
    <row r="1566" spans="2:2" x14ac:dyDescent="0.25">
      <c r="B1566" s="26"/>
    </row>
    <row r="1567" spans="2:2" x14ac:dyDescent="0.25">
      <c r="B1567" s="26"/>
    </row>
    <row r="1568" spans="2:2" x14ac:dyDescent="0.25">
      <c r="B1568" s="26"/>
    </row>
    <row r="1569" spans="2:5" x14ac:dyDescent="0.25">
      <c r="B1569" s="26"/>
    </row>
    <row r="1570" spans="2:5" x14ac:dyDescent="0.25">
      <c r="B1570" s="26"/>
    </row>
    <row r="1571" spans="2:5" x14ac:dyDescent="0.25">
      <c r="B1571" s="26"/>
    </row>
    <row r="1572" spans="2:5" x14ac:dyDescent="0.25">
      <c r="B1572" s="26"/>
    </row>
    <row r="1573" spans="2:5" x14ac:dyDescent="0.25">
      <c r="B1573" s="26"/>
      <c r="E1573" s="60"/>
    </row>
    <row r="1574" spans="2:5" x14ac:dyDescent="0.25">
      <c r="B1574" s="26"/>
    </row>
    <row r="1575" spans="2:5" x14ac:dyDescent="0.25">
      <c r="B1575" s="26"/>
    </row>
    <row r="1576" spans="2:5" x14ac:dyDescent="0.25">
      <c r="B1576" s="26"/>
    </row>
    <row r="1577" spans="2:5" x14ac:dyDescent="0.25">
      <c r="B1577" s="26"/>
    </row>
    <row r="1578" spans="2:5" x14ac:dyDescent="0.25">
      <c r="B1578" s="26"/>
    </row>
    <row r="1579" spans="2:5" x14ac:dyDescent="0.25">
      <c r="B1579" s="26"/>
    </row>
    <row r="1580" spans="2:5" x14ac:dyDescent="0.25">
      <c r="B1580" s="26"/>
    </row>
    <row r="1581" spans="2:5" x14ac:dyDescent="0.25">
      <c r="B1581" s="26"/>
    </row>
    <row r="1582" spans="2:5" x14ac:dyDescent="0.25">
      <c r="B1582" s="26"/>
    </row>
    <row r="1583" spans="2:5" x14ac:dyDescent="0.25">
      <c r="B1583" s="26"/>
    </row>
    <row r="1584" spans="2:5" x14ac:dyDescent="0.25">
      <c r="B1584" s="26"/>
    </row>
    <row r="1585" spans="2:5" x14ac:dyDescent="0.25">
      <c r="B1585" s="26"/>
      <c r="E1585" s="60"/>
    </row>
    <row r="1586" spans="2:5" x14ac:dyDescent="0.25">
      <c r="B1586" s="26"/>
    </row>
    <row r="1587" spans="2:5" x14ac:dyDescent="0.25">
      <c r="B1587" s="26"/>
    </row>
    <row r="1588" spans="2:5" x14ac:dyDescent="0.25">
      <c r="B1588" s="26"/>
    </row>
    <row r="1589" spans="2:5" x14ac:dyDescent="0.25">
      <c r="B1589" s="26"/>
    </row>
    <row r="1590" spans="2:5" x14ac:dyDescent="0.25">
      <c r="B1590" s="26"/>
    </row>
    <row r="1591" spans="2:5" x14ac:dyDescent="0.25">
      <c r="B1591" s="26"/>
    </row>
    <row r="1592" spans="2:5" x14ac:dyDescent="0.25">
      <c r="B1592" s="26"/>
    </row>
    <row r="1593" spans="2:5" x14ac:dyDescent="0.25">
      <c r="B1593" s="26"/>
      <c r="E1593" s="60"/>
    </row>
    <row r="1594" spans="2:5" x14ac:dyDescent="0.25">
      <c r="B1594" s="26"/>
    </row>
    <row r="1595" spans="2:5" x14ac:dyDescent="0.25">
      <c r="B1595" s="26"/>
    </row>
    <row r="1596" spans="2:5" x14ac:dyDescent="0.25">
      <c r="B1596" s="26"/>
    </row>
    <row r="1597" spans="2:5" x14ac:dyDescent="0.25">
      <c r="B1597" s="26"/>
    </row>
    <row r="1598" spans="2:5" x14ac:dyDescent="0.25">
      <c r="B1598" s="26"/>
    </row>
    <row r="1599" spans="2:5" x14ac:dyDescent="0.25">
      <c r="B1599" s="26"/>
    </row>
    <row r="1600" spans="2:5" x14ac:dyDescent="0.25">
      <c r="B1600" s="26"/>
    </row>
    <row r="1601" spans="2:5" x14ac:dyDescent="0.25">
      <c r="B1601" s="26"/>
    </row>
    <row r="1602" spans="2:5" x14ac:dyDescent="0.25">
      <c r="B1602" s="26"/>
    </row>
    <row r="1603" spans="2:5" x14ac:dyDescent="0.25">
      <c r="B1603" s="26"/>
    </row>
    <row r="1604" spans="2:5" x14ac:dyDescent="0.25">
      <c r="B1604" s="26"/>
    </row>
    <row r="1605" spans="2:5" x14ac:dyDescent="0.25">
      <c r="B1605" s="26"/>
      <c r="E1605" s="60"/>
    </row>
    <row r="1606" spans="2:5" x14ac:dyDescent="0.25">
      <c r="B1606" s="26"/>
    </row>
    <row r="1607" spans="2:5" x14ac:dyDescent="0.25">
      <c r="B1607" s="26"/>
      <c r="E1607" s="60"/>
    </row>
    <row r="1608" spans="2:5" x14ac:dyDescent="0.25">
      <c r="B1608" s="26"/>
    </row>
    <row r="1609" spans="2:5" x14ac:dyDescent="0.25">
      <c r="B1609" s="26"/>
    </row>
    <row r="1610" spans="2:5" x14ac:dyDescent="0.25">
      <c r="B1610" s="26"/>
    </row>
    <row r="1611" spans="2:5" x14ac:dyDescent="0.25">
      <c r="B1611" s="26"/>
    </row>
    <row r="1612" spans="2:5" x14ac:dyDescent="0.25">
      <c r="B1612" s="26"/>
    </row>
    <row r="1613" spans="2:5" x14ac:dyDescent="0.25">
      <c r="B1613" s="26"/>
    </row>
    <row r="1614" spans="2:5" x14ac:dyDescent="0.25">
      <c r="B1614" s="26"/>
      <c r="E1614" s="60"/>
    </row>
    <row r="1615" spans="2:5" x14ac:dyDescent="0.25">
      <c r="B1615" s="26"/>
    </row>
    <row r="1616" spans="2:5" x14ac:dyDescent="0.25">
      <c r="B1616" s="26"/>
    </row>
    <row r="1617" spans="2:5" x14ac:dyDescent="0.25">
      <c r="B1617" s="26"/>
    </row>
    <row r="1618" spans="2:5" x14ac:dyDescent="0.25">
      <c r="B1618" s="26"/>
    </row>
    <row r="1619" spans="2:5" x14ac:dyDescent="0.25">
      <c r="B1619" s="26"/>
      <c r="E1619" s="60"/>
    </row>
    <row r="1620" spans="2:5" x14ac:dyDescent="0.25">
      <c r="B1620" s="26"/>
    </row>
    <row r="1621" spans="2:5" x14ac:dyDescent="0.25">
      <c r="B1621" s="26"/>
    </row>
    <row r="1622" spans="2:5" x14ac:dyDescent="0.25">
      <c r="B1622" s="26"/>
    </row>
    <row r="1623" spans="2:5" x14ac:dyDescent="0.25">
      <c r="B1623" s="26"/>
    </row>
    <row r="1624" spans="2:5" x14ac:dyDescent="0.25">
      <c r="B1624" s="26"/>
    </row>
    <row r="1625" spans="2:5" x14ac:dyDescent="0.25">
      <c r="B1625" s="26"/>
    </row>
    <row r="1626" spans="2:5" x14ac:dyDescent="0.25">
      <c r="B1626" s="26"/>
    </row>
    <row r="1627" spans="2:5" x14ac:dyDescent="0.25">
      <c r="B1627" s="26"/>
    </row>
    <row r="1628" spans="2:5" x14ac:dyDescent="0.25">
      <c r="B1628" s="26"/>
    </row>
    <row r="1629" spans="2:5" x14ac:dyDescent="0.25">
      <c r="B1629" s="26"/>
    </row>
    <row r="1630" spans="2:5" x14ac:dyDescent="0.25">
      <c r="B1630" s="26"/>
      <c r="E1630" s="60"/>
    </row>
    <row r="1631" spans="2:5" x14ac:dyDescent="0.25">
      <c r="B1631" s="26"/>
    </row>
    <row r="1632" spans="2:5" x14ac:dyDescent="0.25">
      <c r="B1632" s="26"/>
    </row>
    <row r="1633" spans="2:5" x14ac:dyDescent="0.25">
      <c r="B1633" s="26"/>
    </row>
    <row r="1634" spans="2:5" x14ac:dyDescent="0.25">
      <c r="B1634" s="26"/>
    </row>
    <row r="1635" spans="2:5" x14ac:dyDescent="0.25">
      <c r="B1635" s="26"/>
    </row>
    <row r="1636" spans="2:5" x14ac:dyDescent="0.25">
      <c r="B1636" s="26"/>
    </row>
    <row r="1637" spans="2:5" x14ac:dyDescent="0.25">
      <c r="B1637" s="26"/>
      <c r="E1637" s="60"/>
    </row>
    <row r="1638" spans="2:5" x14ac:dyDescent="0.25">
      <c r="B1638" s="26"/>
    </row>
    <row r="1639" spans="2:5" x14ac:dyDescent="0.25">
      <c r="B1639" s="26"/>
    </row>
    <row r="1640" spans="2:5" x14ac:dyDescent="0.25">
      <c r="B1640" s="26"/>
    </row>
    <row r="1641" spans="2:5" x14ac:dyDescent="0.25">
      <c r="B1641" s="26"/>
    </row>
    <row r="1642" spans="2:5" x14ac:dyDescent="0.25">
      <c r="B1642" s="26"/>
    </row>
    <row r="1643" spans="2:5" x14ac:dyDescent="0.25">
      <c r="B1643" s="26"/>
    </row>
    <row r="1644" spans="2:5" x14ac:dyDescent="0.25">
      <c r="B1644" s="26"/>
    </row>
    <row r="1645" spans="2:5" x14ac:dyDescent="0.25">
      <c r="B1645" s="26"/>
    </row>
    <row r="1646" spans="2:5" x14ac:dyDescent="0.25">
      <c r="B1646" s="26"/>
    </row>
    <row r="1647" spans="2:5" x14ac:dyDescent="0.25">
      <c r="B1647" s="26"/>
      <c r="E1647" s="60"/>
    </row>
    <row r="1648" spans="2:5" x14ac:dyDescent="0.25">
      <c r="B1648" s="26"/>
    </row>
    <row r="1649" spans="2:5" x14ac:dyDescent="0.25">
      <c r="B1649" s="26"/>
      <c r="E1649" s="60"/>
    </row>
    <row r="1650" spans="2:5" x14ac:dyDescent="0.25">
      <c r="B1650" s="26"/>
    </row>
    <row r="1651" spans="2:5" x14ac:dyDescent="0.25">
      <c r="B1651" s="26"/>
    </row>
    <row r="1652" spans="2:5" x14ac:dyDescent="0.25">
      <c r="B1652" s="26"/>
      <c r="E1652" s="60"/>
    </row>
    <row r="1653" spans="2:5" x14ac:dyDescent="0.25">
      <c r="B1653" s="26"/>
    </row>
    <row r="1654" spans="2:5" x14ac:dyDescent="0.25">
      <c r="B1654" s="26"/>
    </row>
    <row r="1655" spans="2:5" x14ac:dyDescent="0.25">
      <c r="B1655" s="26"/>
    </row>
    <row r="1656" spans="2:5" x14ac:dyDescent="0.25">
      <c r="B1656" s="26"/>
    </row>
    <row r="1657" spans="2:5" x14ac:dyDescent="0.25">
      <c r="B1657" s="26"/>
    </row>
    <row r="1658" spans="2:5" x14ac:dyDescent="0.25">
      <c r="B1658" s="26"/>
    </row>
    <row r="1659" spans="2:5" x14ac:dyDescent="0.25">
      <c r="B1659" s="26"/>
    </row>
    <row r="1660" spans="2:5" x14ac:dyDescent="0.25">
      <c r="B1660" s="26"/>
    </row>
    <row r="1661" spans="2:5" x14ac:dyDescent="0.25">
      <c r="B1661" s="26"/>
    </row>
    <row r="1662" spans="2:5" x14ac:dyDescent="0.25">
      <c r="B1662" s="26"/>
    </row>
    <row r="1663" spans="2:5" x14ac:dyDescent="0.25">
      <c r="B1663" s="26"/>
    </row>
    <row r="1664" spans="2:5" x14ac:dyDescent="0.25">
      <c r="B1664" s="26"/>
    </row>
    <row r="1665" spans="2:5" x14ac:dyDescent="0.25">
      <c r="B1665" s="26"/>
    </row>
    <row r="1666" spans="2:5" x14ac:dyDescent="0.25">
      <c r="B1666" s="26"/>
    </row>
    <row r="1667" spans="2:5" x14ac:dyDescent="0.25">
      <c r="B1667" s="26"/>
    </row>
    <row r="1668" spans="2:5" x14ac:dyDescent="0.25">
      <c r="B1668" s="26"/>
    </row>
    <row r="1669" spans="2:5" x14ac:dyDescent="0.25">
      <c r="B1669" s="26"/>
    </row>
    <row r="1670" spans="2:5" x14ac:dyDescent="0.25">
      <c r="B1670" s="26"/>
    </row>
    <row r="1671" spans="2:5" x14ac:dyDescent="0.25">
      <c r="B1671" s="26"/>
    </row>
    <row r="1672" spans="2:5" x14ac:dyDescent="0.25">
      <c r="B1672" s="26"/>
      <c r="E1672" s="60"/>
    </row>
    <row r="1673" spans="2:5" x14ac:dyDescent="0.25">
      <c r="B1673" s="26"/>
    </row>
    <row r="1674" spans="2:5" x14ac:dyDescent="0.25">
      <c r="B1674" s="26"/>
      <c r="E1674" s="60"/>
    </row>
    <row r="1675" spans="2:5" x14ac:dyDescent="0.25">
      <c r="B1675" s="26"/>
    </row>
    <row r="1676" spans="2:5" x14ac:dyDescent="0.25">
      <c r="B1676" s="26"/>
    </row>
    <row r="1677" spans="2:5" x14ac:dyDescent="0.25">
      <c r="B1677" s="26"/>
    </row>
    <row r="1678" spans="2:5" x14ac:dyDescent="0.25">
      <c r="B1678" s="26"/>
    </row>
    <row r="1679" spans="2:5" x14ac:dyDescent="0.25">
      <c r="B1679" s="26"/>
    </row>
    <row r="1680" spans="2:5" x14ac:dyDescent="0.25">
      <c r="B1680" s="26"/>
    </row>
    <row r="1681" spans="2:5" x14ac:dyDescent="0.25">
      <c r="B1681" s="26"/>
    </row>
    <row r="1682" spans="2:5" x14ac:dyDescent="0.25">
      <c r="B1682" s="26"/>
      <c r="E1682" s="60"/>
    </row>
    <row r="1683" spans="2:5" x14ac:dyDescent="0.25">
      <c r="B1683" s="26"/>
    </row>
    <row r="1684" spans="2:5" x14ac:dyDescent="0.25">
      <c r="B1684" s="26"/>
    </row>
    <row r="1685" spans="2:5" x14ac:dyDescent="0.25">
      <c r="B1685" s="26"/>
    </row>
    <row r="1686" spans="2:5" x14ac:dyDescent="0.25">
      <c r="B1686" s="26"/>
      <c r="E1686" s="60"/>
    </row>
    <row r="1687" spans="2:5" x14ac:dyDescent="0.25">
      <c r="B1687" s="26"/>
    </row>
    <row r="1688" spans="2:5" x14ac:dyDescent="0.25">
      <c r="B1688" s="26"/>
    </row>
    <row r="1689" spans="2:5" x14ac:dyDescent="0.25">
      <c r="B1689" s="26"/>
    </row>
    <row r="1690" spans="2:5" x14ac:dyDescent="0.25">
      <c r="B1690" s="26"/>
    </row>
    <row r="1691" spans="2:5" x14ac:dyDescent="0.25">
      <c r="B1691" s="26"/>
    </row>
    <row r="1692" spans="2:5" x14ac:dyDescent="0.25">
      <c r="B1692" s="26"/>
    </row>
    <row r="1693" spans="2:5" x14ac:dyDescent="0.25">
      <c r="B1693" s="26"/>
    </row>
    <row r="1694" spans="2:5" x14ac:dyDescent="0.25">
      <c r="B1694" s="26"/>
    </row>
    <row r="1695" spans="2:5" x14ac:dyDescent="0.25">
      <c r="B1695" s="26"/>
    </row>
    <row r="1696" spans="2:5" x14ac:dyDescent="0.25">
      <c r="B1696" s="26"/>
    </row>
    <row r="1697" spans="2:5" x14ac:dyDescent="0.25">
      <c r="B1697" s="26"/>
    </row>
    <row r="1698" spans="2:5" x14ac:dyDescent="0.25">
      <c r="B1698" s="26"/>
    </row>
    <row r="1699" spans="2:5" x14ac:dyDescent="0.25">
      <c r="B1699" s="26"/>
    </row>
    <row r="1700" spans="2:5" x14ac:dyDescent="0.25">
      <c r="B1700" s="26"/>
    </row>
    <row r="1701" spans="2:5" x14ac:dyDescent="0.25">
      <c r="B1701" s="26"/>
    </row>
    <row r="1702" spans="2:5" x14ac:dyDescent="0.25">
      <c r="B1702" s="26"/>
    </row>
    <row r="1703" spans="2:5" x14ac:dyDescent="0.25">
      <c r="B1703" s="26"/>
    </row>
    <row r="1704" spans="2:5" x14ac:dyDescent="0.25">
      <c r="B1704" s="26"/>
      <c r="E1704" s="60"/>
    </row>
    <row r="1705" spans="2:5" x14ac:dyDescent="0.25">
      <c r="B1705" s="26"/>
    </row>
    <row r="1706" spans="2:5" x14ac:dyDescent="0.25">
      <c r="B1706" s="26"/>
    </row>
    <row r="1707" spans="2:5" x14ac:dyDescent="0.25">
      <c r="B1707" s="26"/>
    </row>
    <row r="1708" spans="2:5" x14ac:dyDescent="0.25">
      <c r="B1708" s="26"/>
    </row>
    <row r="1709" spans="2:5" x14ac:dyDescent="0.25">
      <c r="B1709" s="26"/>
    </row>
    <row r="1710" spans="2:5" x14ac:dyDescent="0.25">
      <c r="B1710" s="26"/>
    </row>
    <row r="1711" spans="2:5" x14ac:dyDescent="0.25">
      <c r="B1711" s="26"/>
    </row>
    <row r="1712" spans="2:5" x14ac:dyDescent="0.25">
      <c r="B1712" s="26"/>
    </row>
    <row r="1713" spans="2:5" x14ac:dyDescent="0.25">
      <c r="B1713" s="26"/>
    </row>
    <row r="1714" spans="2:5" x14ac:dyDescent="0.25">
      <c r="B1714" s="26"/>
    </row>
    <row r="1715" spans="2:5" x14ac:dyDescent="0.25">
      <c r="B1715" s="26"/>
    </row>
    <row r="1716" spans="2:5" x14ac:dyDescent="0.25">
      <c r="B1716" s="26"/>
    </row>
    <row r="1717" spans="2:5" x14ac:dyDescent="0.25">
      <c r="B1717" s="26"/>
    </row>
    <row r="1718" spans="2:5" x14ac:dyDescent="0.25">
      <c r="B1718" s="26"/>
    </row>
    <row r="1719" spans="2:5" x14ac:dyDescent="0.25">
      <c r="B1719" s="26"/>
    </row>
    <row r="1720" spans="2:5" x14ac:dyDescent="0.25">
      <c r="B1720" s="26"/>
    </row>
    <row r="1721" spans="2:5" x14ac:dyDescent="0.25">
      <c r="B1721" s="26"/>
    </row>
    <row r="1722" spans="2:5" x14ac:dyDescent="0.25">
      <c r="B1722" s="26"/>
      <c r="E1722" s="60"/>
    </row>
    <row r="1723" spans="2:5" x14ac:dyDescent="0.25">
      <c r="B1723" s="26"/>
      <c r="E1723" s="60"/>
    </row>
    <row r="1724" spans="2:5" x14ac:dyDescent="0.25">
      <c r="B1724" s="26"/>
    </row>
    <row r="1725" spans="2:5" x14ac:dyDescent="0.25">
      <c r="B1725" s="26"/>
      <c r="E1725" s="60"/>
    </row>
    <row r="1726" spans="2:5" x14ac:dyDescent="0.25">
      <c r="B1726" s="26"/>
    </row>
    <row r="1727" spans="2:5" x14ac:dyDescent="0.25">
      <c r="B1727" s="26"/>
    </row>
    <row r="1728" spans="2:5" x14ac:dyDescent="0.25">
      <c r="B1728" s="26"/>
      <c r="E1728" s="60"/>
    </row>
    <row r="1729" spans="2:2" x14ac:dyDescent="0.25">
      <c r="B1729" s="26"/>
    </row>
    <row r="1730" spans="2:2" x14ac:dyDescent="0.25">
      <c r="B1730" s="26"/>
    </row>
    <row r="1731" spans="2:2" x14ac:dyDescent="0.25">
      <c r="B1731" s="26"/>
    </row>
    <row r="1732" spans="2:2" x14ac:dyDescent="0.25">
      <c r="B1732" s="26"/>
    </row>
    <row r="1733" spans="2:2" x14ac:dyDescent="0.25">
      <c r="B1733" s="26"/>
    </row>
    <row r="1734" spans="2:2" x14ac:dyDescent="0.25">
      <c r="B1734" s="26"/>
    </row>
    <row r="1735" spans="2:2" x14ac:dyDescent="0.25">
      <c r="B1735" s="26"/>
    </row>
    <row r="1736" spans="2:2" x14ac:dyDescent="0.25">
      <c r="B1736" s="26"/>
    </row>
    <row r="1737" spans="2:2" x14ac:dyDescent="0.25">
      <c r="B1737" s="26"/>
    </row>
    <row r="1738" spans="2:2" x14ac:dyDescent="0.25">
      <c r="B1738" s="26"/>
    </row>
    <row r="1739" spans="2:2" x14ac:dyDescent="0.25">
      <c r="B1739" s="26"/>
    </row>
    <row r="1740" spans="2:2" x14ac:dyDescent="0.25">
      <c r="B1740" s="26"/>
    </row>
    <row r="1741" spans="2:2" x14ac:dyDescent="0.25">
      <c r="B1741" s="26"/>
    </row>
    <row r="1742" spans="2:2" x14ac:dyDescent="0.25">
      <c r="B1742" s="26"/>
    </row>
    <row r="1743" spans="2:2" x14ac:dyDescent="0.25">
      <c r="B1743" s="26"/>
    </row>
    <row r="1744" spans="2:2" x14ac:dyDescent="0.25">
      <c r="B1744" s="26"/>
    </row>
    <row r="1745" spans="2:5" x14ac:dyDescent="0.25">
      <c r="B1745" s="26"/>
    </row>
    <row r="1746" spans="2:5" x14ac:dyDescent="0.25">
      <c r="B1746" s="26"/>
    </row>
    <row r="1747" spans="2:5" x14ac:dyDescent="0.25">
      <c r="B1747" s="26"/>
    </row>
    <row r="1748" spans="2:5" x14ac:dyDescent="0.25">
      <c r="B1748" s="26"/>
    </row>
    <row r="1749" spans="2:5" x14ac:dyDescent="0.25">
      <c r="B1749" s="26"/>
    </row>
    <row r="1750" spans="2:5" x14ac:dyDescent="0.25">
      <c r="B1750" s="26"/>
    </row>
    <row r="1751" spans="2:5" x14ac:dyDescent="0.25">
      <c r="B1751" s="26"/>
    </row>
    <row r="1752" spans="2:5" x14ac:dyDescent="0.25">
      <c r="B1752" s="26"/>
    </row>
    <row r="1753" spans="2:5" x14ac:dyDescent="0.25">
      <c r="B1753" s="26"/>
      <c r="E1753" s="60"/>
    </row>
    <row r="1754" spans="2:5" x14ac:dyDescent="0.25">
      <c r="B1754" s="26"/>
    </row>
    <row r="1755" spans="2:5" x14ac:dyDescent="0.25">
      <c r="B1755" s="26"/>
    </row>
    <row r="1756" spans="2:5" x14ac:dyDescent="0.25">
      <c r="B1756" s="26"/>
    </row>
    <row r="1757" spans="2:5" x14ac:dyDescent="0.25">
      <c r="B1757" s="26"/>
    </row>
    <row r="1758" spans="2:5" x14ac:dyDescent="0.25">
      <c r="B1758" s="26"/>
    </row>
    <row r="1759" spans="2:5" x14ac:dyDescent="0.25">
      <c r="B1759" s="26"/>
      <c r="E1759" s="60"/>
    </row>
    <row r="1760" spans="2:5" x14ac:dyDescent="0.25">
      <c r="B1760" s="26"/>
    </row>
    <row r="1761" spans="2:5" x14ac:dyDescent="0.25">
      <c r="B1761" s="26"/>
    </row>
    <row r="1762" spans="2:5" x14ac:dyDescent="0.25">
      <c r="B1762" s="26"/>
    </row>
    <row r="1763" spans="2:5" x14ac:dyDescent="0.25">
      <c r="B1763" s="26"/>
      <c r="E1763" s="60"/>
    </row>
    <row r="1764" spans="2:5" x14ac:dyDescent="0.25">
      <c r="B1764" s="26"/>
    </row>
    <row r="1765" spans="2:5" x14ac:dyDescent="0.25">
      <c r="B1765" s="26"/>
    </row>
    <row r="1766" spans="2:5" x14ac:dyDescent="0.25">
      <c r="B1766" s="26"/>
    </row>
    <row r="1767" spans="2:5" x14ac:dyDescent="0.25">
      <c r="B1767" s="26"/>
    </row>
    <row r="1768" spans="2:5" x14ac:dyDescent="0.25">
      <c r="B1768" s="26"/>
    </row>
    <row r="1769" spans="2:5" x14ac:dyDescent="0.25">
      <c r="B1769" s="26"/>
    </row>
    <row r="1770" spans="2:5" x14ac:dyDescent="0.25">
      <c r="B1770" s="26"/>
    </row>
    <row r="1771" spans="2:5" x14ac:dyDescent="0.25">
      <c r="B1771" s="26"/>
    </row>
    <row r="1772" spans="2:5" x14ac:dyDescent="0.25">
      <c r="B1772" s="26"/>
    </row>
    <row r="1773" spans="2:5" x14ac:dyDescent="0.25">
      <c r="B1773" s="26"/>
    </row>
    <row r="1774" spans="2:5" x14ac:dyDescent="0.25">
      <c r="B1774" s="26"/>
    </row>
    <row r="1775" spans="2:5" x14ac:dyDescent="0.25">
      <c r="B1775" s="26"/>
    </row>
    <row r="1776" spans="2:5" x14ac:dyDescent="0.25">
      <c r="B1776" s="26"/>
    </row>
    <row r="1777" spans="2:5" x14ac:dyDescent="0.25">
      <c r="B1777" s="26"/>
    </row>
    <row r="1778" spans="2:5" x14ac:dyDescent="0.25">
      <c r="B1778" s="26"/>
    </row>
    <row r="1779" spans="2:5" x14ac:dyDescent="0.25">
      <c r="B1779" s="26"/>
    </row>
    <row r="1780" spans="2:5" x14ac:dyDescent="0.25">
      <c r="B1780" s="26"/>
    </row>
    <row r="1781" spans="2:5" x14ac:dyDescent="0.25">
      <c r="B1781" s="26"/>
    </row>
    <row r="1782" spans="2:5" x14ac:dyDescent="0.25">
      <c r="B1782" s="26"/>
    </row>
    <row r="1783" spans="2:5" x14ac:dyDescent="0.25">
      <c r="B1783" s="26"/>
    </row>
    <row r="1784" spans="2:5" x14ac:dyDescent="0.25">
      <c r="B1784" s="26"/>
    </row>
    <row r="1785" spans="2:5" x14ac:dyDescent="0.25">
      <c r="B1785" s="26"/>
    </row>
    <row r="1786" spans="2:5" x14ac:dyDescent="0.25">
      <c r="B1786" s="26"/>
    </row>
    <row r="1787" spans="2:5" x14ac:dyDescent="0.25">
      <c r="B1787" s="26"/>
    </row>
    <row r="1788" spans="2:5" x14ac:dyDescent="0.25">
      <c r="B1788" s="26"/>
    </row>
    <row r="1789" spans="2:5" x14ac:dyDescent="0.25">
      <c r="B1789" s="26"/>
    </row>
    <row r="1790" spans="2:5" x14ac:dyDescent="0.25">
      <c r="B1790" s="26"/>
      <c r="E1790" s="60"/>
    </row>
    <row r="1791" spans="2:5" x14ac:dyDescent="0.25">
      <c r="B1791" s="26"/>
    </row>
    <row r="1792" spans="2:5" x14ac:dyDescent="0.25">
      <c r="B1792" s="26"/>
    </row>
    <row r="1793" spans="2:5" x14ac:dyDescent="0.25">
      <c r="B1793" s="26"/>
    </row>
    <row r="1794" spans="2:5" x14ac:dyDescent="0.25">
      <c r="B1794" s="26"/>
    </row>
    <row r="1795" spans="2:5" x14ac:dyDescent="0.25">
      <c r="B1795" s="26"/>
    </row>
    <row r="1796" spans="2:5" x14ac:dyDescent="0.25">
      <c r="B1796" s="26"/>
      <c r="E1796" s="60"/>
    </row>
    <row r="1797" spans="2:5" x14ac:dyDescent="0.25">
      <c r="B1797" s="26"/>
    </row>
    <row r="1798" spans="2:5" x14ac:dyDescent="0.25">
      <c r="B1798" s="26"/>
    </row>
    <row r="1799" spans="2:5" x14ac:dyDescent="0.25">
      <c r="B1799" s="26"/>
    </row>
    <row r="1800" spans="2:5" x14ac:dyDescent="0.25">
      <c r="B1800" s="26"/>
    </row>
    <row r="1801" spans="2:5" x14ac:dyDescent="0.25">
      <c r="B1801" s="26"/>
    </row>
    <row r="1802" spans="2:5" x14ac:dyDescent="0.25">
      <c r="B1802" s="26"/>
    </row>
    <row r="1803" spans="2:5" x14ac:dyDescent="0.25">
      <c r="B1803" s="26"/>
      <c r="E1803" s="60"/>
    </row>
    <row r="1804" spans="2:5" x14ac:dyDescent="0.25">
      <c r="B1804" s="26"/>
    </row>
    <row r="1805" spans="2:5" x14ac:dyDescent="0.25">
      <c r="B1805" s="26"/>
    </row>
    <row r="1806" spans="2:5" x14ac:dyDescent="0.25">
      <c r="B1806" s="26"/>
    </row>
    <row r="1807" spans="2:5" x14ac:dyDescent="0.25">
      <c r="B1807" s="26"/>
    </row>
    <row r="1808" spans="2:5" x14ac:dyDescent="0.25">
      <c r="B1808" s="26"/>
    </row>
    <row r="1809" spans="2:5" x14ac:dyDescent="0.25">
      <c r="B1809" s="26"/>
    </row>
    <row r="1810" spans="2:5" x14ac:dyDescent="0.25">
      <c r="B1810" s="26"/>
    </row>
    <row r="1811" spans="2:5" x14ac:dyDescent="0.25">
      <c r="B1811" s="26"/>
    </row>
    <row r="1812" spans="2:5" x14ac:dyDescent="0.25">
      <c r="B1812" s="26"/>
    </row>
    <row r="1813" spans="2:5" x14ac:dyDescent="0.25">
      <c r="B1813" s="26"/>
      <c r="E1813" s="60"/>
    </row>
    <row r="1814" spans="2:5" x14ac:dyDescent="0.25">
      <c r="B1814" s="26"/>
    </row>
    <row r="1815" spans="2:5" x14ac:dyDescent="0.25">
      <c r="B1815" s="26"/>
      <c r="E1815" s="60"/>
    </row>
    <row r="1816" spans="2:5" x14ac:dyDescent="0.25">
      <c r="B1816" s="26"/>
    </row>
    <row r="1817" spans="2:5" x14ac:dyDescent="0.25">
      <c r="B1817" s="26"/>
    </row>
    <row r="1818" spans="2:5" x14ac:dyDescent="0.25">
      <c r="B1818" s="26"/>
    </row>
    <row r="1819" spans="2:5" x14ac:dyDescent="0.25">
      <c r="B1819" s="26"/>
    </row>
    <row r="1820" spans="2:5" x14ac:dyDescent="0.25">
      <c r="B1820" s="26"/>
    </row>
    <row r="1821" spans="2:5" x14ac:dyDescent="0.25">
      <c r="B1821" s="26"/>
    </row>
    <row r="1822" spans="2:5" x14ac:dyDescent="0.25">
      <c r="B1822" s="26"/>
    </row>
    <row r="1823" spans="2:5" x14ac:dyDescent="0.25">
      <c r="B1823" s="26"/>
    </row>
    <row r="1824" spans="2:5" x14ac:dyDescent="0.25">
      <c r="B1824" s="26"/>
    </row>
    <row r="1825" spans="2:5" x14ac:dyDescent="0.25">
      <c r="B1825" s="26"/>
    </row>
    <row r="1826" spans="2:5" x14ac:dyDescent="0.25">
      <c r="B1826" s="26"/>
    </row>
    <row r="1827" spans="2:5" x14ac:dyDescent="0.25">
      <c r="B1827" s="26"/>
    </row>
    <row r="1828" spans="2:5" x14ac:dyDescent="0.25">
      <c r="B1828" s="26"/>
    </row>
    <row r="1829" spans="2:5" x14ac:dyDescent="0.25">
      <c r="B1829" s="26"/>
      <c r="E1829" s="60"/>
    </row>
    <row r="1830" spans="2:5" x14ac:dyDescent="0.25">
      <c r="B1830" s="26"/>
    </row>
    <row r="1831" spans="2:5" x14ac:dyDescent="0.25">
      <c r="B1831" s="26"/>
    </row>
    <row r="1832" spans="2:5" x14ac:dyDescent="0.25">
      <c r="B1832" s="26"/>
    </row>
    <row r="1833" spans="2:5" x14ac:dyDescent="0.25">
      <c r="B1833" s="26"/>
      <c r="E1833" s="60"/>
    </row>
    <row r="1834" spans="2:5" x14ac:dyDescent="0.25">
      <c r="B1834" s="26"/>
    </row>
    <row r="1835" spans="2:5" x14ac:dyDescent="0.25">
      <c r="B1835" s="26"/>
    </row>
    <row r="1836" spans="2:5" x14ac:dyDescent="0.25">
      <c r="B1836" s="26"/>
    </row>
    <row r="1837" spans="2:5" x14ac:dyDescent="0.25">
      <c r="B1837" s="26"/>
    </row>
    <row r="1838" spans="2:5" x14ac:dyDescent="0.25">
      <c r="B1838" s="26"/>
    </row>
    <row r="1839" spans="2:5" x14ac:dyDescent="0.25">
      <c r="B1839" s="26"/>
    </row>
    <row r="1840" spans="2:5" x14ac:dyDescent="0.25">
      <c r="B1840" s="26"/>
    </row>
    <row r="1841" spans="2:5" x14ac:dyDescent="0.25">
      <c r="B1841" s="26"/>
      <c r="E1841" s="60"/>
    </row>
    <row r="1842" spans="2:5" x14ac:dyDescent="0.25">
      <c r="B1842" s="26"/>
      <c r="E1842" s="60"/>
    </row>
    <row r="1843" spans="2:5" x14ac:dyDescent="0.25">
      <c r="B1843" s="26"/>
    </row>
    <row r="1844" spans="2:5" x14ac:dyDescent="0.25">
      <c r="B1844" s="26"/>
    </row>
    <row r="1845" spans="2:5" x14ac:dyDescent="0.25">
      <c r="B1845" s="26"/>
    </row>
    <row r="1846" spans="2:5" x14ac:dyDescent="0.25">
      <c r="B1846" s="26"/>
    </row>
    <row r="1847" spans="2:5" x14ac:dyDescent="0.25">
      <c r="B1847" s="26"/>
    </row>
    <row r="1848" spans="2:5" x14ac:dyDescent="0.25">
      <c r="B1848" s="26"/>
    </row>
    <row r="1849" spans="2:5" x14ac:dyDescent="0.25">
      <c r="B1849" s="26"/>
    </row>
    <row r="1850" spans="2:5" x14ac:dyDescent="0.25">
      <c r="B1850" s="26"/>
    </row>
    <row r="1851" spans="2:5" x14ac:dyDescent="0.25">
      <c r="B1851" s="26"/>
    </row>
    <row r="1852" spans="2:5" x14ac:dyDescent="0.25">
      <c r="B1852" s="26"/>
    </row>
    <row r="1853" spans="2:5" x14ac:dyDescent="0.25">
      <c r="B1853" s="26"/>
    </row>
    <row r="1854" spans="2:5" x14ac:dyDescent="0.25">
      <c r="B1854" s="26"/>
    </row>
    <row r="1855" spans="2:5" x14ac:dyDescent="0.25">
      <c r="B1855" s="26"/>
    </row>
    <row r="1856" spans="2:5" x14ac:dyDescent="0.25">
      <c r="B1856" s="26"/>
    </row>
    <row r="1857" spans="2:5" x14ac:dyDescent="0.25">
      <c r="B1857" s="26"/>
    </row>
    <row r="1858" spans="2:5" x14ac:dyDescent="0.25">
      <c r="B1858" s="26"/>
    </row>
    <row r="1859" spans="2:5" x14ac:dyDescent="0.25">
      <c r="B1859" s="26"/>
    </row>
    <row r="1860" spans="2:5" x14ac:dyDescent="0.25">
      <c r="B1860" s="26"/>
    </row>
    <row r="1861" spans="2:5" x14ac:dyDescent="0.25">
      <c r="B1861" s="26"/>
    </row>
    <row r="1862" spans="2:5" x14ac:dyDescent="0.25">
      <c r="B1862" s="26"/>
    </row>
    <row r="1863" spans="2:5" x14ac:dyDescent="0.25">
      <c r="B1863" s="26"/>
    </row>
    <row r="1864" spans="2:5" x14ac:dyDescent="0.25">
      <c r="B1864" s="26"/>
      <c r="E1864" s="60"/>
    </row>
    <row r="1865" spans="2:5" x14ac:dyDescent="0.25">
      <c r="B1865" s="26"/>
      <c r="E1865" s="60"/>
    </row>
    <row r="1866" spans="2:5" x14ac:dyDescent="0.25">
      <c r="B1866" s="26"/>
    </row>
    <row r="1867" spans="2:5" x14ac:dyDescent="0.25">
      <c r="B1867" s="26"/>
    </row>
    <row r="1868" spans="2:5" x14ac:dyDescent="0.25">
      <c r="B1868" s="26"/>
    </row>
    <row r="1869" spans="2:5" x14ac:dyDescent="0.25">
      <c r="B1869" s="26"/>
    </row>
    <row r="1870" spans="2:5" x14ac:dyDescent="0.25">
      <c r="B1870" s="26"/>
    </row>
    <row r="1871" spans="2:5" x14ac:dyDescent="0.25">
      <c r="B1871" s="26"/>
    </row>
    <row r="1872" spans="2:5" x14ac:dyDescent="0.25">
      <c r="B1872" s="26"/>
      <c r="E1872" s="60"/>
    </row>
    <row r="1873" spans="2:5" x14ac:dyDescent="0.25">
      <c r="B1873" s="26"/>
    </row>
    <row r="1874" spans="2:5" x14ac:dyDescent="0.25">
      <c r="B1874" s="26"/>
    </row>
    <row r="1875" spans="2:5" x14ac:dyDescent="0.25">
      <c r="B1875" s="26"/>
      <c r="E1875" s="60"/>
    </row>
    <row r="1876" spans="2:5" x14ac:dyDescent="0.25">
      <c r="B1876" s="26"/>
    </row>
    <row r="1877" spans="2:5" x14ac:dyDescent="0.25">
      <c r="B1877" s="26"/>
      <c r="E1877" s="60"/>
    </row>
    <row r="1878" spans="2:5" x14ac:dyDescent="0.25">
      <c r="B1878" s="26"/>
    </row>
    <row r="1879" spans="2:5" x14ac:dyDescent="0.25">
      <c r="B1879" s="26"/>
    </row>
    <row r="1880" spans="2:5" x14ac:dyDescent="0.25">
      <c r="B1880" s="26"/>
      <c r="E1880" s="60"/>
    </row>
    <row r="1881" spans="2:5" x14ac:dyDescent="0.25">
      <c r="B1881" s="26"/>
      <c r="E1881" s="60"/>
    </row>
    <row r="1882" spans="2:5" x14ac:dyDescent="0.25">
      <c r="B1882" s="26"/>
    </row>
    <row r="1883" spans="2:5" x14ac:dyDescent="0.25">
      <c r="B1883" s="26"/>
    </row>
    <row r="1884" spans="2:5" x14ac:dyDescent="0.25">
      <c r="B1884" s="26"/>
    </row>
    <row r="1885" spans="2:5" x14ac:dyDescent="0.25">
      <c r="B1885" s="26"/>
    </row>
    <row r="1886" spans="2:5" x14ac:dyDescent="0.25">
      <c r="B1886" s="26"/>
    </row>
    <row r="1887" spans="2:5" x14ac:dyDescent="0.25">
      <c r="B1887" s="26"/>
    </row>
    <row r="1888" spans="2:5" x14ac:dyDescent="0.25">
      <c r="B1888" s="26"/>
      <c r="E1888" s="60"/>
    </row>
    <row r="1889" spans="2:5" x14ac:dyDescent="0.25">
      <c r="B1889" s="26"/>
    </row>
    <row r="1890" spans="2:5" x14ac:dyDescent="0.25">
      <c r="B1890" s="26"/>
    </row>
    <row r="1891" spans="2:5" x14ac:dyDescent="0.25">
      <c r="B1891" s="26"/>
    </row>
    <row r="1892" spans="2:5" x14ac:dyDescent="0.25">
      <c r="B1892" s="26"/>
    </row>
    <row r="1893" spans="2:5" x14ac:dyDescent="0.25">
      <c r="B1893" s="26"/>
    </row>
    <row r="1894" spans="2:5" x14ac:dyDescent="0.25">
      <c r="B1894" s="26"/>
    </row>
    <row r="1895" spans="2:5" x14ac:dyDescent="0.25">
      <c r="B1895" s="26"/>
    </row>
    <row r="1896" spans="2:5" x14ac:dyDescent="0.25">
      <c r="B1896" s="26"/>
      <c r="E1896" s="60"/>
    </row>
    <row r="1897" spans="2:5" x14ac:dyDescent="0.25">
      <c r="B1897" s="26"/>
    </row>
    <row r="1898" spans="2:5" x14ac:dyDescent="0.25">
      <c r="B1898" s="26"/>
    </row>
    <row r="1899" spans="2:5" x14ac:dyDescent="0.25">
      <c r="B1899" s="26"/>
    </row>
    <row r="1900" spans="2:5" x14ac:dyDescent="0.25">
      <c r="B1900" s="26"/>
    </row>
    <row r="1901" spans="2:5" x14ac:dyDescent="0.25">
      <c r="B1901" s="26"/>
      <c r="E1901" s="60"/>
    </row>
    <row r="1902" spans="2:5" x14ac:dyDescent="0.25">
      <c r="B1902" s="26"/>
      <c r="E1902" s="60"/>
    </row>
    <row r="1903" spans="2:5" x14ac:dyDescent="0.25">
      <c r="B1903" s="26"/>
      <c r="E1903" s="60"/>
    </row>
    <row r="1904" spans="2:5" x14ac:dyDescent="0.25">
      <c r="B1904" s="26"/>
    </row>
    <row r="1905" spans="2:5" x14ac:dyDescent="0.25">
      <c r="B1905" s="26"/>
    </row>
    <row r="1906" spans="2:5" x14ac:dyDescent="0.25">
      <c r="B1906" s="26"/>
    </row>
    <row r="1907" spans="2:5" x14ac:dyDescent="0.25">
      <c r="B1907" s="26"/>
    </row>
    <row r="1908" spans="2:5" x14ac:dyDescent="0.25">
      <c r="B1908" s="26"/>
    </row>
    <row r="1909" spans="2:5" x14ac:dyDescent="0.25">
      <c r="B1909" s="26"/>
    </row>
    <row r="1910" spans="2:5" x14ac:dyDescent="0.25">
      <c r="B1910" s="26"/>
    </row>
    <row r="1911" spans="2:5" x14ac:dyDescent="0.25">
      <c r="B1911" s="26"/>
    </row>
    <row r="1912" spans="2:5" x14ac:dyDescent="0.25">
      <c r="B1912" s="26"/>
    </row>
    <row r="1913" spans="2:5" x14ac:dyDescent="0.25">
      <c r="B1913" s="26"/>
    </row>
    <row r="1914" spans="2:5" x14ac:dyDescent="0.25">
      <c r="B1914" s="26"/>
      <c r="E1914" s="60"/>
    </row>
    <row r="1915" spans="2:5" x14ac:dyDescent="0.25">
      <c r="B1915" s="26"/>
    </row>
    <row r="1916" spans="2:5" x14ac:dyDescent="0.25">
      <c r="B1916" s="26"/>
    </row>
    <row r="1917" spans="2:5" x14ac:dyDescent="0.25">
      <c r="B1917" s="26"/>
    </row>
    <row r="1918" spans="2:5" x14ac:dyDescent="0.25">
      <c r="B1918" s="26"/>
      <c r="E1918" s="60"/>
    </row>
    <row r="1919" spans="2:5" x14ac:dyDescent="0.25">
      <c r="B1919" s="26"/>
    </row>
    <row r="1920" spans="2:5" x14ac:dyDescent="0.25">
      <c r="B1920" s="26"/>
    </row>
    <row r="1921" spans="2:5" x14ac:dyDescent="0.25">
      <c r="B1921" s="26"/>
    </row>
    <row r="1922" spans="2:5" x14ac:dyDescent="0.25">
      <c r="B1922" s="26"/>
    </row>
    <row r="1923" spans="2:5" x14ac:dyDescent="0.25">
      <c r="B1923" s="26"/>
    </row>
    <row r="1924" spans="2:5" x14ac:dyDescent="0.25">
      <c r="B1924" s="26"/>
    </row>
    <row r="1925" spans="2:5" x14ac:dyDescent="0.25">
      <c r="B1925" s="26"/>
    </row>
    <row r="1926" spans="2:5" x14ac:dyDescent="0.25">
      <c r="B1926" s="26"/>
    </row>
    <row r="1927" spans="2:5" x14ac:dyDescent="0.25">
      <c r="B1927" s="26"/>
    </row>
    <row r="1928" spans="2:5" x14ac:dyDescent="0.25">
      <c r="B1928" s="26"/>
    </row>
    <row r="1929" spans="2:5" x14ac:dyDescent="0.25">
      <c r="B1929" s="26"/>
    </row>
    <row r="1930" spans="2:5" x14ac:dyDescent="0.25">
      <c r="B1930" s="26"/>
    </row>
    <row r="1931" spans="2:5" x14ac:dyDescent="0.25">
      <c r="B1931" s="26"/>
    </row>
    <row r="1932" spans="2:5" x14ac:dyDescent="0.25">
      <c r="B1932" s="26"/>
    </row>
    <row r="1933" spans="2:5" x14ac:dyDescent="0.25">
      <c r="B1933" s="26"/>
      <c r="E1933" s="60"/>
    </row>
    <row r="1934" spans="2:5" x14ac:dyDescent="0.25">
      <c r="B1934" s="26"/>
    </row>
    <row r="1935" spans="2:5" x14ac:dyDescent="0.25">
      <c r="B1935" s="26"/>
    </row>
    <row r="1936" spans="2:5" x14ac:dyDescent="0.25">
      <c r="B1936" s="26"/>
    </row>
    <row r="1937" spans="2:5" x14ac:dyDescent="0.25">
      <c r="B1937" s="26"/>
    </row>
    <row r="1938" spans="2:5" x14ac:dyDescent="0.25">
      <c r="B1938" s="26"/>
    </row>
    <row r="1939" spans="2:5" x14ac:dyDescent="0.25">
      <c r="B1939" s="26"/>
    </row>
    <row r="1940" spans="2:5" x14ac:dyDescent="0.25">
      <c r="B1940" s="26"/>
    </row>
    <row r="1941" spans="2:5" x14ac:dyDescent="0.25">
      <c r="B1941" s="26"/>
    </row>
    <row r="1942" spans="2:5" x14ac:dyDescent="0.25">
      <c r="B1942" s="26"/>
    </row>
    <row r="1943" spans="2:5" x14ac:dyDescent="0.25">
      <c r="B1943" s="26"/>
    </row>
    <row r="1944" spans="2:5" x14ac:dyDescent="0.25">
      <c r="B1944" s="26"/>
    </row>
    <row r="1945" spans="2:5" x14ac:dyDescent="0.25">
      <c r="B1945" s="26"/>
    </row>
    <row r="1946" spans="2:5" x14ac:dyDescent="0.25">
      <c r="B1946" s="26"/>
    </row>
    <row r="1947" spans="2:5" x14ac:dyDescent="0.25">
      <c r="B1947" s="26"/>
      <c r="E1947" s="60"/>
    </row>
    <row r="1948" spans="2:5" x14ac:dyDescent="0.25">
      <c r="B1948" s="26"/>
    </row>
    <row r="1949" spans="2:5" x14ac:dyDescent="0.25">
      <c r="B1949" s="26"/>
    </row>
    <row r="1950" spans="2:5" x14ac:dyDescent="0.25">
      <c r="B1950" s="26"/>
    </row>
    <row r="1951" spans="2:5" x14ac:dyDescent="0.25">
      <c r="B1951" s="26"/>
    </row>
    <row r="1952" spans="2:5" x14ac:dyDescent="0.25">
      <c r="B1952" s="26"/>
    </row>
    <row r="1953" spans="2:5" x14ac:dyDescent="0.25">
      <c r="B1953" s="26"/>
    </row>
    <row r="1954" spans="2:5" x14ac:dyDescent="0.25">
      <c r="B1954" s="26"/>
    </row>
    <row r="1955" spans="2:5" x14ac:dyDescent="0.25">
      <c r="B1955" s="26"/>
    </row>
    <row r="1956" spans="2:5" x14ac:dyDescent="0.25">
      <c r="B1956" s="26"/>
      <c r="E1956" s="60"/>
    </row>
    <row r="1957" spans="2:5" x14ac:dyDescent="0.25">
      <c r="B1957" s="26"/>
    </row>
    <row r="1958" spans="2:5" x14ac:dyDescent="0.25">
      <c r="B1958" s="26"/>
      <c r="E1958" s="60"/>
    </row>
    <row r="1959" spans="2:5" x14ac:dyDescent="0.25">
      <c r="B1959" s="26"/>
    </row>
    <row r="1960" spans="2:5" x14ac:dyDescent="0.25">
      <c r="B1960" s="26"/>
      <c r="E1960" s="60"/>
    </row>
    <row r="1961" spans="2:5" x14ac:dyDescent="0.25">
      <c r="B1961" s="26"/>
    </row>
    <row r="1962" spans="2:5" x14ac:dyDescent="0.25">
      <c r="B1962" s="26"/>
    </row>
    <row r="1963" spans="2:5" x14ac:dyDescent="0.25">
      <c r="B1963" s="26"/>
      <c r="E1963" s="60"/>
    </row>
    <row r="1964" spans="2:5" x14ac:dyDescent="0.25">
      <c r="B1964" s="26"/>
    </row>
    <row r="1965" spans="2:5" x14ac:dyDescent="0.25">
      <c r="B1965" s="26"/>
    </row>
    <row r="1966" spans="2:5" x14ac:dyDescent="0.25">
      <c r="B1966" s="26"/>
    </row>
    <row r="1967" spans="2:5" x14ac:dyDescent="0.25">
      <c r="B1967" s="26"/>
    </row>
    <row r="1968" spans="2:5" x14ac:dyDescent="0.25">
      <c r="B1968" s="26"/>
    </row>
    <row r="1969" spans="2:5" x14ac:dyDescent="0.25">
      <c r="B1969" s="26"/>
    </row>
    <row r="1970" spans="2:5" x14ac:dyDescent="0.25">
      <c r="B1970" s="26"/>
    </row>
    <row r="1971" spans="2:5" x14ac:dyDescent="0.25">
      <c r="B1971" s="26"/>
      <c r="E1971" s="60"/>
    </row>
    <row r="1972" spans="2:5" x14ac:dyDescent="0.25">
      <c r="B1972" s="26"/>
    </row>
    <row r="1973" spans="2:5" x14ac:dyDescent="0.25">
      <c r="B1973" s="26"/>
    </row>
    <row r="1974" spans="2:5" x14ac:dyDescent="0.25">
      <c r="B1974" s="26"/>
    </row>
    <row r="1975" spans="2:5" x14ac:dyDescent="0.25">
      <c r="B1975" s="26"/>
    </row>
    <row r="1976" spans="2:5" x14ac:dyDescent="0.25">
      <c r="B1976" s="26"/>
    </row>
    <row r="1977" spans="2:5" x14ac:dyDescent="0.25">
      <c r="B1977" s="26"/>
      <c r="E1977" s="60"/>
    </row>
    <row r="1978" spans="2:5" x14ac:dyDescent="0.25">
      <c r="B1978" s="26"/>
    </row>
    <row r="1979" spans="2:5" x14ac:dyDescent="0.25">
      <c r="B1979" s="26"/>
      <c r="E1979" s="60"/>
    </row>
    <row r="1980" spans="2:5" x14ac:dyDescent="0.25">
      <c r="B1980" s="26"/>
      <c r="E1980" s="60"/>
    </row>
    <row r="1981" spans="2:5" x14ac:dyDescent="0.25">
      <c r="B1981" s="26"/>
    </row>
    <row r="1982" spans="2:5" x14ac:dyDescent="0.25">
      <c r="B1982" s="26"/>
      <c r="E1982" s="60"/>
    </row>
    <row r="1983" spans="2:5" x14ac:dyDescent="0.25">
      <c r="B1983" s="26"/>
    </row>
    <row r="1984" spans="2:5" x14ac:dyDescent="0.25">
      <c r="B1984" s="26"/>
    </row>
    <row r="1985" spans="2:5" x14ac:dyDescent="0.25">
      <c r="B1985" s="26"/>
    </row>
    <row r="1986" spans="2:5" x14ac:dyDescent="0.25">
      <c r="B1986" s="26"/>
      <c r="E1986" s="60"/>
    </row>
    <row r="1987" spans="2:5" x14ac:dyDescent="0.25">
      <c r="B1987" s="26"/>
    </row>
    <row r="1988" spans="2:5" x14ac:dyDescent="0.25">
      <c r="B1988" s="26"/>
    </row>
    <row r="1989" spans="2:5" x14ac:dyDescent="0.25">
      <c r="B1989" s="26"/>
    </row>
    <row r="1990" spans="2:5" x14ac:dyDescent="0.25">
      <c r="B1990" s="26"/>
    </row>
    <row r="1991" spans="2:5" x14ac:dyDescent="0.25">
      <c r="B1991" s="26"/>
    </row>
    <row r="1992" spans="2:5" x14ac:dyDescent="0.25">
      <c r="B1992" s="26"/>
    </row>
    <row r="1993" spans="2:5" x14ac:dyDescent="0.25">
      <c r="B1993" s="26"/>
    </row>
    <row r="1994" spans="2:5" x14ac:dyDescent="0.25">
      <c r="B1994" s="26"/>
    </row>
    <row r="1995" spans="2:5" x14ac:dyDescent="0.25">
      <c r="B1995" s="26"/>
    </row>
    <row r="1996" spans="2:5" x14ac:dyDescent="0.25">
      <c r="B1996" s="26"/>
    </row>
    <row r="1997" spans="2:5" x14ac:dyDescent="0.25">
      <c r="B1997" s="26"/>
      <c r="E1997" s="60"/>
    </row>
    <row r="1998" spans="2:5" x14ac:dyDescent="0.25">
      <c r="B1998" s="26"/>
    </row>
    <row r="1999" spans="2:5" x14ac:dyDescent="0.25">
      <c r="B1999" s="26"/>
    </row>
    <row r="2000" spans="2:5" x14ac:dyDescent="0.25">
      <c r="B2000" s="26"/>
      <c r="E2000" s="60"/>
    </row>
    <row r="2001" spans="2:2" x14ac:dyDescent="0.25">
      <c r="B2001" s="26"/>
    </row>
    <row r="2002" spans="2:2" x14ac:dyDescent="0.25">
      <c r="B2002" s="26"/>
    </row>
    <row r="2003" spans="2:2" x14ac:dyDescent="0.25">
      <c r="B2003" s="26"/>
    </row>
    <row r="2004" spans="2:2" x14ac:dyDescent="0.25">
      <c r="B2004" s="26"/>
    </row>
    <row r="2005" spans="2:2" x14ac:dyDescent="0.25">
      <c r="B2005" s="26"/>
    </row>
    <row r="2006" spans="2:2" x14ac:dyDescent="0.25">
      <c r="B2006" s="26"/>
    </row>
    <row r="2007" spans="2:2" x14ac:dyDescent="0.25">
      <c r="B2007" s="26"/>
    </row>
    <row r="2008" spans="2:2" x14ac:dyDescent="0.25">
      <c r="B2008" s="26"/>
    </row>
    <row r="2009" spans="2:2" x14ac:dyDescent="0.25">
      <c r="B2009" s="26"/>
    </row>
    <row r="2010" spans="2:2" x14ac:dyDescent="0.25">
      <c r="B2010" s="26"/>
    </row>
    <row r="2011" spans="2:2" x14ac:dyDescent="0.25">
      <c r="B2011" s="26"/>
    </row>
    <row r="2012" spans="2:2" x14ac:dyDescent="0.25">
      <c r="B2012" s="26"/>
    </row>
    <row r="2013" spans="2:2" x14ac:dyDescent="0.25">
      <c r="B2013" s="26"/>
    </row>
    <row r="2014" spans="2:2" x14ac:dyDescent="0.25">
      <c r="B2014" s="26"/>
    </row>
    <row r="2015" spans="2:2" x14ac:dyDescent="0.25">
      <c r="B2015" s="26"/>
    </row>
    <row r="2016" spans="2:2" x14ac:dyDescent="0.25">
      <c r="B2016" s="26"/>
    </row>
    <row r="2017" spans="2:5" x14ac:dyDescent="0.25">
      <c r="B2017" s="26"/>
    </row>
    <row r="2018" spans="2:5" x14ac:dyDescent="0.25">
      <c r="B2018" s="26"/>
    </row>
    <row r="2019" spans="2:5" x14ac:dyDescent="0.25">
      <c r="B2019" s="26"/>
    </row>
    <row r="2020" spans="2:5" x14ac:dyDescent="0.25">
      <c r="B2020" s="26"/>
    </row>
    <row r="2021" spans="2:5" x14ac:dyDescent="0.25">
      <c r="B2021" s="26"/>
    </row>
    <row r="2022" spans="2:5" x14ac:dyDescent="0.25">
      <c r="B2022" s="26"/>
      <c r="E2022" s="60"/>
    </row>
    <row r="2023" spans="2:5" x14ac:dyDescent="0.25">
      <c r="B2023" s="26"/>
    </row>
    <row r="2024" spans="2:5" x14ac:dyDescent="0.25">
      <c r="B2024" s="26"/>
    </row>
    <row r="2025" spans="2:5" x14ac:dyDescent="0.25">
      <c r="B2025" s="26"/>
    </row>
    <row r="2026" spans="2:5" x14ac:dyDescent="0.25">
      <c r="B2026" s="26"/>
    </row>
    <row r="2027" spans="2:5" x14ac:dyDescent="0.25">
      <c r="B2027" s="26"/>
    </row>
    <row r="2028" spans="2:5" x14ac:dyDescent="0.25">
      <c r="B2028" s="26"/>
    </row>
    <row r="2029" spans="2:5" x14ac:dyDescent="0.25">
      <c r="B2029" s="26"/>
    </row>
    <row r="2030" spans="2:5" x14ac:dyDescent="0.25">
      <c r="B2030" s="26"/>
    </row>
    <row r="2031" spans="2:5" x14ac:dyDescent="0.25">
      <c r="B2031" s="26"/>
      <c r="E2031" s="60"/>
    </row>
    <row r="2032" spans="2:5" x14ac:dyDescent="0.25">
      <c r="B2032" s="26"/>
    </row>
    <row r="2033" spans="2:5" x14ac:dyDescent="0.25">
      <c r="B2033" s="26"/>
    </row>
    <row r="2034" spans="2:5" x14ac:dyDescent="0.25">
      <c r="B2034" s="26"/>
      <c r="E2034" s="60"/>
    </row>
    <row r="2035" spans="2:5" x14ac:dyDescent="0.25">
      <c r="B2035" s="26"/>
      <c r="E2035" s="60"/>
    </row>
    <row r="2036" spans="2:5" x14ac:dyDescent="0.25">
      <c r="B2036" s="26"/>
    </row>
    <row r="2037" spans="2:5" x14ac:dyDescent="0.25">
      <c r="B2037" s="26"/>
    </row>
    <row r="2038" spans="2:5" x14ac:dyDescent="0.25">
      <c r="B2038" s="26"/>
    </row>
    <row r="2039" spans="2:5" x14ac:dyDescent="0.25">
      <c r="B2039" s="26"/>
    </row>
    <row r="2040" spans="2:5" x14ac:dyDescent="0.25">
      <c r="B2040" s="26"/>
    </row>
    <row r="2041" spans="2:5" x14ac:dyDescent="0.25">
      <c r="B2041" s="26"/>
    </row>
    <row r="2042" spans="2:5" x14ac:dyDescent="0.25">
      <c r="B2042" s="26"/>
    </row>
    <row r="2043" spans="2:5" x14ac:dyDescent="0.25">
      <c r="B2043" s="26"/>
    </row>
    <row r="2044" spans="2:5" x14ac:dyDescent="0.25">
      <c r="B2044" s="26"/>
    </row>
    <row r="2045" spans="2:5" x14ac:dyDescent="0.25">
      <c r="B2045" s="26"/>
    </row>
    <row r="2046" spans="2:5" x14ac:dyDescent="0.25">
      <c r="B2046" s="26"/>
      <c r="E2046" s="60"/>
    </row>
    <row r="2047" spans="2:5" x14ac:dyDescent="0.25">
      <c r="B2047" s="26"/>
      <c r="E2047" s="60"/>
    </row>
    <row r="2048" spans="2:5" x14ac:dyDescent="0.25">
      <c r="B2048" s="26"/>
    </row>
    <row r="2049" spans="2:5" x14ac:dyDescent="0.25">
      <c r="B2049" s="26"/>
    </row>
    <row r="2050" spans="2:5" x14ac:dyDescent="0.25">
      <c r="B2050" s="26"/>
    </row>
    <row r="2051" spans="2:5" x14ac:dyDescent="0.25">
      <c r="B2051" s="26"/>
    </row>
    <row r="2052" spans="2:5" x14ac:dyDescent="0.25">
      <c r="B2052" s="26"/>
    </row>
    <row r="2053" spans="2:5" x14ac:dyDescent="0.25">
      <c r="B2053" s="26"/>
    </row>
    <row r="2054" spans="2:5" x14ac:dyDescent="0.25">
      <c r="B2054" s="26"/>
      <c r="E2054" s="60"/>
    </row>
    <row r="2055" spans="2:5" x14ac:dyDescent="0.25">
      <c r="B2055" s="26"/>
    </row>
    <row r="2056" spans="2:5" x14ac:dyDescent="0.25">
      <c r="B2056" s="26"/>
    </row>
    <row r="2057" spans="2:5" x14ac:dyDescent="0.25">
      <c r="B2057" s="26"/>
    </row>
    <row r="2058" spans="2:5" x14ac:dyDescent="0.25">
      <c r="B2058" s="26"/>
    </row>
    <row r="2059" spans="2:5" x14ac:dyDescent="0.25">
      <c r="B2059" s="26"/>
    </row>
    <row r="2060" spans="2:5" x14ac:dyDescent="0.25">
      <c r="B2060" s="26"/>
    </row>
    <row r="2061" spans="2:5" x14ac:dyDescent="0.25">
      <c r="B2061" s="26"/>
    </row>
    <row r="2062" spans="2:5" x14ac:dyDescent="0.25">
      <c r="B2062" s="26"/>
    </row>
    <row r="2063" spans="2:5" x14ac:dyDescent="0.25">
      <c r="B2063" s="26"/>
    </row>
    <row r="2064" spans="2:5" x14ac:dyDescent="0.25">
      <c r="B2064" s="26"/>
    </row>
    <row r="2065" spans="2:2" x14ac:dyDescent="0.25">
      <c r="B2065" s="26"/>
    </row>
    <row r="2066" spans="2:2" x14ac:dyDescent="0.25">
      <c r="B2066" s="26"/>
    </row>
    <row r="2067" spans="2:2" x14ac:dyDescent="0.25">
      <c r="B2067" s="26"/>
    </row>
    <row r="2068" spans="2:2" x14ac:dyDescent="0.25">
      <c r="B2068" s="26"/>
    </row>
    <row r="2069" spans="2:2" x14ac:dyDescent="0.25">
      <c r="B2069" s="26"/>
    </row>
    <row r="2070" spans="2:2" x14ac:dyDescent="0.25">
      <c r="B2070" s="26"/>
    </row>
    <row r="2071" spans="2:2" x14ac:dyDescent="0.25">
      <c r="B2071" s="26"/>
    </row>
    <row r="2072" spans="2:2" x14ac:dyDescent="0.25">
      <c r="B2072" s="26"/>
    </row>
    <row r="2073" spans="2:2" x14ac:dyDescent="0.25">
      <c r="B2073" s="26"/>
    </row>
    <row r="2074" spans="2:2" x14ac:dyDescent="0.25">
      <c r="B2074" s="26"/>
    </row>
    <row r="2075" spans="2:2" x14ac:dyDescent="0.25">
      <c r="B2075" s="26"/>
    </row>
    <row r="2076" spans="2:2" x14ac:dyDescent="0.25">
      <c r="B2076" s="26"/>
    </row>
    <row r="2077" spans="2:2" x14ac:dyDescent="0.25">
      <c r="B2077" s="26"/>
    </row>
    <row r="2078" spans="2:2" x14ac:dyDescent="0.25">
      <c r="B2078" s="26"/>
    </row>
    <row r="2079" spans="2:2" x14ac:dyDescent="0.25">
      <c r="B2079" s="26"/>
    </row>
    <row r="2080" spans="2:2" x14ac:dyDescent="0.25">
      <c r="B2080" s="26"/>
    </row>
    <row r="2081" spans="2:5" x14ac:dyDescent="0.25">
      <c r="B2081" s="26"/>
    </row>
    <row r="2082" spans="2:5" x14ac:dyDescent="0.25">
      <c r="B2082" s="26"/>
      <c r="E2082" s="60"/>
    </row>
    <row r="2083" spans="2:5" x14ac:dyDescent="0.25">
      <c r="B2083" s="26"/>
      <c r="E2083" s="60"/>
    </row>
    <row r="2084" spans="2:5" x14ac:dyDescent="0.25">
      <c r="B2084" s="26"/>
    </row>
    <row r="2085" spans="2:5" x14ac:dyDescent="0.25">
      <c r="B2085" s="26"/>
    </row>
    <row r="2086" spans="2:5" x14ac:dyDescent="0.25">
      <c r="B2086" s="26"/>
    </row>
    <row r="2087" spans="2:5" x14ac:dyDescent="0.25">
      <c r="B2087" s="26"/>
    </row>
    <row r="2088" spans="2:5" x14ac:dyDescent="0.25">
      <c r="B2088" s="26"/>
      <c r="E2088" s="60"/>
    </row>
    <row r="2089" spans="2:5" x14ac:dyDescent="0.25">
      <c r="B2089" s="26"/>
    </row>
    <row r="2090" spans="2:5" x14ac:dyDescent="0.25">
      <c r="B2090" s="26"/>
    </row>
    <row r="2091" spans="2:5" x14ac:dyDescent="0.25">
      <c r="B2091" s="26"/>
      <c r="E2091" s="60"/>
    </row>
    <row r="2092" spans="2:5" x14ac:dyDescent="0.25">
      <c r="B2092" s="26"/>
    </row>
    <row r="2093" spans="2:5" x14ac:dyDescent="0.25">
      <c r="B2093" s="26"/>
    </row>
    <row r="2094" spans="2:5" x14ac:dyDescent="0.25">
      <c r="B2094" s="26"/>
    </row>
    <row r="2095" spans="2:5" x14ac:dyDescent="0.25">
      <c r="B2095" s="26"/>
    </row>
    <row r="2096" spans="2:5" x14ac:dyDescent="0.25">
      <c r="B2096" s="26"/>
    </row>
    <row r="2097" spans="2:5" x14ac:dyDescent="0.25">
      <c r="B2097" s="26"/>
    </row>
    <row r="2098" spans="2:5" x14ac:dyDescent="0.25">
      <c r="B2098" s="26"/>
      <c r="E2098" s="60"/>
    </row>
    <row r="2099" spans="2:5" x14ac:dyDescent="0.25">
      <c r="B2099" s="26"/>
    </row>
    <row r="2100" spans="2:5" x14ac:dyDescent="0.25">
      <c r="B2100" s="26"/>
    </row>
    <row r="2101" spans="2:5" x14ac:dyDescent="0.25">
      <c r="B2101" s="26"/>
    </row>
    <row r="2102" spans="2:5" x14ac:dyDescent="0.25">
      <c r="B2102" s="26"/>
      <c r="E2102" s="60"/>
    </row>
    <row r="2103" spans="2:5" x14ac:dyDescent="0.25">
      <c r="B2103" s="26"/>
    </row>
    <row r="2104" spans="2:5" x14ac:dyDescent="0.25">
      <c r="B2104" s="26"/>
    </row>
    <row r="2105" spans="2:5" x14ac:dyDescent="0.25">
      <c r="B2105" s="26"/>
    </row>
    <row r="2106" spans="2:5" x14ac:dyDescent="0.25">
      <c r="B2106" s="26"/>
    </row>
    <row r="2107" spans="2:5" x14ac:dyDescent="0.25">
      <c r="B2107" s="26"/>
    </row>
    <row r="2108" spans="2:5" x14ac:dyDescent="0.25">
      <c r="B2108" s="26"/>
    </row>
    <row r="2109" spans="2:5" x14ac:dyDescent="0.25">
      <c r="B2109" s="26"/>
    </row>
    <row r="2110" spans="2:5" x14ac:dyDescent="0.25">
      <c r="B2110" s="26"/>
    </row>
    <row r="2111" spans="2:5" x14ac:dyDescent="0.25">
      <c r="B2111" s="26"/>
    </row>
    <row r="2112" spans="2:5" x14ac:dyDescent="0.25">
      <c r="B2112" s="26"/>
    </row>
    <row r="2113" spans="2:5" x14ac:dyDescent="0.25">
      <c r="B2113" s="26"/>
    </row>
    <row r="2114" spans="2:5" x14ac:dyDescent="0.25">
      <c r="B2114" s="26"/>
    </row>
    <row r="2115" spans="2:5" x14ac:dyDescent="0.25">
      <c r="B2115" s="26"/>
    </row>
    <row r="2116" spans="2:5" x14ac:dyDescent="0.25">
      <c r="B2116" s="26"/>
    </row>
    <row r="2117" spans="2:5" x14ac:dyDescent="0.25">
      <c r="B2117" s="26"/>
    </row>
    <row r="2118" spans="2:5" x14ac:dyDescent="0.25">
      <c r="B2118" s="26"/>
    </row>
    <row r="2119" spans="2:5" x14ac:dyDescent="0.25">
      <c r="B2119" s="26"/>
    </row>
    <row r="2120" spans="2:5" x14ac:dyDescent="0.25">
      <c r="B2120" s="26"/>
      <c r="E2120" s="60"/>
    </row>
    <row r="2121" spans="2:5" x14ac:dyDescent="0.25">
      <c r="B2121" s="26"/>
    </row>
    <row r="2122" spans="2:5" x14ac:dyDescent="0.25">
      <c r="B2122" s="26"/>
    </row>
    <row r="2123" spans="2:5" x14ac:dyDescent="0.25">
      <c r="B2123" s="26"/>
    </row>
    <row r="2124" spans="2:5" x14ac:dyDescent="0.25">
      <c r="B2124" s="26"/>
      <c r="E2124" s="60"/>
    </row>
    <row r="2125" spans="2:5" x14ac:dyDescent="0.25">
      <c r="B2125" s="26"/>
    </row>
    <row r="2126" spans="2:5" x14ac:dyDescent="0.25">
      <c r="B2126" s="26"/>
    </row>
    <row r="2127" spans="2:5" x14ac:dyDescent="0.25">
      <c r="B2127" s="26"/>
    </row>
    <row r="2128" spans="2:5" x14ac:dyDescent="0.25">
      <c r="B2128" s="26"/>
    </row>
    <row r="2129" spans="2:5" x14ac:dyDescent="0.25">
      <c r="B2129" s="26"/>
    </row>
    <row r="2130" spans="2:5" x14ac:dyDescent="0.25">
      <c r="B2130" s="26"/>
    </row>
    <row r="2131" spans="2:5" x14ac:dyDescent="0.25">
      <c r="B2131" s="26"/>
      <c r="E2131" s="60"/>
    </row>
    <row r="2132" spans="2:5" x14ac:dyDescent="0.25">
      <c r="B2132" s="26"/>
    </row>
    <row r="2133" spans="2:5" x14ac:dyDescent="0.25">
      <c r="B2133" s="26"/>
    </row>
    <row r="2134" spans="2:5" x14ac:dyDescent="0.25">
      <c r="B2134" s="26"/>
    </row>
    <row r="2135" spans="2:5" x14ac:dyDescent="0.25">
      <c r="B2135" s="26"/>
    </row>
    <row r="2136" spans="2:5" x14ac:dyDescent="0.25">
      <c r="B2136" s="26"/>
    </row>
    <row r="2137" spans="2:5" x14ac:dyDescent="0.25">
      <c r="B2137" s="26"/>
    </row>
    <row r="2138" spans="2:5" x14ac:dyDescent="0.25">
      <c r="B2138" s="26"/>
    </row>
    <row r="2139" spans="2:5" x14ac:dyDescent="0.25">
      <c r="B2139" s="26"/>
    </row>
    <row r="2140" spans="2:5" x14ac:dyDescent="0.25">
      <c r="B2140" s="26"/>
    </row>
    <row r="2141" spans="2:5" x14ac:dyDescent="0.25">
      <c r="B2141" s="26"/>
      <c r="E2141" s="60"/>
    </row>
    <row r="2142" spans="2:5" x14ac:dyDescent="0.25">
      <c r="B2142" s="26"/>
    </row>
    <row r="2143" spans="2:5" x14ac:dyDescent="0.25">
      <c r="B2143" s="26"/>
    </row>
    <row r="2144" spans="2:5" x14ac:dyDescent="0.25">
      <c r="B2144" s="26"/>
    </row>
    <row r="2145" spans="2:5" x14ac:dyDescent="0.25">
      <c r="B2145" s="26"/>
      <c r="E2145" s="60"/>
    </row>
    <row r="2146" spans="2:5" x14ac:dyDescent="0.25">
      <c r="B2146" s="26"/>
    </row>
    <row r="2147" spans="2:5" x14ac:dyDescent="0.25">
      <c r="B2147" s="26"/>
    </row>
    <row r="2148" spans="2:5" x14ac:dyDescent="0.25">
      <c r="B2148" s="26"/>
    </row>
    <row r="2149" spans="2:5" x14ac:dyDescent="0.25">
      <c r="B2149" s="26"/>
    </row>
    <row r="2150" spans="2:5" x14ac:dyDescent="0.25">
      <c r="B2150" s="26"/>
    </row>
    <row r="2151" spans="2:5" x14ac:dyDescent="0.25">
      <c r="B2151" s="26"/>
    </row>
    <row r="2152" spans="2:5" x14ac:dyDescent="0.25">
      <c r="B2152" s="26"/>
    </row>
    <row r="2153" spans="2:5" x14ac:dyDescent="0.25">
      <c r="B2153" s="26"/>
    </row>
    <row r="2154" spans="2:5" x14ac:dyDescent="0.25">
      <c r="B2154" s="26"/>
    </row>
    <row r="2155" spans="2:5" x14ac:dyDescent="0.25">
      <c r="B2155" s="26"/>
    </row>
    <row r="2156" spans="2:5" x14ac:dyDescent="0.25">
      <c r="B2156" s="26"/>
    </row>
    <row r="2157" spans="2:5" x14ac:dyDescent="0.25">
      <c r="B2157" s="26"/>
    </row>
    <row r="2158" spans="2:5" x14ac:dyDescent="0.25">
      <c r="B2158" s="26"/>
    </row>
    <row r="2159" spans="2:5" x14ac:dyDescent="0.25">
      <c r="B2159" s="26"/>
    </row>
    <row r="2160" spans="2:5" x14ac:dyDescent="0.25">
      <c r="B2160" s="26"/>
    </row>
    <row r="2161" spans="2:5" x14ac:dyDescent="0.25">
      <c r="B2161" s="26"/>
    </row>
    <row r="2162" spans="2:5" x14ac:dyDescent="0.25">
      <c r="B2162" s="26"/>
    </row>
    <row r="2163" spans="2:5" x14ac:dyDescent="0.25">
      <c r="B2163" s="26"/>
    </row>
    <row r="2164" spans="2:5" x14ac:dyDescent="0.25">
      <c r="B2164" s="26"/>
    </row>
    <row r="2165" spans="2:5" x14ac:dyDescent="0.25">
      <c r="B2165" s="26"/>
    </row>
    <row r="2166" spans="2:5" x14ac:dyDescent="0.25">
      <c r="B2166" s="26"/>
    </row>
    <row r="2167" spans="2:5" x14ac:dyDescent="0.25">
      <c r="B2167" s="26"/>
      <c r="E2167" s="60"/>
    </row>
    <row r="2168" spans="2:5" x14ac:dyDescent="0.25">
      <c r="B2168" s="26"/>
    </row>
    <row r="2169" spans="2:5" x14ac:dyDescent="0.25">
      <c r="B2169" s="26"/>
    </row>
    <row r="2170" spans="2:5" x14ac:dyDescent="0.25">
      <c r="B2170" s="26"/>
    </row>
    <row r="2171" spans="2:5" x14ac:dyDescent="0.25">
      <c r="B2171" s="26"/>
    </row>
    <row r="2172" spans="2:5" x14ac:dyDescent="0.25">
      <c r="B2172" s="26"/>
    </row>
    <row r="2173" spans="2:5" x14ac:dyDescent="0.25">
      <c r="B2173" s="26"/>
    </row>
    <row r="2174" spans="2:5" x14ac:dyDescent="0.25">
      <c r="B2174" s="26"/>
    </row>
    <row r="2175" spans="2:5" x14ac:dyDescent="0.25">
      <c r="B2175" s="26"/>
    </row>
    <row r="2176" spans="2:5" x14ac:dyDescent="0.25">
      <c r="B2176" s="26"/>
    </row>
    <row r="2177" spans="2:5" x14ac:dyDescent="0.25">
      <c r="B2177" s="26"/>
    </row>
    <row r="2178" spans="2:5" x14ac:dyDescent="0.25">
      <c r="B2178" s="26"/>
    </row>
    <row r="2179" spans="2:5" x14ac:dyDescent="0.25">
      <c r="B2179" s="26"/>
    </row>
    <row r="2180" spans="2:5" x14ac:dyDescent="0.25">
      <c r="B2180" s="26"/>
    </row>
    <row r="2181" spans="2:5" x14ac:dyDescent="0.25">
      <c r="B2181" s="26"/>
    </row>
    <row r="2182" spans="2:5" x14ac:dyDescent="0.25">
      <c r="B2182" s="26"/>
      <c r="E2182" s="60"/>
    </row>
    <row r="2183" spans="2:5" x14ac:dyDescent="0.25">
      <c r="B2183" s="26"/>
      <c r="E2183" s="60"/>
    </row>
    <row r="2184" spans="2:5" x14ac:dyDescent="0.25">
      <c r="B2184" s="26"/>
      <c r="E2184" s="60"/>
    </row>
    <row r="2185" spans="2:5" x14ac:dyDescent="0.25">
      <c r="B2185" s="26"/>
    </row>
    <row r="2186" spans="2:5" x14ac:dyDescent="0.25">
      <c r="B2186" s="26"/>
    </row>
    <row r="2187" spans="2:5" x14ac:dyDescent="0.25">
      <c r="B2187" s="26"/>
    </row>
    <row r="2188" spans="2:5" x14ac:dyDescent="0.25">
      <c r="B2188" s="26"/>
    </row>
    <row r="2189" spans="2:5" x14ac:dyDescent="0.25">
      <c r="B2189" s="26"/>
    </row>
    <row r="2190" spans="2:5" x14ac:dyDescent="0.25">
      <c r="B2190" s="26"/>
    </row>
    <row r="2191" spans="2:5" x14ac:dyDescent="0.25">
      <c r="B2191" s="26"/>
    </row>
    <row r="2192" spans="2:5" x14ac:dyDescent="0.25">
      <c r="B2192" s="26"/>
    </row>
    <row r="2193" spans="2:5" x14ac:dyDescent="0.25">
      <c r="B2193" s="26"/>
    </row>
    <row r="2194" spans="2:5" x14ac:dyDescent="0.25">
      <c r="B2194" s="26"/>
    </row>
    <row r="2195" spans="2:5" x14ac:dyDescent="0.25">
      <c r="B2195" s="26"/>
    </row>
    <row r="2196" spans="2:5" x14ac:dyDescent="0.25">
      <c r="B2196" s="26"/>
    </row>
    <row r="2197" spans="2:5" x14ac:dyDescent="0.25">
      <c r="B2197" s="26"/>
    </row>
    <row r="2198" spans="2:5" x14ac:dyDescent="0.25">
      <c r="B2198" s="26"/>
    </row>
    <row r="2199" spans="2:5" x14ac:dyDescent="0.25">
      <c r="B2199" s="26"/>
      <c r="E2199" s="60"/>
    </row>
    <row r="2200" spans="2:5" x14ac:dyDescent="0.25">
      <c r="B2200" s="26"/>
    </row>
    <row r="2201" spans="2:5" x14ac:dyDescent="0.25">
      <c r="B2201" s="26"/>
    </row>
    <row r="2202" spans="2:5" x14ac:dyDescent="0.25">
      <c r="B2202" s="26"/>
    </row>
    <row r="2203" spans="2:5" x14ac:dyDescent="0.25">
      <c r="B2203" s="26"/>
    </row>
    <row r="2204" spans="2:5" x14ac:dyDescent="0.25">
      <c r="B2204" s="26"/>
    </row>
    <row r="2205" spans="2:5" x14ac:dyDescent="0.25">
      <c r="B2205" s="26"/>
      <c r="E2205" s="60"/>
    </row>
    <row r="2206" spans="2:5" x14ac:dyDescent="0.25">
      <c r="B2206" s="26"/>
    </row>
    <row r="2207" spans="2:5" x14ac:dyDescent="0.25">
      <c r="B2207" s="26"/>
    </row>
    <row r="2208" spans="2:5" x14ac:dyDescent="0.25">
      <c r="B2208" s="26"/>
    </row>
    <row r="2209" spans="2:5" x14ac:dyDescent="0.25">
      <c r="B2209" s="26"/>
      <c r="E2209" s="60"/>
    </row>
    <row r="2210" spans="2:5" x14ac:dyDescent="0.25">
      <c r="B2210" s="26"/>
    </row>
    <row r="2211" spans="2:5" x14ac:dyDescent="0.25">
      <c r="B2211" s="26"/>
    </row>
    <row r="2212" spans="2:5" x14ac:dyDescent="0.25">
      <c r="B2212" s="26"/>
    </row>
    <row r="2213" spans="2:5" x14ac:dyDescent="0.25">
      <c r="B2213" s="26"/>
    </row>
    <row r="2214" spans="2:5" x14ac:dyDescent="0.25">
      <c r="B2214" s="26"/>
    </row>
    <row r="2215" spans="2:5" x14ac:dyDescent="0.25">
      <c r="B2215" s="26"/>
    </row>
    <row r="2216" spans="2:5" x14ac:dyDescent="0.25">
      <c r="B2216" s="26"/>
    </row>
    <row r="2217" spans="2:5" x14ac:dyDescent="0.25">
      <c r="B2217" s="26"/>
      <c r="E2217" s="60"/>
    </row>
    <row r="2218" spans="2:5" x14ac:dyDescent="0.25">
      <c r="B2218" s="26"/>
    </row>
    <row r="2219" spans="2:5" x14ac:dyDescent="0.25">
      <c r="B2219" s="26"/>
      <c r="E2219" s="60"/>
    </row>
    <row r="2220" spans="2:5" x14ac:dyDescent="0.25">
      <c r="B2220" s="26"/>
    </row>
    <row r="2221" spans="2:5" x14ac:dyDescent="0.25">
      <c r="B2221" s="26"/>
    </row>
    <row r="2222" spans="2:5" x14ac:dyDescent="0.25">
      <c r="B2222" s="26"/>
      <c r="E2222" s="60"/>
    </row>
    <row r="2223" spans="2:5" x14ac:dyDescent="0.25">
      <c r="B2223" s="26"/>
    </row>
    <row r="2224" spans="2:5" x14ac:dyDescent="0.25">
      <c r="B2224" s="26"/>
    </row>
    <row r="2225" spans="2:5" x14ac:dyDescent="0.25">
      <c r="B2225" s="26"/>
    </row>
    <row r="2226" spans="2:5" x14ac:dyDescent="0.25">
      <c r="B2226" s="26"/>
    </row>
    <row r="2227" spans="2:5" x14ac:dyDescent="0.25">
      <c r="B2227" s="26"/>
    </row>
    <row r="2228" spans="2:5" x14ac:dyDescent="0.25">
      <c r="B2228" s="26"/>
    </row>
    <row r="2229" spans="2:5" x14ac:dyDescent="0.25">
      <c r="B2229" s="26"/>
      <c r="E2229" s="60"/>
    </row>
    <row r="2230" spans="2:5" x14ac:dyDescent="0.25">
      <c r="B2230" s="26"/>
    </row>
    <row r="2231" spans="2:5" x14ac:dyDescent="0.25">
      <c r="B2231" s="26"/>
    </row>
    <row r="2232" spans="2:5" x14ac:dyDescent="0.25">
      <c r="B2232" s="26"/>
    </row>
    <row r="2233" spans="2:5" x14ac:dyDescent="0.25">
      <c r="B2233" s="26"/>
    </row>
    <row r="2234" spans="2:5" x14ac:dyDescent="0.25">
      <c r="B2234" s="26"/>
    </row>
    <row r="2235" spans="2:5" x14ac:dyDescent="0.25">
      <c r="B2235" s="26"/>
    </row>
    <row r="2236" spans="2:5" x14ac:dyDescent="0.25">
      <c r="B2236" s="26"/>
    </row>
    <row r="2237" spans="2:5" x14ac:dyDescent="0.25">
      <c r="B2237" s="26"/>
    </row>
    <row r="2238" spans="2:5" x14ac:dyDescent="0.25">
      <c r="B2238" s="26"/>
    </row>
    <row r="2239" spans="2:5" x14ac:dyDescent="0.25">
      <c r="B2239" s="26"/>
    </row>
    <row r="2240" spans="2:5" x14ac:dyDescent="0.25">
      <c r="B2240" s="26"/>
    </row>
    <row r="2241" spans="2:5" x14ac:dyDescent="0.25">
      <c r="B2241" s="26"/>
    </row>
    <row r="2242" spans="2:5" x14ac:dyDescent="0.25">
      <c r="B2242" s="26"/>
    </row>
    <row r="2243" spans="2:5" x14ac:dyDescent="0.25">
      <c r="B2243" s="26"/>
      <c r="E2243" s="60"/>
    </row>
    <row r="2244" spans="2:5" x14ac:dyDescent="0.25">
      <c r="B2244" s="26"/>
    </row>
    <row r="2245" spans="2:5" x14ac:dyDescent="0.25">
      <c r="B2245" s="26"/>
    </row>
    <row r="2246" spans="2:5" x14ac:dyDescent="0.25">
      <c r="B2246" s="26"/>
    </row>
    <row r="2247" spans="2:5" x14ac:dyDescent="0.25">
      <c r="B2247" s="26"/>
    </row>
    <row r="2248" spans="2:5" x14ac:dyDescent="0.25">
      <c r="B2248" s="26"/>
    </row>
    <row r="2249" spans="2:5" x14ac:dyDescent="0.25">
      <c r="B2249" s="26"/>
    </row>
    <row r="2250" spans="2:5" x14ac:dyDescent="0.25">
      <c r="B2250" s="26"/>
    </row>
    <row r="2251" spans="2:5" x14ac:dyDescent="0.25">
      <c r="B2251" s="26"/>
    </row>
    <row r="2252" spans="2:5" x14ac:dyDescent="0.25">
      <c r="B2252" s="26"/>
    </row>
    <row r="2253" spans="2:5" x14ac:dyDescent="0.25">
      <c r="B2253" s="26"/>
    </row>
    <row r="2254" spans="2:5" x14ac:dyDescent="0.25">
      <c r="B2254" s="26"/>
    </row>
    <row r="2255" spans="2:5" x14ac:dyDescent="0.25">
      <c r="B2255" s="26"/>
    </row>
    <row r="2256" spans="2:5" x14ac:dyDescent="0.25">
      <c r="B2256" s="26"/>
    </row>
    <row r="2257" spans="2:5" x14ac:dyDescent="0.25">
      <c r="B2257" s="26"/>
    </row>
    <row r="2258" spans="2:5" x14ac:dyDescent="0.25">
      <c r="B2258" s="26"/>
    </row>
    <row r="2259" spans="2:5" x14ac:dyDescent="0.25">
      <c r="B2259" s="26"/>
    </row>
    <row r="2260" spans="2:5" x14ac:dyDescent="0.25">
      <c r="B2260" s="26"/>
    </row>
    <row r="2261" spans="2:5" x14ac:dyDescent="0.25">
      <c r="B2261" s="26"/>
    </row>
    <row r="2262" spans="2:5" x14ac:dyDescent="0.25">
      <c r="B2262" s="26"/>
    </row>
    <row r="2263" spans="2:5" x14ac:dyDescent="0.25">
      <c r="B2263" s="26"/>
    </row>
    <row r="2264" spans="2:5" x14ac:dyDescent="0.25">
      <c r="B2264" s="26"/>
      <c r="E2264" s="60"/>
    </row>
    <row r="2265" spans="2:5" x14ac:dyDescent="0.25">
      <c r="B2265" s="26"/>
    </row>
    <row r="2266" spans="2:5" x14ac:dyDescent="0.25">
      <c r="B2266" s="26"/>
    </row>
    <row r="2267" spans="2:5" x14ac:dyDescent="0.25">
      <c r="B2267" s="26"/>
    </row>
    <row r="2268" spans="2:5" x14ac:dyDescent="0.25">
      <c r="B2268" s="26"/>
    </row>
    <row r="2269" spans="2:5" x14ac:dyDescent="0.25">
      <c r="B2269" s="26"/>
      <c r="E2269" s="60"/>
    </row>
    <row r="2270" spans="2:5" x14ac:dyDescent="0.25">
      <c r="B2270" s="26"/>
      <c r="E2270" s="60"/>
    </row>
    <row r="2271" spans="2:5" x14ac:dyDescent="0.25">
      <c r="B2271" s="26"/>
    </row>
    <row r="2272" spans="2:5" x14ac:dyDescent="0.25">
      <c r="B2272" s="26"/>
    </row>
    <row r="2273" spans="2:5" x14ac:dyDescent="0.25">
      <c r="B2273" s="26"/>
      <c r="E2273" s="60"/>
    </row>
    <row r="2274" spans="2:5" x14ac:dyDescent="0.25">
      <c r="B2274" s="26"/>
      <c r="E2274" s="60"/>
    </row>
    <row r="2275" spans="2:5" x14ac:dyDescent="0.25">
      <c r="B2275" s="26"/>
      <c r="E2275" s="60"/>
    </row>
    <row r="2276" spans="2:5" x14ac:dyDescent="0.25">
      <c r="B2276" s="26"/>
    </row>
    <row r="2277" spans="2:5" x14ac:dyDescent="0.25">
      <c r="B2277" s="26"/>
      <c r="E2277" s="60"/>
    </row>
    <row r="2278" spans="2:5" x14ac:dyDescent="0.25">
      <c r="B2278" s="26"/>
    </row>
    <row r="2279" spans="2:5" x14ac:dyDescent="0.25">
      <c r="B2279" s="26"/>
    </row>
    <row r="2280" spans="2:5" x14ac:dyDescent="0.25">
      <c r="B2280" s="26"/>
    </row>
    <row r="2281" spans="2:5" x14ac:dyDescent="0.25">
      <c r="B2281" s="26"/>
    </row>
    <row r="2282" spans="2:5" x14ac:dyDescent="0.25">
      <c r="B2282" s="26"/>
    </row>
    <row r="2283" spans="2:5" x14ac:dyDescent="0.25">
      <c r="B2283" s="26"/>
      <c r="E2283" s="60"/>
    </row>
    <row r="2284" spans="2:5" x14ac:dyDescent="0.25">
      <c r="B2284" s="26"/>
    </row>
    <row r="2285" spans="2:5" x14ac:dyDescent="0.25">
      <c r="B2285" s="26"/>
      <c r="E2285" s="60"/>
    </row>
    <row r="2286" spans="2:5" x14ac:dyDescent="0.25">
      <c r="B2286" s="26"/>
    </row>
    <row r="2287" spans="2:5" x14ac:dyDescent="0.25">
      <c r="B2287" s="26"/>
    </row>
    <row r="2288" spans="2:5" x14ac:dyDescent="0.25">
      <c r="B2288" s="26"/>
    </row>
    <row r="2289" spans="2:5" x14ac:dyDescent="0.25">
      <c r="B2289" s="26"/>
    </row>
    <row r="2290" spans="2:5" x14ac:dyDescent="0.25">
      <c r="B2290" s="26"/>
      <c r="E2290" s="60"/>
    </row>
    <row r="2291" spans="2:5" x14ac:dyDescent="0.25">
      <c r="B2291" s="26"/>
    </row>
    <row r="2292" spans="2:5" x14ac:dyDescent="0.25">
      <c r="B2292" s="26"/>
    </row>
    <row r="2293" spans="2:5" x14ac:dyDescent="0.25">
      <c r="B2293" s="26"/>
    </row>
    <row r="2294" spans="2:5" x14ac:dyDescent="0.25">
      <c r="B2294" s="26"/>
    </row>
    <row r="2295" spans="2:5" x14ac:dyDescent="0.25">
      <c r="B2295" s="26"/>
      <c r="E2295" s="60"/>
    </row>
    <row r="2296" spans="2:5" x14ac:dyDescent="0.25">
      <c r="B2296" s="26"/>
    </row>
    <row r="2297" spans="2:5" x14ac:dyDescent="0.25">
      <c r="B2297" s="26"/>
      <c r="E2297" s="60"/>
    </row>
    <row r="2298" spans="2:5" x14ac:dyDescent="0.25">
      <c r="B2298" s="26"/>
    </row>
    <row r="2299" spans="2:5" x14ac:dyDescent="0.25">
      <c r="B2299" s="26"/>
      <c r="E2299" s="60"/>
    </row>
    <row r="2300" spans="2:5" x14ac:dyDescent="0.25">
      <c r="B2300" s="26"/>
    </row>
    <row r="2301" spans="2:5" x14ac:dyDescent="0.25">
      <c r="B2301" s="26"/>
    </row>
    <row r="2302" spans="2:5" x14ac:dyDescent="0.25">
      <c r="B2302" s="26"/>
    </row>
    <row r="2303" spans="2:5" x14ac:dyDescent="0.25">
      <c r="B2303" s="26"/>
    </row>
    <row r="2304" spans="2:5" x14ac:dyDescent="0.25">
      <c r="B2304" s="26"/>
      <c r="E2304" s="60"/>
    </row>
    <row r="2305" spans="2:5" x14ac:dyDescent="0.25">
      <c r="B2305" s="26"/>
    </row>
    <row r="2306" spans="2:5" x14ac:dyDescent="0.25">
      <c r="B2306" s="26"/>
    </row>
    <row r="2307" spans="2:5" x14ac:dyDescent="0.25">
      <c r="B2307" s="26"/>
    </row>
    <row r="2308" spans="2:5" x14ac:dyDescent="0.25">
      <c r="B2308" s="26"/>
      <c r="E2308" s="60"/>
    </row>
    <row r="2309" spans="2:5" x14ac:dyDescent="0.25">
      <c r="B2309" s="26"/>
    </row>
    <row r="2310" spans="2:5" x14ac:dyDescent="0.25">
      <c r="B2310" s="26"/>
    </row>
    <row r="2311" spans="2:5" x14ac:dyDescent="0.25">
      <c r="B2311" s="26"/>
    </row>
    <row r="2312" spans="2:5" x14ac:dyDescent="0.25">
      <c r="B2312" s="26"/>
    </row>
    <row r="2313" spans="2:5" x14ac:dyDescent="0.25">
      <c r="B2313" s="26"/>
    </row>
    <row r="2314" spans="2:5" x14ac:dyDescent="0.25">
      <c r="B2314" s="26"/>
    </row>
    <row r="2315" spans="2:5" x14ac:dyDescent="0.25">
      <c r="B2315" s="26"/>
    </row>
    <row r="2316" spans="2:5" x14ac:dyDescent="0.25">
      <c r="B2316" s="26"/>
    </row>
    <row r="2317" spans="2:5" x14ac:dyDescent="0.25">
      <c r="B2317" s="26"/>
    </row>
    <row r="2318" spans="2:5" x14ac:dyDescent="0.25">
      <c r="B2318" s="26"/>
      <c r="E2318" s="60"/>
    </row>
    <row r="2319" spans="2:5" x14ac:dyDescent="0.25">
      <c r="B2319" s="26"/>
    </row>
    <row r="2320" spans="2:5" x14ac:dyDescent="0.25">
      <c r="B2320" s="26"/>
    </row>
    <row r="2321" spans="2:5" x14ac:dyDescent="0.25">
      <c r="B2321" s="26"/>
    </row>
    <row r="2322" spans="2:5" x14ac:dyDescent="0.25">
      <c r="B2322" s="26"/>
      <c r="E2322" s="60"/>
    </row>
    <row r="2323" spans="2:5" x14ac:dyDescent="0.25">
      <c r="B2323" s="26"/>
      <c r="E2323" s="60"/>
    </row>
    <row r="2324" spans="2:5" x14ac:dyDescent="0.25">
      <c r="B2324" s="26"/>
    </row>
    <row r="2325" spans="2:5" x14ac:dyDescent="0.25">
      <c r="B2325" s="26"/>
    </row>
    <row r="2326" spans="2:5" x14ac:dyDescent="0.25">
      <c r="B2326" s="26"/>
      <c r="E2326" s="60"/>
    </row>
    <row r="2327" spans="2:5" x14ac:dyDescent="0.25">
      <c r="B2327" s="26"/>
    </row>
    <row r="2328" spans="2:5" x14ac:dyDescent="0.25">
      <c r="B2328" s="26"/>
    </row>
    <row r="2329" spans="2:5" x14ac:dyDescent="0.25">
      <c r="B2329" s="26"/>
    </row>
    <row r="2330" spans="2:5" x14ac:dyDescent="0.25">
      <c r="B2330" s="26"/>
    </row>
    <row r="2331" spans="2:5" x14ac:dyDescent="0.25">
      <c r="B2331" s="26"/>
    </row>
    <row r="2332" spans="2:5" x14ac:dyDescent="0.25">
      <c r="B2332" s="26"/>
    </row>
    <row r="2333" spans="2:5" x14ac:dyDescent="0.25">
      <c r="B2333" s="26"/>
    </row>
    <row r="2334" spans="2:5" x14ac:dyDescent="0.25">
      <c r="B2334" s="26"/>
    </row>
    <row r="2335" spans="2:5" x14ac:dyDescent="0.25">
      <c r="B2335" s="26"/>
    </row>
    <row r="2336" spans="2:5" x14ac:dyDescent="0.25">
      <c r="B2336" s="26"/>
    </row>
    <row r="2337" spans="2:5" x14ac:dyDescent="0.25">
      <c r="B2337" s="26"/>
    </row>
    <row r="2338" spans="2:5" x14ac:dyDescent="0.25">
      <c r="B2338" s="26"/>
    </row>
    <row r="2339" spans="2:5" x14ac:dyDescent="0.25">
      <c r="B2339" s="26"/>
    </row>
    <row r="2340" spans="2:5" x14ac:dyDescent="0.25">
      <c r="B2340" s="26"/>
    </row>
    <row r="2341" spans="2:5" x14ac:dyDescent="0.25">
      <c r="B2341" s="26"/>
    </row>
    <row r="2342" spans="2:5" x14ac:dyDescent="0.25">
      <c r="B2342" s="26"/>
    </row>
    <row r="2343" spans="2:5" x14ac:dyDescent="0.25">
      <c r="B2343" s="26"/>
      <c r="E2343" s="60"/>
    </row>
    <row r="2344" spans="2:5" x14ac:dyDescent="0.25">
      <c r="B2344" s="26"/>
    </row>
    <row r="2345" spans="2:5" x14ac:dyDescent="0.25">
      <c r="B2345" s="26"/>
    </row>
    <row r="2346" spans="2:5" x14ac:dyDescent="0.25">
      <c r="B2346" s="26"/>
    </row>
    <row r="2347" spans="2:5" x14ac:dyDescent="0.25">
      <c r="B2347" s="26"/>
    </row>
    <row r="2348" spans="2:5" x14ac:dyDescent="0.25">
      <c r="B2348" s="26"/>
    </row>
    <row r="2349" spans="2:5" x14ac:dyDescent="0.25">
      <c r="B2349" s="26"/>
    </row>
    <row r="2350" spans="2:5" x14ac:dyDescent="0.25">
      <c r="B2350" s="26"/>
    </row>
    <row r="2351" spans="2:5" x14ac:dyDescent="0.25">
      <c r="B2351" s="26"/>
    </row>
    <row r="2352" spans="2:5" x14ac:dyDescent="0.25">
      <c r="B2352" s="26"/>
    </row>
    <row r="2353" spans="2:5" x14ac:dyDescent="0.25">
      <c r="B2353" s="26"/>
    </row>
    <row r="2354" spans="2:5" x14ac:dyDescent="0.25">
      <c r="B2354" s="26"/>
    </row>
    <row r="2355" spans="2:5" x14ac:dyDescent="0.25">
      <c r="B2355" s="26"/>
      <c r="E2355" s="60"/>
    </row>
    <row r="2356" spans="2:5" x14ac:dyDescent="0.25">
      <c r="B2356" s="26"/>
    </row>
    <row r="2357" spans="2:5" x14ac:dyDescent="0.25">
      <c r="B2357" s="26"/>
    </row>
    <row r="2358" spans="2:5" x14ac:dyDescent="0.25">
      <c r="B2358" s="26"/>
    </row>
    <row r="2359" spans="2:5" x14ac:dyDescent="0.25">
      <c r="B2359" s="26"/>
    </row>
    <row r="2360" spans="2:5" x14ac:dyDescent="0.25">
      <c r="B2360" s="26"/>
    </row>
    <row r="2361" spans="2:5" x14ac:dyDescent="0.25">
      <c r="B2361" s="26"/>
    </row>
    <row r="2362" spans="2:5" x14ac:dyDescent="0.25">
      <c r="B2362" s="26"/>
    </row>
    <row r="2363" spans="2:5" x14ac:dyDescent="0.25">
      <c r="B2363" s="26"/>
    </row>
    <row r="2364" spans="2:5" x14ac:dyDescent="0.25">
      <c r="B2364" s="26"/>
    </row>
    <row r="2365" spans="2:5" x14ac:dyDescent="0.25">
      <c r="B2365" s="26"/>
    </row>
    <row r="2366" spans="2:5" x14ac:dyDescent="0.25">
      <c r="B2366" s="26"/>
    </row>
    <row r="2367" spans="2:5" x14ac:dyDescent="0.25">
      <c r="B2367" s="26"/>
    </row>
    <row r="2368" spans="2:5" x14ac:dyDescent="0.25">
      <c r="B2368" s="26"/>
    </row>
    <row r="2369" spans="2:5" x14ac:dyDescent="0.25">
      <c r="B2369" s="26"/>
    </row>
    <row r="2370" spans="2:5" x14ac:dyDescent="0.25">
      <c r="B2370" s="26"/>
      <c r="E2370" s="60"/>
    </row>
    <row r="2371" spans="2:5" x14ac:dyDescent="0.25">
      <c r="B2371" s="26"/>
    </row>
    <row r="2372" spans="2:5" x14ac:dyDescent="0.25">
      <c r="B2372" s="26"/>
    </row>
    <row r="2373" spans="2:5" x14ac:dyDescent="0.25">
      <c r="B2373" s="26"/>
    </row>
    <row r="2374" spans="2:5" x14ac:dyDescent="0.25">
      <c r="B2374" s="26"/>
    </row>
    <row r="2375" spans="2:5" x14ac:dyDescent="0.25">
      <c r="B2375" s="26"/>
    </row>
    <row r="2376" spans="2:5" x14ac:dyDescent="0.25">
      <c r="B2376" s="26"/>
      <c r="E2376" s="60"/>
    </row>
    <row r="2377" spans="2:5" x14ac:dyDescent="0.25">
      <c r="B2377" s="26"/>
    </row>
    <row r="2378" spans="2:5" x14ac:dyDescent="0.25">
      <c r="B2378" s="26"/>
    </row>
    <row r="2379" spans="2:5" x14ac:dyDescent="0.25">
      <c r="B2379" s="26"/>
    </row>
    <row r="2380" spans="2:5" x14ac:dyDescent="0.25">
      <c r="B2380" s="26"/>
    </row>
    <row r="2381" spans="2:5" x14ac:dyDescent="0.25">
      <c r="B2381" s="26"/>
    </row>
    <row r="2382" spans="2:5" x14ac:dyDescent="0.25">
      <c r="B2382" s="26"/>
    </row>
    <row r="2383" spans="2:5" x14ac:dyDescent="0.25">
      <c r="B2383" s="26"/>
      <c r="E2383" s="60"/>
    </row>
    <row r="2384" spans="2:5" x14ac:dyDescent="0.25">
      <c r="B2384" s="26"/>
    </row>
    <row r="2385" spans="2:5" x14ac:dyDescent="0.25">
      <c r="B2385" s="26"/>
    </row>
    <row r="2386" spans="2:5" x14ac:dyDescent="0.25">
      <c r="B2386" s="26"/>
      <c r="E2386" s="60"/>
    </row>
    <row r="2387" spans="2:5" x14ac:dyDescent="0.25">
      <c r="B2387" s="26"/>
    </row>
    <row r="2388" spans="2:5" x14ac:dyDescent="0.25">
      <c r="B2388" s="26"/>
    </row>
    <row r="2389" spans="2:5" x14ac:dyDescent="0.25">
      <c r="B2389" s="26"/>
    </row>
    <row r="2390" spans="2:5" x14ac:dyDescent="0.25">
      <c r="B2390" s="26"/>
    </row>
    <row r="2391" spans="2:5" x14ac:dyDescent="0.25">
      <c r="B2391" s="26"/>
    </row>
    <row r="2392" spans="2:5" x14ac:dyDescent="0.25">
      <c r="B2392" s="26"/>
    </row>
    <row r="2393" spans="2:5" x14ac:dyDescent="0.25">
      <c r="B2393" s="26"/>
    </row>
    <row r="2394" spans="2:5" x14ac:dyDescent="0.25">
      <c r="B2394" s="26"/>
    </row>
    <row r="2395" spans="2:5" x14ac:dyDescent="0.25">
      <c r="B2395" s="26"/>
    </row>
    <row r="2396" spans="2:5" x14ac:dyDescent="0.25">
      <c r="B2396" s="26"/>
    </row>
    <row r="2397" spans="2:5" x14ac:dyDescent="0.25">
      <c r="B2397" s="26"/>
    </row>
    <row r="2398" spans="2:5" x14ac:dyDescent="0.25">
      <c r="B2398" s="26"/>
      <c r="E2398" s="60"/>
    </row>
    <row r="2399" spans="2:5" x14ac:dyDescent="0.25">
      <c r="B2399" s="26"/>
      <c r="E2399" s="60"/>
    </row>
    <row r="2400" spans="2:5" x14ac:dyDescent="0.25">
      <c r="B2400" s="26"/>
    </row>
    <row r="2401" spans="2:5" x14ac:dyDescent="0.25">
      <c r="B2401" s="26"/>
    </row>
    <row r="2402" spans="2:5" x14ac:dyDescent="0.25">
      <c r="B2402" s="26"/>
      <c r="E2402" s="60"/>
    </row>
    <row r="2403" spans="2:5" x14ac:dyDescent="0.25">
      <c r="B2403" s="26"/>
    </row>
    <row r="2404" spans="2:5" x14ac:dyDescent="0.25">
      <c r="B2404" s="26"/>
      <c r="E2404" s="60"/>
    </row>
    <row r="2405" spans="2:5" x14ac:dyDescent="0.25">
      <c r="B2405" s="26"/>
    </row>
    <row r="2406" spans="2:5" x14ac:dyDescent="0.25">
      <c r="B2406" s="26"/>
    </row>
    <row r="2407" spans="2:5" x14ac:dyDescent="0.25">
      <c r="B2407" s="26"/>
      <c r="E2407" s="60"/>
    </row>
    <row r="2408" spans="2:5" x14ac:dyDescent="0.25">
      <c r="B2408" s="26"/>
    </row>
    <row r="2409" spans="2:5" x14ac:dyDescent="0.25">
      <c r="B2409" s="26"/>
    </row>
    <row r="2410" spans="2:5" x14ac:dyDescent="0.25">
      <c r="B2410" s="26"/>
      <c r="E2410" s="60"/>
    </row>
    <row r="2411" spans="2:5" x14ac:dyDescent="0.25">
      <c r="B2411" s="26"/>
    </row>
    <row r="2412" spans="2:5" x14ac:dyDescent="0.25">
      <c r="B2412" s="26"/>
      <c r="E2412" s="60"/>
    </row>
    <row r="2413" spans="2:5" x14ac:dyDescent="0.25">
      <c r="B2413" s="26"/>
    </row>
    <row r="2414" spans="2:5" x14ac:dyDescent="0.25">
      <c r="B2414" s="26"/>
    </row>
    <row r="2415" spans="2:5" x14ac:dyDescent="0.25">
      <c r="B2415" s="26"/>
    </row>
    <row r="2416" spans="2:5" x14ac:dyDescent="0.25">
      <c r="B2416" s="26"/>
    </row>
    <row r="2417" spans="2:5" x14ac:dyDescent="0.25">
      <c r="B2417" s="26"/>
    </row>
    <row r="2418" spans="2:5" x14ac:dyDescent="0.25">
      <c r="B2418" s="26"/>
    </row>
    <row r="2419" spans="2:5" x14ac:dyDescent="0.25">
      <c r="B2419" s="26"/>
    </row>
    <row r="2420" spans="2:5" x14ac:dyDescent="0.25">
      <c r="B2420" s="26"/>
    </row>
    <row r="2421" spans="2:5" x14ac:dyDescent="0.25">
      <c r="B2421" s="26"/>
    </row>
    <row r="2422" spans="2:5" x14ac:dyDescent="0.25">
      <c r="B2422" s="26"/>
    </row>
    <row r="2423" spans="2:5" x14ac:dyDescent="0.25">
      <c r="B2423" s="26"/>
    </row>
    <row r="2424" spans="2:5" x14ac:dyDescent="0.25">
      <c r="B2424" s="26"/>
    </row>
    <row r="2425" spans="2:5" x14ac:dyDescent="0.25">
      <c r="B2425" s="26"/>
    </row>
    <row r="2426" spans="2:5" x14ac:dyDescent="0.25">
      <c r="B2426" s="26"/>
    </row>
    <row r="2427" spans="2:5" x14ac:dyDescent="0.25">
      <c r="B2427" s="26"/>
    </row>
    <row r="2428" spans="2:5" x14ac:dyDescent="0.25">
      <c r="B2428" s="26"/>
    </row>
    <row r="2429" spans="2:5" x14ac:dyDescent="0.25">
      <c r="B2429" s="26"/>
      <c r="E2429" s="60"/>
    </row>
    <row r="2430" spans="2:5" x14ac:dyDescent="0.25">
      <c r="B2430" s="26"/>
    </row>
    <row r="2431" spans="2:5" x14ac:dyDescent="0.25">
      <c r="B2431" s="26"/>
    </row>
    <row r="2432" spans="2:5" x14ac:dyDescent="0.25">
      <c r="B2432" s="26"/>
    </row>
    <row r="2433" spans="2:5" x14ac:dyDescent="0.25">
      <c r="B2433" s="26"/>
    </row>
    <row r="2434" spans="2:5" x14ac:dyDescent="0.25">
      <c r="B2434" s="26"/>
    </row>
    <row r="2435" spans="2:5" x14ac:dyDescent="0.25">
      <c r="B2435" s="26"/>
    </row>
    <row r="2436" spans="2:5" x14ac:dyDescent="0.25">
      <c r="B2436" s="26"/>
      <c r="E2436" s="60"/>
    </row>
    <row r="2437" spans="2:5" x14ac:dyDescent="0.25">
      <c r="B2437" s="26"/>
    </row>
    <row r="2438" spans="2:5" x14ac:dyDescent="0.25">
      <c r="B2438" s="26"/>
    </row>
    <row r="2439" spans="2:5" x14ac:dyDescent="0.25">
      <c r="B2439" s="26"/>
    </row>
    <row r="2440" spans="2:5" x14ac:dyDescent="0.25">
      <c r="B2440" s="26"/>
    </row>
    <row r="2441" spans="2:5" x14ac:dyDescent="0.25">
      <c r="B2441" s="26"/>
    </row>
    <row r="2442" spans="2:5" x14ac:dyDescent="0.25">
      <c r="B2442" s="26"/>
      <c r="E2442" s="60"/>
    </row>
    <row r="2443" spans="2:5" x14ac:dyDescent="0.25">
      <c r="B2443" s="26"/>
    </row>
    <row r="2444" spans="2:5" x14ac:dyDescent="0.25">
      <c r="B2444" s="26"/>
    </row>
    <row r="2445" spans="2:5" x14ac:dyDescent="0.25">
      <c r="B2445" s="26"/>
    </row>
    <row r="2446" spans="2:5" x14ac:dyDescent="0.25">
      <c r="B2446" s="26"/>
    </row>
    <row r="2447" spans="2:5" x14ac:dyDescent="0.25">
      <c r="B2447" s="26"/>
    </row>
    <row r="2448" spans="2:5" x14ac:dyDescent="0.25">
      <c r="B2448" s="26"/>
    </row>
    <row r="2449" spans="2:5" x14ac:dyDescent="0.25">
      <c r="B2449" s="26"/>
    </row>
    <row r="2450" spans="2:5" x14ac:dyDescent="0.25">
      <c r="B2450" s="26"/>
    </row>
    <row r="2451" spans="2:5" x14ac:dyDescent="0.25">
      <c r="B2451" s="26"/>
    </row>
    <row r="2452" spans="2:5" x14ac:dyDescent="0.25">
      <c r="B2452" s="26"/>
    </row>
    <row r="2453" spans="2:5" x14ac:dyDescent="0.25">
      <c r="B2453" s="26"/>
      <c r="E2453" s="60"/>
    </row>
    <row r="2454" spans="2:5" x14ac:dyDescent="0.25">
      <c r="B2454" s="26"/>
    </row>
    <row r="2455" spans="2:5" x14ac:dyDescent="0.25">
      <c r="B2455" s="26"/>
    </row>
    <row r="2456" spans="2:5" x14ac:dyDescent="0.25">
      <c r="B2456" s="26"/>
    </row>
    <row r="2457" spans="2:5" x14ac:dyDescent="0.25">
      <c r="B2457" s="26"/>
    </row>
    <row r="2458" spans="2:5" x14ac:dyDescent="0.25">
      <c r="B2458" s="26"/>
    </row>
    <row r="2459" spans="2:5" x14ac:dyDescent="0.25">
      <c r="B2459" s="26"/>
      <c r="E2459" s="60"/>
    </row>
    <row r="2460" spans="2:5" x14ac:dyDescent="0.25">
      <c r="B2460" s="26"/>
    </row>
    <row r="2461" spans="2:5" x14ac:dyDescent="0.25">
      <c r="B2461" s="26"/>
    </row>
    <row r="2462" spans="2:5" x14ac:dyDescent="0.25">
      <c r="B2462" s="26"/>
    </row>
    <row r="2463" spans="2:5" x14ac:dyDescent="0.25">
      <c r="B2463" s="26"/>
    </row>
    <row r="2464" spans="2:5" x14ac:dyDescent="0.25">
      <c r="B2464" s="26"/>
      <c r="E2464" s="60"/>
    </row>
    <row r="2465" spans="2:5" x14ac:dyDescent="0.25">
      <c r="B2465" s="26"/>
    </row>
    <row r="2466" spans="2:5" x14ac:dyDescent="0.25">
      <c r="B2466" s="26"/>
      <c r="E2466" s="60"/>
    </row>
    <row r="2467" spans="2:5" x14ac:dyDescent="0.25">
      <c r="B2467" s="26"/>
    </row>
    <row r="2468" spans="2:5" x14ac:dyDescent="0.25">
      <c r="B2468" s="26"/>
      <c r="E2468" s="60"/>
    </row>
    <row r="2469" spans="2:5" x14ac:dyDescent="0.25">
      <c r="B2469" s="26"/>
    </row>
    <row r="2470" spans="2:5" x14ac:dyDescent="0.25">
      <c r="B2470" s="26"/>
    </row>
    <row r="2471" spans="2:5" x14ac:dyDescent="0.25">
      <c r="B2471" s="26"/>
    </row>
    <row r="2472" spans="2:5" x14ac:dyDescent="0.25">
      <c r="B2472" s="26"/>
    </row>
    <row r="2473" spans="2:5" x14ac:dyDescent="0.25">
      <c r="B2473" s="26"/>
    </row>
    <row r="2474" spans="2:5" x14ac:dyDescent="0.25">
      <c r="B2474" s="26"/>
      <c r="E2474" s="60"/>
    </row>
    <row r="2475" spans="2:5" x14ac:dyDescent="0.25">
      <c r="B2475" s="26"/>
    </row>
    <row r="2476" spans="2:5" x14ac:dyDescent="0.25">
      <c r="B2476" s="26"/>
      <c r="E2476" s="60"/>
    </row>
    <row r="2477" spans="2:5" x14ac:dyDescent="0.25">
      <c r="B2477" s="26"/>
    </row>
    <row r="2478" spans="2:5" x14ac:dyDescent="0.25">
      <c r="B2478" s="26"/>
    </row>
    <row r="2479" spans="2:5" x14ac:dyDescent="0.25">
      <c r="B2479" s="26"/>
    </row>
    <row r="2480" spans="2:5" x14ac:dyDescent="0.25">
      <c r="B2480" s="26"/>
    </row>
    <row r="2481" spans="2:5" x14ac:dyDescent="0.25">
      <c r="B2481" s="26"/>
    </row>
    <row r="2482" spans="2:5" x14ac:dyDescent="0.25">
      <c r="B2482" s="26"/>
    </row>
    <row r="2483" spans="2:5" x14ac:dyDescent="0.25">
      <c r="B2483" s="26"/>
      <c r="E2483" s="60"/>
    </row>
    <row r="2484" spans="2:5" x14ac:dyDescent="0.25">
      <c r="B2484" s="26"/>
    </row>
    <row r="2485" spans="2:5" x14ac:dyDescent="0.25">
      <c r="B2485" s="26"/>
    </row>
    <row r="2486" spans="2:5" x14ac:dyDescent="0.25">
      <c r="B2486" s="26"/>
      <c r="E2486" s="60"/>
    </row>
    <row r="2487" spans="2:5" x14ac:dyDescent="0.25">
      <c r="B2487" s="26"/>
      <c r="E2487" s="60"/>
    </row>
    <row r="2488" spans="2:5" x14ac:dyDescent="0.25">
      <c r="B2488" s="26"/>
    </row>
    <row r="2489" spans="2:5" x14ac:dyDescent="0.25">
      <c r="B2489" s="26"/>
    </row>
    <row r="2490" spans="2:5" x14ac:dyDescent="0.25">
      <c r="B2490" s="26"/>
    </row>
    <row r="2491" spans="2:5" x14ac:dyDescent="0.25">
      <c r="B2491" s="26"/>
    </row>
    <row r="2492" spans="2:5" x14ac:dyDescent="0.25">
      <c r="B2492" s="26"/>
      <c r="E2492" s="60"/>
    </row>
    <row r="2493" spans="2:5" x14ac:dyDescent="0.25">
      <c r="B2493" s="26"/>
    </row>
    <row r="2494" spans="2:5" x14ac:dyDescent="0.25">
      <c r="B2494" s="26"/>
    </row>
    <row r="2495" spans="2:5" x14ac:dyDescent="0.25">
      <c r="B2495" s="26"/>
    </row>
    <row r="2496" spans="2:5" x14ac:dyDescent="0.25">
      <c r="B2496" s="26"/>
    </row>
    <row r="2497" spans="2:5" x14ac:dyDescent="0.25">
      <c r="B2497" s="26"/>
    </row>
    <row r="2498" spans="2:5" x14ac:dyDescent="0.25">
      <c r="B2498" s="26"/>
    </row>
    <row r="2499" spans="2:5" x14ac:dyDescent="0.25">
      <c r="B2499" s="26"/>
    </row>
    <row r="2500" spans="2:5" x14ac:dyDescent="0.25">
      <c r="B2500" s="26"/>
    </row>
    <row r="2501" spans="2:5" x14ac:dyDescent="0.25">
      <c r="B2501" s="26"/>
    </row>
    <row r="2502" spans="2:5" x14ac:dyDescent="0.25">
      <c r="B2502" s="26"/>
    </row>
    <row r="2503" spans="2:5" x14ac:dyDescent="0.25">
      <c r="B2503" s="26"/>
    </row>
    <row r="2504" spans="2:5" x14ac:dyDescent="0.25">
      <c r="B2504" s="26"/>
    </row>
    <row r="2505" spans="2:5" x14ac:dyDescent="0.25">
      <c r="B2505" s="26"/>
      <c r="E2505" s="60"/>
    </row>
    <row r="2506" spans="2:5" x14ac:dyDescent="0.25">
      <c r="B2506" s="26"/>
    </row>
    <row r="2507" spans="2:5" x14ac:dyDescent="0.25">
      <c r="B2507" s="26"/>
    </row>
    <row r="2508" spans="2:5" x14ac:dyDescent="0.25">
      <c r="B2508" s="26"/>
    </row>
    <row r="2509" spans="2:5" x14ac:dyDescent="0.25">
      <c r="B2509" s="26"/>
    </row>
    <row r="2510" spans="2:5" x14ac:dyDescent="0.25">
      <c r="B2510" s="26"/>
    </row>
    <row r="2511" spans="2:5" x14ac:dyDescent="0.25">
      <c r="B2511" s="26"/>
    </row>
    <row r="2512" spans="2:5" x14ac:dyDescent="0.25">
      <c r="B2512" s="26"/>
      <c r="E2512" s="60"/>
    </row>
    <row r="2513" spans="2:5" x14ac:dyDescent="0.25">
      <c r="B2513" s="26"/>
      <c r="E2513" s="60"/>
    </row>
    <row r="2514" spans="2:5" x14ac:dyDescent="0.25">
      <c r="B2514" s="26"/>
    </row>
    <row r="2515" spans="2:5" x14ac:dyDescent="0.25">
      <c r="B2515" s="26"/>
    </row>
    <row r="2516" spans="2:5" x14ac:dyDescent="0.25">
      <c r="B2516" s="26"/>
    </row>
    <row r="2517" spans="2:5" x14ac:dyDescent="0.25">
      <c r="B2517" s="26"/>
    </row>
    <row r="2518" spans="2:5" x14ac:dyDescent="0.25">
      <c r="B2518" s="26"/>
    </row>
    <row r="2519" spans="2:5" x14ac:dyDescent="0.25">
      <c r="B2519" s="26"/>
    </row>
    <row r="2520" spans="2:5" x14ac:dyDescent="0.25">
      <c r="B2520" s="26"/>
    </row>
    <row r="2521" spans="2:5" x14ac:dyDescent="0.25">
      <c r="B2521" s="26"/>
    </row>
    <row r="2522" spans="2:5" x14ac:dyDescent="0.25">
      <c r="B2522" s="26"/>
    </row>
    <row r="2523" spans="2:5" x14ac:dyDescent="0.25">
      <c r="B2523" s="26"/>
    </row>
    <row r="2524" spans="2:5" x14ac:dyDescent="0.25">
      <c r="B2524" s="26"/>
    </row>
    <row r="2525" spans="2:5" x14ac:dyDescent="0.25">
      <c r="B2525" s="26"/>
    </row>
    <row r="2526" spans="2:5" x14ac:dyDescent="0.25">
      <c r="B2526" s="26"/>
    </row>
    <row r="2527" spans="2:5" x14ac:dyDescent="0.25">
      <c r="B2527" s="26"/>
    </row>
    <row r="2528" spans="2:5" x14ac:dyDescent="0.25">
      <c r="B2528" s="26"/>
    </row>
    <row r="2529" spans="2:5" x14ac:dyDescent="0.25">
      <c r="B2529" s="26"/>
    </row>
    <row r="2530" spans="2:5" x14ac:dyDescent="0.25">
      <c r="B2530" s="26"/>
    </row>
    <row r="2531" spans="2:5" x14ac:dyDescent="0.25">
      <c r="B2531" s="26"/>
    </row>
    <row r="2532" spans="2:5" x14ac:dyDescent="0.25">
      <c r="B2532" s="26"/>
    </row>
    <row r="2533" spans="2:5" x14ac:dyDescent="0.25">
      <c r="B2533" s="26"/>
    </row>
    <row r="2534" spans="2:5" x14ac:dyDescent="0.25">
      <c r="B2534" s="26"/>
    </row>
    <row r="2535" spans="2:5" x14ac:dyDescent="0.25">
      <c r="B2535" s="26"/>
    </row>
    <row r="2536" spans="2:5" x14ac:dyDescent="0.25">
      <c r="B2536" s="26"/>
      <c r="E2536" s="60"/>
    </row>
    <row r="2537" spans="2:5" x14ac:dyDescent="0.25">
      <c r="B2537" s="26"/>
    </row>
    <row r="2538" spans="2:5" x14ac:dyDescent="0.25">
      <c r="B2538" s="26"/>
    </row>
    <row r="2539" spans="2:5" x14ac:dyDescent="0.25">
      <c r="B2539" s="26"/>
    </row>
    <row r="2540" spans="2:5" x14ac:dyDescent="0.25">
      <c r="B2540" s="26"/>
    </row>
    <row r="2541" spans="2:5" x14ac:dyDescent="0.25">
      <c r="B2541" s="26"/>
    </row>
    <row r="2542" spans="2:5" x14ac:dyDescent="0.25">
      <c r="B2542" s="26"/>
    </row>
    <row r="2543" spans="2:5" x14ac:dyDescent="0.25">
      <c r="B2543" s="26"/>
    </row>
    <row r="2544" spans="2:5" x14ac:dyDescent="0.25">
      <c r="B2544" s="26"/>
      <c r="E2544" s="60"/>
    </row>
    <row r="2545" spans="2:5" x14ac:dyDescent="0.25">
      <c r="B2545" s="26"/>
      <c r="E2545" s="60"/>
    </row>
    <row r="2546" spans="2:5" x14ac:dyDescent="0.25">
      <c r="B2546" s="26"/>
    </row>
    <row r="2547" spans="2:5" x14ac:dyDescent="0.25">
      <c r="B2547" s="26"/>
      <c r="E2547" s="60"/>
    </row>
    <row r="2548" spans="2:5" x14ac:dyDescent="0.25">
      <c r="B2548" s="26"/>
    </row>
    <row r="2549" spans="2:5" x14ac:dyDescent="0.25">
      <c r="B2549" s="26"/>
    </row>
    <row r="2550" spans="2:5" x14ac:dyDescent="0.25">
      <c r="B2550" s="26"/>
    </row>
    <row r="2551" spans="2:5" x14ac:dyDescent="0.25">
      <c r="B2551" s="26"/>
    </row>
    <row r="2552" spans="2:5" x14ac:dyDescent="0.25">
      <c r="B2552" s="26"/>
    </row>
    <row r="2553" spans="2:5" x14ac:dyDescent="0.25">
      <c r="B2553" s="26"/>
    </row>
    <row r="2554" spans="2:5" x14ac:dyDescent="0.25">
      <c r="B2554" s="26"/>
    </row>
    <row r="2555" spans="2:5" x14ac:dyDescent="0.25">
      <c r="B2555" s="26"/>
    </row>
    <row r="2556" spans="2:5" x14ac:dyDescent="0.25">
      <c r="B2556" s="26"/>
    </row>
    <row r="2557" spans="2:5" x14ac:dyDescent="0.25">
      <c r="B2557" s="26"/>
      <c r="E2557" s="60"/>
    </row>
    <row r="2558" spans="2:5" x14ac:dyDescent="0.25">
      <c r="B2558" s="26"/>
    </row>
    <row r="2559" spans="2:5" x14ac:dyDescent="0.25">
      <c r="B2559" s="26"/>
      <c r="E2559" s="60"/>
    </row>
    <row r="2560" spans="2:5" x14ac:dyDescent="0.25">
      <c r="B2560" s="26"/>
    </row>
    <row r="2561" spans="2:5" x14ac:dyDescent="0.25">
      <c r="B2561" s="26"/>
    </row>
    <row r="2562" spans="2:5" x14ac:dyDescent="0.25">
      <c r="B2562" s="26"/>
      <c r="E2562" s="60"/>
    </row>
    <row r="2563" spans="2:5" x14ac:dyDescent="0.25">
      <c r="B2563" s="26"/>
    </row>
    <row r="2564" spans="2:5" x14ac:dyDescent="0.25">
      <c r="B2564" s="26"/>
    </row>
    <row r="2565" spans="2:5" x14ac:dyDescent="0.25">
      <c r="B2565" s="26"/>
    </row>
    <row r="2566" spans="2:5" x14ac:dyDescent="0.25">
      <c r="B2566" s="26"/>
    </row>
    <row r="2567" spans="2:5" x14ac:dyDescent="0.25">
      <c r="B2567" s="26"/>
    </row>
    <row r="2568" spans="2:5" x14ac:dyDescent="0.25">
      <c r="B2568" s="26"/>
    </row>
    <row r="2569" spans="2:5" x14ac:dyDescent="0.25">
      <c r="B2569" s="26"/>
    </row>
    <row r="2570" spans="2:5" x14ac:dyDescent="0.25">
      <c r="B2570" s="26"/>
    </row>
    <row r="2571" spans="2:5" x14ac:dyDescent="0.25">
      <c r="B2571" s="26"/>
    </row>
    <row r="2572" spans="2:5" x14ac:dyDescent="0.25">
      <c r="B2572" s="26"/>
    </row>
    <row r="2573" spans="2:5" x14ac:dyDescent="0.25">
      <c r="B2573" s="26"/>
    </row>
    <row r="2574" spans="2:5" x14ac:dyDescent="0.25">
      <c r="B2574" s="26"/>
    </row>
    <row r="2575" spans="2:5" x14ac:dyDescent="0.25">
      <c r="B2575" s="26"/>
    </row>
    <row r="2576" spans="2:5" x14ac:dyDescent="0.25">
      <c r="B2576" s="26"/>
    </row>
    <row r="2577" spans="2:5" x14ac:dyDescent="0.25">
      <c r="B2577" s="26"/>
    </row>
    <row r="2578" spans="2:5" x14ac:dyDescent="0.25">
      <c r="B2578" s="26"/>
      <c r="E2578" s="60"/>
    </row>
    <row r="2579" spans="2:5" x14ac:dyDescent="0.25">
      <c r="B2579" s="26"/>
    </row>
    <row r="2580" spans="2:5" x14ac:dyDescent="0.25">
      <c r="B2580" s="26"/>
    </row>
    <row r="2581" spans="2:5" x14ac:dyDescent="0.25">
      <c r="B2581" s="26"/>
    </row>
    <row r="2582" spans="2:5" x14ac:dyDescent="0.25">
      <c r="B2582" s="26"/>
    </row>
    <row r="2583" spans="2:5" x14ac:dyDescent="0.25">
      <c r="B2583" s="26"/>
    </row>
    <row r="2584" spans="2:5" x14ac:dyDescent="0.25">
      <c r="B2584" s="26"/>
    </row>
    <row r="2585" spans="2:5" x14ac:dyDescent="0.25">
      <c r="B2585" s="26"/>
      <c r="E2585" s="60"/>
    </row>
    <row r="2586" spans="2:5" x14ac:dyDescent="0.25">
      <c r="B2586" s="26"/>
    </row>
    <row r="2587" spans="2:5" x14ac:dyDescent="0.25">
      <c r="B2587" s="26"/>
    </row>
    <row r="2588" spans="2:5" x14ac:dyDescent="0.25">
      <c r="B2588" s="26"/>
    </row>
    <row r="2589" spans="2:5" x14ac:dyDescent="0.25">
      <c r="B2589" s="26"/>
    </row>
    <row r="2590" spans="2:5" x14ac:dyDescent="0.25">
      <c r="B2590" s="26"/>
    </row>
    <row r="2591" spans="2:5" x14ac:dyDescent="0.25">
      <c r="B2591" s="26"/>
    </row>
    <row r="2592" spans="2:5" x14ac:dyDescent="0.25">
      <c r="B2592" s="26"/>
    </row>
    <row r="2593" spans="2:5" x14ac:dyDescent="0.25">
      <c r="B2593" s="26"/>
    </row>
    <row r="2594" spans="2:5" x14ac:dyDescent="0.25">
      <c r="B2594" s="26"/>
    </row>
    <row r="2595" spans="2:5" x14ac:dyDescent="0.25">
      <c r="B2595" s="26"/>
    </row>
    <row r="2596" spans="2:5" x14ac:dyDescent="0.25">
      <c r="B2596" s="26"/>
    </row>
    <row r="2597" spans="2:5" x14ac:dyDescent="0.25">
      <c r="B2597" s="26"/>
    </row>
    <row r="2598" spans="2:5" x14ac:dyDescent="0.25">
      <c r="B2598" s="26"/>
    </row>
    <row r="2599" spans="2:5" x14ac:dyDescent="0.25">
      <c r="B2599" s="26"/>
    </row>
    <row r="2600" spans="2:5" x14ac:dyDescent="0.25">
      <c r="B2600" s="26"/>
    </row>
    <row r="2601" spans="2:5" x14ac:dyDescent="0.25">
      <c r="B2601" s="26"/>
      <c r="E2601" s="60"/>
    </row>
    <row r="2602" spans="2:5" x14ac:dyDescent="0.25">
      <c r="B2602" s="26"/>
    </row>
    <row r="2603" spans="2:5" x14ac:dyDescent="0.25">
      <c r="B2603" s="26"/>
    </row>
    <row r="2604" spans="2:5" x14ac:dyDescent="0.25">
      <c r="B2604" s="26"/>
    </row>
    <row r="2605" spans="2:5" x14ac:dyDescent="0.25">
      <c r="B2605" s="26"/>
    </row>
    <row r="2606" spans="2:5" x14ac:dyDescent="0.25">
      <c r="B2606" s="26"/>
    </row>
    <row r="2607" spans="2:5" x14ac:dyDescent="0.25">
      <c r="B2607" s="26"/>
    </row>
    <row r="2608" spans="2:5" x14ac:dyDescent="0.25">
      <c r="B2608" s="26"/>
      <c r="E2608" s="60"/>
    </row>
    <row r="2609" spans="2:5" x14ac:dyDescent="0.25">
      <c r="B2609" s="26"/>
    </row>
    <row r="2610" spans="2:5" x14ac:dyDescent="0.25">
      <c r="B2610" s="26"/>
    </row>
    <row r="2611" spans="2:5" x14ac:dyDescent="0.25">
      <c r="B2611" s="26"/>
    </row>
    <row r="2612" spans="2:5" x14ac:dyDescent="0.25">
      <c r="B2612" s="26"/>
    </row>
    <row r="2613" spans="2:5" x14ac:dyDescent="0.25">
      <c r="B2613" s="26"/>
    </row>
    <row r="2614" spans="2:5" x14ac:dyDescent="0.25">
      <c r="B2614" s="26"/>
      <c r="E2614" s="60"/>
    </row>
    <row r="2615" spans="2:5" x14ac:dyDescent="0.25">
      <c r="B2615" s="26"/>
    </row>
    <row r="2616" spans="2:5" x14ac:dyDescent="0.25">
      <c r="B2616" s="26"/>
    </row>
    <row r="2617" spans="2:5" x14ac:dyDescent="0.25">
      <c r="B2617" s="26"/>
    </row>
    <row r="2618" spans="2:5" x14ac:dyDescent="0.25">
      <c r="B2618" s="26"/>
    </row>
    <row r="2619" spans="2:5" x14ac:dyDescent="0.25">
      <c r="B2619" s="26"/>
    </row>
    <row r="2620" spans="2:5" x14ac:dyDescent="0.25">
      <c r="B2620" s="26"/>
    </row>
    <row r="2621" spans="2:5" x14ac:dyDescent="0.25">
      <c r="B2621" s="26"/>
    </row>
    <row r="2622" spans="2:5" x14ac:dyDescent="0.25">
      <c r="B2622" s="26"/>
    </row>
    <row r="2623" spans="2:5" x14ac:dyDescent="0.25">
      <c r="B2623" s="26"/>
    </row>
    <row r="2624" spans="2:5" x14ac:dyDescent="0.25">
      <c r="B2624" s="26"/>
    </row>
    <row r="2625" spans="2:5" x14ac:dyDescent="0.25">
      <c r="B2625" s="26"/>
    </row>
    <row r="2626" spans="2:5" x14ac:dyDescent="0.25">
      <c r="B2626" s="26"/>
    </row>
    <row r="2627" spans="2:5" x14ac:dyDescent="0.25">
      <c r="B2627" s="26"/>
    </row>
    <row r="2628" spans="2:5" x14ac:dyDescent="0.25">
      <c r="B2628" s="26"/>
    </row>
    <row r="2629" spans="2:5" x14ac:dyDescent="0.25">
      <c r="B2629" s="26"/>
    </row>
    <row r="2630" spans="2:5" x14ac:dyDescent="0.25">
      <c r="B2630" s="26"/>
    </row>
    <row r="2631" spans="2:5" x14ac:dyDescent="0.25">
      <c r="B2631" s="26"/>
    </row>
    <row r="2632" spans="2:5" x14ac:dyDescent="0.25">
      <c r="B2632" s="26"/>
    </row>
    <row r="2633" spans="2:5" x14ac:dyDescent="0.25">
      <c r="B2633" s="26"/>
    </row>
    <row r="2634" spans="2:5" x14ac:dyDescent="0.25">
      <c r="B2634" s="26"/>
    </row>
    <row r="2635" spans="2:5" x14ac:dyDescent="0.25">
      <c r="B2635" s="26"/>
    </row>
    <row r="2636" spans="2:5" x14ac:dyDescent="0.25">
      <c r="B2636" s="26"/>
    </row>
    <row r="2637" spans="2:5" x14ac:dyDescent="0.25">
      <c r="B2637" s="26"/>
      <c r="E2637" s="60"/>
    </row>
    <row r="2638" spans="2:5" x14ac:dyDescent="0.25">
      <c r="B2638" s="26"/>
    </row>
    <row r="2639" spans="2:5" x14ac:dyDescent="0.25">
      <c r="B2639" s="26"/>
      <c r="E2639" s="60"/>
    </row>
    <row r="2640" spans="2:5" x14ac:dyDescent="0.25">
      <c r="B2640" s="26"/>
    </row>
    <row r="2641" spans="2:5" x14ac:dyDescent="0.25">
      <c r="B2641" s="26"/>
    </row>
    <row r="2642" spans="2:5" x14ac:dyDescent="0.25">
      <c r="B2642" s="26"/>
    </row>
    <row r="2643" spans="2:5" x14ac:dyDescent="0.25">
      <c r="B2643" s="26"/>
      <c r="E2643" s="60"/>
    </row>
    <row r="2644" spans="2:5" x14ac:dyDescent="0.25">
      <c r="B2644" s="26"/>
      <c r="E2644" s="60"/>
    </row>
    <row r="2645" spans="2:5" x14ac:dyDescent="0.25">
      <c r="B2645" s="26"/>
    </row>
    <row r="2646" spans="2:5" x14ac:dyDescent="0.25">
      <c r="B2646" s="26"/>
    </row>
    <row r="2647" spans="2:5" x14ac:dyDescent="0.25">
      <c r="B2647" s="26"/>
    </row>
    <row r="2648" spans="2:5" x14ac:dyDescent="0.25">
      <c r="B2648" s="26"/>
    </row>
    <row r="2649" spans="2:5" x14ac:dyDescent="0.25">
      <c r="B2649" s="26"/>
    </row>
    <row r="2650" spans="2:5" x14ac:dyDescent="0.25">
      <c r="B2650" s="26"/>
      <c r="E2650" s="60"/>
    </row>
    <row r="2651" spans="2:5" x14ac:dyDescent="0.25">
      <c r="B2651" s="26"/>
      <c r="E2651" s="60"/>
    </row>
    <row r="2652" spans="2:5" x14ac:dyDescent="0.25">
      <c r="B2652" s="26"/>
    </row>
    <row r="2653" spans="2:5" x14ac:dyDescent="0.25">
      <c r="B2653" s="26"/>
    </row>
    <row r="2654" spans="2:5" x14ac:dyDescent="0.25">
      <c r="B2654" s="26"/>
    </row>
    <row r="2655" spans="2:5" x14ac:dyDescent="0.25">
      <c r="B2655" s="26"/>
    </row>
    <row r="2656" spans="2:5" x14ac:dyDescent="0.25">
      <c r="B2656" s="26"/>
    </row>
    <row r="2657" spans="2:5" x14ac:dyDescent="0.25">
      <c r="B2657" s="26"/>
    </row>
    <row r="2658" spans="2:5" x14ac:dyDescent="0.25">
      <c r="B2658" s="26"/>
    </row>
    <row r="2659" spans="2:5" x14ac:dyDescent="0.25">
      <c r="B2659" s="26"/>
    </row>
    <row r="2660" spans="2:5" x14ac:dyDescent="0.25">
      <c r="B2660" s="26"/>
    </row>
    <row r="2661" spans="2:5" x14ac:dyDescent="0.25">
      <c r="B2661" s="26"/>
    </row>
    <row r="2662" spans="2:5" x14ac:dyDescent="0.25">
      <c r="B2662" s="26"/>
      <c r="E2662" s="60"/>
    </row>
    <row r="2663" spans="2:5" x14ac:dyDescent="0.25">
      <c r="B2663" s="26"/>
    </row>
    <row r="2664" spans="2:5" x14ac:dyDescent="0.25">
      <c r="B2664" s="26"/>
    </row>
    <row r="2665" spans="2:5" x14ac:dyDescent="0.25">
      <c r="B2665" s="26"/>
    </row>
    <row r="2666" spans="2:5" x14ac:dyDescent="0.25">
      <c r="B2666" s="26"/>
    </row>
    <row r="2667" spans="2:5" x14ac:dyDescent="0.25">
      <c r="B2667" s="26"/>
    </row>
    <row r="2668" spans="2:5" x14ac:dyDescent="0.25">
      <c r="B2668" s="26"/>
      <c r="E2668" s="60"/>
    </row>
    <row r="2669" spans="2:5" x14ac:dyDescent="0.25">
      <c r="B2669" s="26"/>
      <c r="E2669" s="60"/>
    </row>
    <row r="2670" spans="2:5" x14ac:dyDescent="0.25">
      <c r="B2670" s="26"/>
    </row>
    <row r="2671" spans="2:5" x14ac:dyDescent="0.25">
      <c r="B2671" s="26"/>
    </row>
    <row r="2672" spans="2:5" x14ac:dyDescent="0.25">
      <c r="B2672" s="26"/>
    </row>
    <row r="2673" spans="2:5" x14ac:dyDescent="0.25">
      <c r="B2673" s="26"/>
      <c r="E2673" s="60"/>
    </row>
    <row r="2674" spans="2:5" x14ac:dyDescent="0.25">
      <c r="B2674" s="26"/>
    </row>
    <row r="2675" spans="2:5" x14ac:dyDescent="0.25">
      <c r="B2675" s="26"/>
    </row>
    <row r="2676" spans="2:5" x14ac:dyDescent="0.25">
      <c r="B2676" s="26"/>
    </row>
    <row r="2677" spans="2:5" x14ac:dyDescent="0.25">
      <c r="B2677" s="26"/>
    </row>
    <row r="2678" spans="2:5" x14ac:dyDescent="0.25">
      <c r="B2678" s="26"/>
    </row>
    <row r="2679" spans="2:5" x14ac:dyDescent="0.25">
      <c r="B2679" s="26"/>
    </row>
    <row r="2680" spans="2:5" x14ac:dyDescent="0.25">
      <c r="B2680" s="26"/>
    </row>
    <row r="2681" spans="2:5" x14ac:dyDescent="0.25">
      <c r="B2681" s="26"/>
      <c r="E2681" s="60"/>
    </row>
    <row r="2682" spans="2:5" x14ac:dyDescent="0.25">
      <c r="B2682" s="26"/>
    </row>
    <row r="2683" spans="2:5" x14ac:dyDescent="0.25">
      <c r="B2683" s="26"/>
    </row>
    <row r="2684" spans="2:5" x14ac:dyDescent="0.25">
      <c r="B2684" s="26"/>
    </row>
    <row r="2685" spans="2:5" x14ac:dyDescent="0.25">
      <c r="B2685" s="26"/>
    </row>
    <row r="2686" spans="2:5" x14ac:dyDescent="0.25">
      <c r="B2686" s="26"/>
    </row>
    <row r="2687" spans="2:5" x14ac:dyDescent="0.25">
      <c r="B2687" s="26"/>
    </row>
    <row r="2688" spans="2:5" x14ac:dyDescent="0.25">
      <c r="B2688" s="26"/>
    </row>
    <row r="2689" spans="2:5" x14ac:dyDescent="0.25">
      <c r="B2689" s="26"/>
    </row>
    <row r="2690" spans="2:5" x14ac:dyDescent="0.25">
      <c r="B2690" s="26"/>
      <c r="E2690" s="60"/>
    </row>
    <row r="2691" spans="2:5" x14ac:dyDescent="0.25">
      <c r="B2691" s="26"/>
      <c r="E2691" s="60"/>
    </row>
    <row r="2692" spans="2:5" x14ac:dyDescent="0.25">
      <c r="B2692" s="26"/>
    </row>
    <row r="2693" spans="2:5" x14ac:dyDescent="0.25">
      <c r="B2693" s="26"/>
    </row>
    <row r="2694" spans="2:5" x14ac:dyDescent="0.25">
      <c r="B2694" s="26"/>
    </row>
    <row r="2695" spans="2:5" x14ac:dyDescent="0.25">
      <c r="B2695" s="26"/>
      <c r="E2695" s="60"/>
    </row>
    <row r="2696" spans="2:5" x14ac:dyDescent="0.25">
      <c r="B2696" s="26"/>
      <c r="E2696" s="60"/>
    </row>
    <row r="2697" spans="2:5" x14ac:dyDescent="0.25">
      <c r="B2697" s="26"/>
    </row>
    <row r="2698" spans="2:5" x14ac:dyDescent="0.25">
      <c r="B2698" s="26"/>
    </row>
    <row r="2699" spans="2:5" x14ac:dyDescent="0.25">
      <c r="B2699" s="26"/>
    </row>
    <row r="2700" spans="2:5" x14ac:dyDescent="0.25">
      <c r="B2700" s="26"/>
    </row>
    <row r="2701" spans="2:5" x14ac:dyDescent="0.25">
      <c r="B2701" s="26"/>
      <c r="E2701" s="60"/>
    </row>
    <row r="2702" spans="2:5" x14ac:dyDescent="0.25">
      <c r="B2702" s="26"/>
    </row>
    <row r="2703" spans="2:5" x14ac:dyDescent="0.25">
      <c r="B2703" s="26"/>
      <c r="E2703" s="60"/>
    </row>
    <row r="2704" spans="2:5" x14ac:dyDescent="0.25">
      <c r="B2704" s="26"/>
    </row>
    <row r="2705" spans="2:5" x14ac:dyDescent="0.25">
      <c r="B2705" s="26"/>
      <c r="E2705" s="60"/>
    </row>
    <row r="2706" spans="2:5" x14ac:dyDescent="0.25">
      <c r="B2706" s="26"/>
    </row>
    <row r="2707" spans="2:5" x14ac:dyDescent="0.25">
      <c r="B2707" s="26"/>
      <c r="E2707" s="60"/>
    </row>
    <row r="2708" spans="2:5" x14ac:dyDescent="0.25">
      <c r="B2708" s="26"/>
    </row>
    <row r="2709" spans="2:5" x14ac:dyDescent="0.25">
      <c r="B2709" s="26"/>
    </row>
    <row r="2710" spans="2:5" x14ac:dyDescent="0.25">
      <c r="B2710" s="26"/>
    </row>
    <row r="2711" spans="2:5" x14ac:dyDescent="0.25">
      <c r="B2711" s="26"/>
    </row>
    <row r="2712" spans="2:5" x14ac:dyDescent="0.25">
      <c r="B2712" s="26"/>
    </row>
    <row r="2713" spans="2:5" x14ac:dyDescent="0.25">
      <c r="B2713" s="26"/>
    </row>
    <row r="2714" spans="2:5" x14ac:dyDescent="0.25">
      <c r="B2714" s="26"/>
    </row>
    <row r="2715" spans="2:5" x14ac:dyDescent="0.25">
      <c r="B2715" s="26"/>
      <c r="E2715" s="60"/>
    </row>
    <row r="2716" spans="2:5" x14ac:dyDescent="0.25">
      <c r="B2716" s="26"/>
    </row>
    <row r="2717" spans="2:5" x14ac:dyDescent="0.25">
      <c r="B2717" s="26"/>
    </row>
    <row r="2718" spans="2:5" x14ac:dyDescent="0.25">
      <c r="B2718" s="26"/>
    </row>
    <row r="2719" spans="2:5" x14ac:dyDescent="0.25">
      <c r="B2719" s="26"/>
    </row>
    <row r="2720" spans="2:5" x14ac:dyDescent="0.25">
      <c r="B2720" s="26"/>
    </row>
    <row r="2721" spans="2:5" x14ac:dyDescent="0.25">
      <c r="B2721" s="26"/>
    </row>
    <row r="2722" spans="2:5" x14ac:dyDescent="0.25">
      <c r="B2722" s="26"/>
      <c r="E2722" s="60"/>
    </row>
    <row r="2723" spans="2:5" x14ac:dyDescent="0.25">
      <c r="B2723" s="26"/>
    </row>
    <row r="2724" spans="2:5" x14ac:dyDescent="0.25">
      <c r="B2724" s="26"/>
    </row>
    <row r="2725" spans="2:5" x14ac:dyDescent="0.25">
      <c r="B2725" s="26"/>
    </row>
    <row r="2726" spans="2:5" x14ac:dyDescent="0.25">
      <c r="B2726" s="26"/>
    </row>
    <row r="2727" spans="2:5" x14ac:dyDescent="0.25">
      <c r="B2727" s="26"/>
      <c r="E2727" s="60"/>
    </row>
    <row r="2728" spans="2:5" x14ac:dyDescent="0.25">
      <c r="B2728" s="26"/>
    </row>
    <row r="2729" spans="2:5" x14ac:dyDescent="0.25">
      <c r="B2729" s="26"/>
    </row>
    <row r="2730" spans="2:5" x14ac:dyDescent="0.25">
      <c r="B2730" s="26"/>
    </row>
    <row r="2731" spans="2:5" x14ac:dyDescent="0.25">
      <c r="B2731" s="26"/>
    </row>
    <row r="2732" spans="2:5" x14ac:dyDescent="0.25">
      <c r="B2732" s="26"/>
    </row>
    <row r="2733" spans="2:5" x14ac:dyDescent="0.25">
      <c r="B2733" s="26"/>
    </row>
    <row r="2734" spans="2:5" x14ac:dyDescent="0.25">
      <c r="B2734" s="26"/>
    </row>
    <row r="2735" spans="2:5" x14ac:dyDescent="0.25">
      <c r="B2735" s="26"/>
    </row>
    <row r="2736" spans="2:5" x14ac:dyDescent="0.25">
      <c r="B2736" s="26"/>
    </row>
    <row r="2737" spans="2:5" x14ac:dyDescent="0.25">
      <c r="B2737" s="26"/>
      <c r="E2737" s="60"/>
    </row>
    <row r="2738" spans="2:5" x14ac:dyDescent="0.25">
      <c r="B2738" s="26"/>
    </row>
    <row r="2739" spans="2:5" x14ac:dyDescent="0.25">
      <c r="B2739" s="26"/>
      <c r="E2739" s="60"/>
    </row>
    <row r="2740" spans="2:5" x14ac:dyDescent="0.25">
      <c r="B2740" s="26"/>
    </row>
    <row r="2741" spans="2:5" x14ac:dyDescent="0.25">
      <c r="B2741" s="26"/>
      <c r="E2741" s="60"/>
    </row>
    <row r="2742" spans="2:5" x14ac:dyDescent="0.25">
      <c r="B2742" s="26"/>
    </row>
    <row r="2743" spans="2:5" x14ac:dyDescent="0.25">
      <c r="B2743" s="26"/>
    </row>
    <row r="2744" spans="2:5" x14ac:dyDescent="0.25">
      <c r="B2744" s="26"/>
    </row>
    <row r="2745" spans="2:5" x14ac:dyDescent="0.25">
      <c r="B2745" s="26"/>
    </row>
    <row r="2746" spans="2:5" x14ac:dyDescent="0.25">
      <c r="B2746" s="26"/>
    </row>
    <row r="2747" spans="2:5" x14ac:dyDescent="0.25">
      <c r="B2747" s="26"/>
    </row>
    <row r="2748" spans="2:5" x14ac:dyDescent="0.25">
      <c r="B2748" s="26"/>
    </row>
    <row r="2749" spans="2:5" x14ac:dyDescent="0.25">
      <c r="B2749" s="26"/>
    </row>
    <row r="2750" spans="2:5" x14ac:dyDescent="0.25">
      <c r="B2750" s="26"/>
    </row>
    <row r="2751" spans="2:5" x14ac:dyDescent="0.25">
      <c r="B2751" s="26"/>
    </row>
    <row r="2752" spans="2:5" x14ac:dyDescent="0.25">
      <c r="B2752" s="26"/>
    </row>
    <row r="2753" spans="2:5" x14ac:dyDescent="0.25">
      <c r="B2753" s="26"/>
    </row>
    <row r="2754" spans="2:5" x14ac:dyDescent="0.25">
      <c r="B2754" s="26"/>
    </row>
    <row r="2755" spans="2:5" x14ac:dyDescent="0.25">
      <c r="B2755" s="26"/>
    </row>
    <row r="2756" spans="2:5" x14ac:dyDescent="0.25">
      <c r="B2756" s="26"/>
    </row>
    <row r="2757" spans="2:5" x14ac:dyDescent="0.25">
      <c r="B2757" s="26"/>
    </row>
    <row r="2758" spans="2:5" x14ac:dyDescent="0.25">
      <c r="B2758" s="26"/>
    </row>
    <row r="2759" spans="2:5" x14ac:dyDescent="0.25">
      <c r="B2759" s="26"/>
      <c r="E2759" s="60"/>
    </row>
    <row r="2760" spans="2:5" x14ac:dyDescent="0.25">
      <c r="B2760" s="26"/>
    </row>
    <row r="2761" spans="2:5" x14ac:dyDescent="0.25">
      <c r="B2761" s="26"/>
    </row>
    <row r="2762" spans="2:5" x14ac:dyDescent="0.25">
      <c r="B2762" s="26"/>
      <c r="E2762" s="60"/>
    </row>
    <row r="2763" spans="2:5" x14ac:dyDescent="0.25">
      <c r="B2763" s="26"/>
    </row>
    <row r="2764" spans="2:5" x14ac:dyDescent="0.25">
      <c r="B2764" s="26"/>
    </row>
    <row r="2765" spans="2:5" x14ac:dyDescent="0.25">
      <c r="B2765" s="26"/>
    </row>
    <row r="2766" spans="2:5" x14ac:dyDescent="0.25">
      <c r="B2766" s="26"/>
    </row>
    <row r="2767" spans="2:5" x14ac:dyDescent="0.25">
      <c r="B2767" s="26"/>
    </row>
    <row r="2768" spans="2:5" x14ac:dyDescent="0.25">
      <c r="B2768" s="26"/>
    </row>
    <row r="2769" spans="2:5" x14ac:dyDescent="0.25">
      <c r="B2769" s="26"/>
    </row>
    <row r="2770" spans="2:5" x14ac:dyDescent="0.25">
      <c r="B2770" s="26"/>
    </row>
    <row r="2771" spans="2:5" x14ac:dyDescent="0.25">
      <c r="B2771" s="26"/>
      <c r="E2771" s="60"/>
    </row>
    <row r="2772" spans="2:5" x14ac:dyDescent="0.25">
      <c r="B2772" s="26"/>
      <c r="E2772" s="60"/>
    </row>
    <row r="2773" spans="2:5" x14ac:dyDescent="0.25">
      <c r="B2773" s="26"/>
    </row>
    <row r="2774" spans="2:5" x14ac:dyDescent="0.25">
      <c r="B2774" s="26"/>
      <c r="E2774" s="60"/>
    </row>
    <row r="2775" spans="2:5" x14ac:dyDescent="0.25">
      <c r="B2775" s="26"/>
    </row>
    <row r="2776" spans="2:5" x14ac:dyDescent="0.25">
      <c r="B2776" s="26"/>
    </row>
    <row r="2777" spans="2:5" x14ac:dyDescent="0.25">
      <c r="B2777" s="26"/>
    </row>
    <row r="2778" spans="2:5" x14ac:dyDescent="0.25">
      <c r="B2778" s="26"/>
    </row>
    <row r="2779" spans="2:5" x14ac:dyDescent="0.25">
      <c r="B2779" s="26"/>
      <c r="E2779" s="60"/>
    </row>
    <row r="2780" spans="2:5" x14ac:dyDescent="0.25">
      <c r="B2780" s="26"/>
    </row>
    <row r="2781" spans="2:5" x14ac:dyDescent="0.25">
      <c r="B2781" s="26"/>
    </row>
    <row r="2782" spans="2:5" x14ac:dyDescent="0.25">
      <c r="B2782" s="26"/>
      <c r="E2782" s="60"/>
    </row>
    <row r="2783" spans="2:5" x14ac:dyDescent="0.25">
      <c r="B2783" s="26"/>
    </row>
    <row r="2784" spans="2:5" x14ac:dyDescent="0.25">
      <c r="B2784" s="26"/>
    </row>
    <row r="2785" spans="2:5" x14ac:dyDescent="0.25">
      <c r="B2785" s="26"/>
    </row>
    <row r="2786" spans="2:5" x14ac:dyDescent="0.25">
      <c r="B2786" s="26"/>
    </row>
    <row r="2787" spans="2:5" x14ac:dyDescent="0.25">
      <c r="B2787" s="26"/>
    </row>
    <row r="2788" spans="2:5" x14ac:dyDescent="0.25">
      <c r="B2788" s="26"/>
    </row>
    <row r="2789" spans="2:5" x14ac:dyDescent="0.25">
      <c r="B2789" s="26"/>
    </row>
    <row r="2790" spans="2:5" x14ac:dyDescent="0.25">
      <c r="B2790" s="26"/>
      <c r="E2790" s="60"/>
    </row>
    <row r="2791" spans="2:5" x14ac:dyDescent="0.25">
      <c r="B2791" s="26"/>
    </row>
    <row r="2792" spans="2:5" x14ac:dyDescent="0.25">
      <c r="B2792" s="26"/>
    </row>
    <row r="2793" spans="2:5" x14ac:dyDescent="0.25">
      <c r="B2793" s="26"/>
    </row>
    <row r="2794" spans="2:5" x14ac:dyDescent="0.25">
      <c r="B2794" s="26"/>
    </row>
    <row r="2795" spans="2:5" x14ac:dyDescent="0.25">
      <c r="B2795" s="26"/>
    </row>
    <row r="2796" spans="2:5" x14ac:dyDescent="0.25">
      <c r="B2796" s="26"/>
      <c r="E2796" s="60"/>
    </row>
    <row r="2797" spans="2:5" x14ac:dyDescent="0.25">
      <c r="B2797" s="26"/>
      <c r="E2797" s="60"/>
    </row>
    <row r="2798" spans="2:5" x14ac:dyDescent="0.25">
      <c r="B2798" s="26"/>
    </row>
    <row r="2799" spans="2:5" x14ac:dyDescent="0.25">
      <c r="B2799" s="26"/>
    </row>
    <row r="2800" spans="2:5" x14ac:dyDescent="0.25">
      <c r="B2800" s="26"/>
    </row>
    <row r="2801" spans="2:2" x14ac:dyDescent="0.25">
      <c r="B2801" s="26"/>
    </row>
    <row r="2802" spans="2:2" x14ac:dyDescent="0.25">
      <c r="B2802" s="26"/>
    </row>
    <row r="2803" spans="2:2" x14ac:dyDescent="0.25">
      <c r="B2803" s="26"/>
    </row>
    <row r="2804" spans="2:2" x14ac:dyDescent="0.25">
      <c r="B2804" s="26"/>
    </row>
    <row r="2805" spans="2:2" x14ac:dyDescent="0.25">
      <c r="B2805" s="26"/>
    </row>
    <row r="2806" spans="2:2" x14ac:dyDescent="0.25">
      <c r="B2806" s="26"/>
    </row>
    <row r="2807" spans="2:2" x14ac:dyDescent="0.25">
      <c r="B2807" s="26"/>
    </row>
    <row r="2808" spans="2:2" x14ac:dyDescent="0.25">
      <c r="B2808" s="26"/>
    </row>
    <row r="2809" spans="2:2" x14ac:dyDescent="0.25">
      <c r="B2809" s="26"/>
    </row>
    <row r="2810" spans="2:2" x14ac:dyDescent="0.25">
      <c r="B2810" s="26"/>
    </row>
    <row r="2811" spans="2:2" x14ac:dyDescent="0.25">
      <c r="B2811" s="26"/>
    </row>
    <row r="2812" spans="2:2" x14ac:dyDescent="0.25">
      <c r="B2812" s="26"/>
    </row>
    <row r="2813" spans="2:2" x14ac:dyDescent="0.25">
      <c r="B2813" s="26"/>
    </row>
    <row r="2814" spans="2:2" x14ac:dyDescent="0.25">
      <c r="B2814" s="26"/>
    </row>
    <row r="2815" spans="2:2" x14ac:dyDescent="0.25">
      <c r="B2815" s="26"/>
    </row>
    <row r="2816" spans="2:2" x14ac:dyDescent="0.25">
      <c r="B2816" s="26"/>
    </row>
    <row r="2817" spans="2:5" x14ac:dyDescent="0.25">
      <c r="B2817" s="26"/>
    </row>
    <row r="2818" spans="2:5" x14ac:dyDescent="0.25">
      <c r="B2818" s="26"/>
    </row>
    <row r="2819" spans="2:5" x14ac:dyDescent="0.25">
      <c r="B2819" s="26"/>
    </row>
    <row r="2820" spans="2:5" x14ac:dyDescent="0.25">
      <c r="B2820" s="26"/>
    </row>
    <row r="2821" spans="2:5" x14ac:dyDescent="0.25">
      <c r="B2821" s="26"/>
    </row>
    <row r="2822" spans="2:5" x14ac:dyDescent="0.25">
      <c r="B2822" s="26"/>
    </row>
    <row r="2823" spans="2:5" x14ac:dyDescent="0.25">
      <c r="B2823" s="26"/>
    </row>
    <row r="2824" spans="2:5" x14ac:dyDescent="0.25">
      <c r="B2824" s="26"/>
    </row>
    <row r="2825" spans="2:5" x14ac:dyDescent="0.25">
      <c r="B2825" s="26"/>
    </row>
    <row r="2826" spans="2:5" x14ac:dyDescent="0.25">
      <c r="B2826" s="26"/>
    </row>
    <row r="2827" spans="2:5" x14ac:dyDescent="0.25">
      <c r="B2827" s="26"/>
    </row>
    <row r="2828" spans="2:5" x14ac:dyDescent="0.25">
      <c r="B2828" s="26"/>
    </row>
    <row r="2829" spans="2:5" x14ac:dyDescent="0.25">
      <c r="B2829" s="26"/>
    </row>
    <row r="2830" spans="2:5" x14ac:dyDescent="0.25">
      <c r="B2830" s="26"/>
      <c r="E2830" s="60"/>
    </row>
    <row r="2831" spans="2:5" x14ac:dyDescent="0.25">
      <c r="B2831" s="26"/>
    </row>
    <row r="2832" spans="2:5" x14ac:dyDescent="0.25">
      <c r="B2832" s="26"/>
    </row>
    <row r="2833" spans="2:5" x14ac:dyDescent="0.25">
      <c r="B2833" s="26"/>
    </row>
    <row r="2834" spans="2:5" x14ac:dyDescent="0.25">
      <c r="B2834" s="26"/>
    </row>
    <row r="2835" spans="2:5" x14ac:dyDescent="0.25">
      <c r="B2835" s="26"/>
    </row>
    <row r="2836" spans="2:5" x14ac:dyDescent="0.25">
      <c r="B2836" s="26"/>
    </row>
    <row r="2837" spans="2:5" x14ac:dyDescent="0.25">
      <c r="B2837" s="26"/>
    </row>
    <row r="2838" spans="2:5" x14ac:dyDescent="0.25">
      <c r="B2838" s="26"/>
    </row>
    <row r="2839" spans="2:5" x14ac:dyDescent="0.25">
      <c r="B2839" s="26"/>
    </row>
    <row r="2840" spans="2:5" x14ac:dyDescent="0.25">
      <c r="B2840" s="26"/>
    </row>
    <row r="2841" spans="2:5" x14ac:dyDescent="0.25">
      <c r="B2841" s="26"/>
    </row>
    <row r="2842" spans="2:5" x14ac:dyDescent="0.25">
      <c r="B2842" s="26"/>
    </row>
    <row r="2843" spans="2:5" x14ac:dyDescent="0.25">
      <c r="B2843" s="26"/>
    </row>
    <row r="2844" spans="2:5" x14ac:dyDescent="0.25">
      <c r="B2844" s="26"/>
    </row>
    <row r="2845" spans="2:5" x14ac:dyDescent="0.25">
      <c r="B2845" s="26"/>
      <c r="E2845" s="60"/>
    </row>
    <row r="2846" spans="2:5" x14ac:dyDescent="0.25">
      <c r="B2846" s="26"/>
    </row>
    <row r="2847" spans="2:5" x14ac:dyDescent="0.25">
      <c r="B2847" s="26"/>
    </row>
    <row r="2848" spans="2:5" x14ac:dyDescent="0.25">
      <c r="B2848" s="26"/>
    </row>
    <row r="2849" spans="2:5" x14ac:dyDescent="0.25">
      <c r="B2849" s="26"/>
    </row>
    <row r="2850" spans="2:5" x14ac:dyDescent="0.25">
      <c r="B2850" s="26"/>
    </row>
    <row r="2851" spans="2:5" x14ac:dyDescent="0.25">
      <c r="B2851" s="26"/>
    </row>
    <row r="2852" spans="2:5" x14ac:dyDescent="0.25">
      <c r="B2852" s="26"/>
    </row>
    <row r="2853" spans="2:5" x14ac:dyDescent="0.25">
      <c r="B2853" s="26"/>
    </row>
    <row r="2854" spans="2:5" x14ac:dyDescent="0.25">
      <c r="B2854" s="26"/>
    </row>
    <row r="2855" spans="2:5" x14ac:dyDescent="0.25">
      <c r="B2855" s="26"/>
      <c r="E2855" s="60"/>
    </row>
    <row r="2856" spans="2:5" x14ac:dyDescent="0.25">
      <c r="B2856" s="26"/>
      <c r="E2856" s="60"/>
    </row>
    <row r="2857" spans="2:5" x14ac:dyDescent="0.25">
      <c r="B2857" s="26"/>
    </row>
    <row r="2858" spans="2:5" x14ac:dyDescent="0.25">
      <c r="B2858" s="26"/>
    </row>
    <row r="2859" spans="2:5" x14ac:dyDescent="0.25">
      <c r="B2859" s="26"/>
    </row>
    <row r="2860" spans="2:5" x14ac:dyDescent="0.25">
      <c r="B2860" s="26"/>
      <c r="E2860" s="60"/>
    </row>
    <row r="2861" spans="2:5" x14ac:dyDescent="0.25">
      <c r="B2861" s="26"/>
    </row>
    <row r="2862" spans="2:5" x14ac:dyDescent="0.25">
      <c r="B2862" s="26"/>
      <c r="E2862" s="60"/>
    </row>
    <row r="2863" spans="2:5" x14ac:dyDescent="0.25">
      <c r="B2863" s="26"/>
    </row>
    <row r="2864" spans="2:5" x14ac:dyDescent="0.25">
      <c r="B2864" s="26"/>
    </row>
    <row r="2865" spans="2:5" x14ac:dyDescent="0.25">
      <c r="B2865" s="26"/>
      <c r="E2865" s="60"/>
    </row>
    <row r="2866" spans="2:5" x14ac:dyDescent="0.25">
      <c r="B2866" s="26"/>
    </row>
    <row r="2867" spans="2:5" x14ac:dyDescent="0.25">
      <c r="B2867" s="26"/>
    </row>
    <row r="2868" spans="2:5" x14ac:dyDescent="0.25">
      <c r="B2868" s="26"/>
      <c r="E2868" s="60"/>
    </row>
    <row r="2869" spans="2:5" x14ac:dyDescent="0.25">
      <c r="B2869" s="26"/>
    </row>
    <row r="2870" spans="2:5" x14ac:dyDescent="0.25">
      <c r="B2870" s="26"/>
    </row>
    <row r="2871" spans="2:5" x14ac:dyDescent="0.25">
      <c r="B2871" s="26"/>
    </row>
    <row r="2872" spans="2:5" x14ac:dyDescent="0.25">
      <c r="B2872" s="26"/>
      <c r="E2872" s="60"/>
    </row>
    <row r="2873" spans="2:5" x14ac:dyDescent="0.25">
      <c r="B2873" s="26"/>
      <c r="E2873" s="60"/>
    </row>
    <row r="2874" spans="2:5" x14ac:dyDescent="0.25">
      <c r="B2874" s="26"/>
    </row>
    <row r="2875" spans="2:5" x14ac:dyDescent="0.25">
      <c r="B2875" s="26"/>
    </row>
    <row r="2876" spans="2:5" x14ac:dyDescent="0.25">
      <c r="B2876" s="26"/>
    </row>
    <row r="2877" spans="2:5" x14ac:dyDescent="0.25">
      <c r="B2877" s="26"/>
    </row>
    <row r="2878" spans="2:5" x14ac:dyDescent="0.25">
      <c r="B2878" s="26"/>
    </row>
    <row r="2879" spans="2:5" x14ac:dyDescent="0.25">
      <c r="B2879" s="26"/>
    </row>
    <row r="2880" spans="2:5" x14ac:dyDescent="0.25">
      <c r="B2880" s="26"/>
    </row>
    <row r="2881" spans="2:5" x14ac:dyDescent="0.25">
      <c r="B2881" s="26"/>
      <c r="E2881" s="60"/>
    </row>
    <row r="2882" spans="2:5" x14ac:dyDescent="0.25">
      <c r="B2882" s="26"/>
    </row>
    <row r="2883" spans="2:5" x14ac:dyDescent="0.25">
      <c r="B2883" s="26"/>
    </row>
    <row r="2884" spans="2:5" x14ac:dyDescent="0.25">
      <c r="B2884" s="26"/>
      <c r="E2884" s="60"/>
    </row>
    <row r="2885" spans="2:5" x14ac:dyDescent="0.25">
      <c r="B2885" s="26"/>
      <c r="E2885" s="60"/>
    </row>
    <row r="2886" spans="2:5" x14ac:dyDescent="0.25">
      <c r="B2886" s="26"/>
      <c r="E2886" s="60"/>
    </row>
    <row r="2887" spans="2:5" x14ac:dyDescent="0.25">
      <c r="B2887" s="26"/>
      <c r="E2887" s="60"/>
    </row>
    <row r="2888" spans="2:5" x14ac:dyDescent="0.25">
      <c r="B2888" s="26"/>
      <c r="E2888" s="60"/>
    </row>
    <row r="2889" spans="2:5" x14ac:dyDescent="0.25">
      <c r="B2889" s="26"/>
    </row>
    <row r="2890" spans="2:5" x14ac:dyDescent="0.25">
      <c r="B2890" s="26"/>
    </row>
    <row r="2891" spans="2:5" x14ac:dyDescent="0.25">
      <c r="B2891" s="26"/>
      <c r="E2891" s="60"/>
    </row>
    <row r="2892" spans="2:5" x14ac:dyDescent="0.25">
      <c r="B2892" s="26"/>
    </row>
    <row r="2893" spans="2:5" x14ac:dyDescent="0.25">
      <c r="B2893" s="26"/>
      <c r="E2893" s="60"/>
    </row>
    <row r="2894" spans="2:5" x14ac:dyDescent="0.25">
      <c r="B2894" s="26"/>
    </row>
    <row r="2895" spans="2:5" x14ac:dyDescent="0.25">
      <c r="B2895" s="26"/>
      <c r="E2895" s="60"/>
    </row>
    <row r="2896" spans="2:5" x14ac:dyDescent="0.25">
      <c r="B2896" s="26"/>
    </row>
    <row r="2897" spans="2:5" x14ac:dyDescent="0.25">
      <c r="B2897" s="26"/>
      <c r="E2897" s="60"/>
    </row>
    <row r="2898" spans="2:5" x14ac:dyDescent="0.25">
      <c r="B2898" s="26"/>
    </row>
    <row r="2899" spans="2:5" x14ac:dyDescent="0.25">
      <c r="B2899" s="26"/>
      <c r="E2899" s="60"/>
    </row>
    <row r="2900" spans="2:5" x14ac:dyDescent="0.25">
      <c r="B2900" s="26"/>
    </row>
    <row r="2901" spans="2:5" x14ac:dyDescent="0.25">
      <c r="B2901" s="26"/>
    </row>
    <row r="2902" spans="2:5" x14ac:dyDescent="0.25">
      <c r="B2902" s="26"/>
    </row>
    <row r="2903" spans="2:5" x14ac:dyDescent="0.25">
      <c r="B2903" s="26"/>
      <c r="E2903" s="60"/>
    </row>
    <row r="2904" spans="2:5" x14ac:dyDescent="0.25">
      <c r="B2904" s="26"/>
    </row>
    <row r="2905" spans="2:5" x14ac:dyDescent="0.25">
      <c r="B2905" s="26"/>
    </row>
    <row r="2906" spans="2:5" x14ac:dyDescent="0.25">
      <c r="B2906" s="26"/>
    </row>
    <row r="2907" spans="2:5" x14ac:dyDescent="0.25">
      <c r="B2907" s="26"/>
    </row>
    <row r="2908" spans="2:5" x14ac:dyDescent="0.25">
      <c r="B2908" s="26"/>
    </row>
    <row r="2909" spans="2:5" x14ac:dyDescent="0.25">
      <c r="B2909" s="26"/>
      <c r="E2909" s="60"/>
    </row>
    <row r="2910" spans="2:5" x14ac:dyDescent="0.25">
      <c r="B2910" s="26"/>
    </row>
    <row r="2911" spans="2:5" x14ac:dyDescent="0.25">
      <c r="B2911" s="26"/>
    </row>
    <row r="2912" spans="2:5" x14ac:dyDescent="0.25">
      <c r="B2912" s="26"/>
    </row>
    <row r="2913" spans="2:5" x14ac:dyDescent="0.25">
      <c r="B2913" s="26"/>
      <c r="E2913" s="60"/>
    </row>
    <row r="2914" spans="2:5" x14ac:dyDescent="0.25">
      <c r="B2914" s="26"/>
      <c r="E2914" s="60"/>
    </row>
    <row r="2915" spans="2:5" x14ac:dyDescent="0.25">
      <c r="B2915" s="26"/>
    </row>
    <row r="2916" spans="2:5" x14ac:dyDescent="0.25">
      <c r="B2916" s="26"/>
    </row>
    <row r="2917" spans="2:5" x14ac:dyDescent="0.25">
      <c r="B2917" s="26"/>
    </row>
    <row r="2918" spans="2:5" x14ac:dyDescent="0.25">
      <c r="B2918" s="26"/>
    </row>
    <row r="2919" spans="2:5" x14ac:dyDescent="0.25">
      <c r="B2919" s="26"/>
    </row>
    <row r="2920" spans="2:5" x14ac:dyDescent="0.25">
      <c r="B2920" s="26"/>
    </row>
    <row r="2921" spans="2:5" x14ac:dyDescent="0.25">
      <c r="B2921" s="26"/>
      <c r="E2921" s="60"/>
    </row>
    <row r="2922" spans="2:5" x14ac:dyDescent="0.25">
      <c r="B2922" s="26"/>
    </row>
    <row r="2923" spans="2:5" x14ac:dyDescent="0.25">
      <c r="B2923" s="26"/>
    </row>
    <row r="2924" spans="2:5" x14ac:dyDescent="0.25">
      <c r="B2924" s="26"/>
    </row>
    <row r="2925" spans="2:5" x14ac:dyDescent="0.25">
      <c r="B2925" s="26"/>
    </row>
    <row r="2926" spans="2:5" x14ac:dyDescent="0.25">
      <c r="B2926" s="26"/>
    </row>
    <row r="2927" spans="2:5" x14ac:dyDescent="0.25">
      <c r="B2927" s="26"/>
    </row>
    <row r="2928" spans="2:5" x14ac:dyDescent="0.25">
      <c r="B2928" s="26"/>
      <c r="E2928" s="60"/>
    </row>
    <row r="2929" spans="2:5" x14ac:dyDescent="0.25">
      <c r="B2929" s="26"/>
    </row>
    <row r="2930" spans="2:5" x14ac:dyDescent="0.25">
      <c r="B2930" s="26"/>
    </row>
    <row r="2931" spans="2:5" x14ac:dyDescent="0.25">
      <c r="B2931" s="26"/>
    </row>
    <row r="2932" spans="2:5" x14ac:dyDescent="0.25">
      <c r="B2932" s="26"/>
    </row>
    <row r="2933" spans="2:5" x14ac:dyDescent="0.25">
      <c r="B2933" s="26"/>
    </row>
    <row r="2934" spans="2:5" x14ac:dyDescent="0.25">
      <c r="B2934" s="26"/>
    </row>
    <row r="2935" spans="2:5" x14ac:dyDescent="0.25">
      <c r="B2935" s="26"/>
    </row>
    <row r="2936" spans="2:5" x14ac:dyDescent="0.25">
      <c r="B2936" s="26"/>
      <c r="E2936" s="60"/>
    </row>
    <row r="2937" spans="2:5" x14ac:dyDescent="0.25">
      <c r="B2937" s="26"/>
    </row>
    <row r="2938" spans="2:5" x14ac:dyDescent="0.25">
      <c r="B2938" s="26"/>
    </row>
    <row r="2939" spans="2:5" x14ac:dyDescent="0.25">
      <c r="B2939" s="26"/>
    </row>
    <row r="2940" spans="2:5" x14ac:dyDescent="0.25">
      <c r="B2940" s="26"/>
    </row>
    <row r="2941" spans="2:5" x14ac:dyDescent="0.25">
      <c r="B2941" s="26"/>
    </row>
    <row r="2942" spans="2:5" x14ac:dyDescent="0.25">
      <c r="B2942" s="26"/>
      <c r="E2942" s="60"/>
    </row>
    <row r="2943" spans="2:5" x14ac:dyDescent="0.25">
      <c r="B2943" s="26"/>
    </row>
    <row r="2944" spans="2:5" x14ac:dyDescent="0.25">
      <c r="B2944" s="26"/>
      <c r="E2944" s="60"/>
    </row>
    <row r="2945" spans="2:5" x14ac:dyDescent="0.25">
      <c r="B2945" s="26"/>
    </row>
    <row r="2946" spans="2:5" x14ac:dyDescent="0.25">
      <c r="B2946" s="26"/>
    </row>
    <row r="2947" spans="2:5" x14ac:dyDescent="0.25">
      <c r="B2947" s="26"/>
    </row>
    <row r="2948" spans="2:5" x14ac:dyDescent="0.25">
      <c r="B2948" s="26"/>
    </row>
    <row r="2949" spans="2:5" x14ac:dyDescent="0.25">
      <c r="B2949" s="26"/>
      <c r="E2949" s="60"/>
    </row>
    <row r="2950" spans="2:5" x14ac:dyDescent="0.25">
      <c r="B2950" s="26"/>
    </row>
    <row r="2951" spans="2:5" x14ac:dyDescent="0.25">
      <c r="B2951" s="26"/>
    </row>
    <row r="2952" spans="2:5" x14ac:dyDescent="0.25">
      <c r="B2952" s="26"/>
    </row>
    <row r="2953" spans="2:5" x14ac:dyDescent="0.25">
      <c r="B2953" s="26"/>
      <c r="E2953" s="60"/>
    </row>
    <row r="2954" spans="2:5" x14ac:dyDescent="0.25">
      <c r="B2954" s="26"/>
    </row>
    <row r="2955" spans="2:5" x14ac:dyDescent="0.25">
      <c r="B2955" s="26"/>
    </row>
    <row r="2956" spans="2:5" x14ac:dyDescent="0.25">
      <c r="B2956" s="26"/>
    </row>
    <row r="2957" spans="2:5" x14ac:dyDescent="0.25">
      <c r="B2957" s="26"/>
    </row>
    <row r="2958" spans="2:5" x14ac:dyDescent="0.25">
      <c r="B2958" s="26"/>
      <c r="E2958" s="60"/>
    </row>
    <row r="2959" spans="2:5" x14ac:dyDescent="0.25">
      <c r="B2959" s="26"/>
    </row>
    <row r="2960" spans="2:5" x14ac:dyDescent="0.25">
      <c r="B2960" s="26"/>
    </row>
    <row r="2961" spans="2:5" x14ac:dyDescent="0.25">
      <c r="B2961" s="26"/>
      <c r="E2961" s="60"/>
    </row>
    <row r="2962" spans="2:5" x14ac:dyDescent="0.25">
      <c r="B2962" s="26"/>
      <c r="E2962" s="60"/>
    </row>
    <row r="2963" spans="2:5" x14ac:dyDescent="0.25">
      <c r="B2963" s="26"/>
      <c r="E2963" s="60"/>
    </row>
    <row r="2964" spans="2:5" x14ac:dyDescent="0.25">
      <c r="B2964" s="26"/>
    </row>
    <row r="2965" spans="2:5" x14ac:dyDescent="0.25">
      <c r="B2965" s="26"/>
    </row>
    <row r="2966" spans="2:5" x14ac:dyDescent="0.25">
      <c r="B2966" s="26"/>
    </row>
    <row r="2967" spans="2:5" x14ac:dyDescent="0.25">
      <c r="B2967" s="26"/>
    </row>
    <row r="2968" spans="2:5" x14ac:dyDescent="0.25">
      <c r="B2968" s="26"/>
    </row>
    <row r="2969" spans="2:5" x14ac:dyDescent="0.25">
      <c r="B2969" s="26"/>
    </row>
    <row r="2970" spans="2:5" x14ac:dyDescent="0.25">
      <c r="B2970" s="26"/>
    </row>
    <row r="2971" spans="2:5" x14ac:dyDescent="0.25">
      <c r="B2971" s="26"/>
    </row>
    <row r="2972" spans="2:5" x14ac:dyDescent="0.25">
      <c r="B2972" s="26"/>
    </row>
    <row r="2973" spans="2:5" x14ac:dyDescent="0.25">
      <c r="B2973" s="26"/>
    </row>
    <row r="2974" spans="2:5" x14ac:dyDescent="0.25">
      <c r="B2974" s="26"/>
      <c r="E2974" s="60"/>
    </row>
    <row r="2975" spans="2:5" x14ac:dyDescent="0.25">
      <c r="B2975" s="26"/>
    </row>
    <row r="2976" spans="2:5" x14ac:dyDescent="0.25">
      <c r="B2976" s="26"/>
    </row>
    <row r="2977" spans="2:5" x14ac:dyDescent="0.25">
      <c r="B2977" s="26"/>
    </row>
    <row r="2978" spans="2:5" x14ac:dyDescent="0.25">
      <c r="B2978" s="26"/>
    </row>
    <row r="2979" spans="2:5" x14ac:dyDescent="0.25">
      <c r="B2979" s="26"/>
    </row>
    <row r="2980" spans="2:5" x14ac:dyDescent="0.25">
      <c r="B2980" s="26"/>
    </row>
    <row r="2981" spans="2:5" x14ac:dyDescent="0.25">
      <c r="B2981" s="26"/>
    </row>
    <row r="2982" spans="2:5" x14ac:dyDescent="0.25">
      <c r="B2982" s="26"/>
    </row>
    <row r="2983" spans="2:5" x14ac:dyDescent="0.25">
      <c r="B2983" s="26"/>
    </row>
    <row r="2984" spans="2:5" x14ac:dyDescent="0.25">
      <c r="B2984" s="26"/>
    </row>
    <row r="2985" spans="2:5" x14ac:dyDescent="0.25">
      <c r="B2985" s="26"/>
    </row>
    <row r="2986" spans="2:5" x14ac:dyDescent="0.25">
      <c r="B2986" s="26"/>
    </row>
    <row r="2987" spans="2:5" x14ac:dyDescent="0.25">
      <c r="B2987" s="26"/>
    </row>
    <row r="2988" spans="2:5" x14ac:dyDescent="0.25">
      <c r="B2988" s="26"/>
      <c r="E2988" s="60"/>
    </row>
    <row r="2989" spans="2:5" x14ac:dyDescent="0.25">
      <c r="B2989" s="26"/>
    </row>
    <row r="2990" spans="2:5" x14ac:dyDescent="0.25">
      <c r="B2990" s="26"/>
    </row>
    <row r="2991" spans="2:5" x14ac:dyDescent="0.25">
      <c r="B2991" s="26"/>
    </row>
    <row r="2992" spans="2:5" x14ac:dyDescent="0.25">
      <c r="B2992" s="26"/>
    </row>
    <row r="2993" spans="2:5" x14ac:dyDescent="0.25">
      <c r="B2993" s="26"/>
    </row>
    <row r="2994" spans="2:5" x14ac:dyDescent="0.25">
      <c r="B2994" s="26"/>
    </row>
    <row r="2995" spans="2:5" x14ac:dyDescent="0.25">
      <c r="B2995" s="26"/>
    </row>
    <row r="2996" spans="2:5" x14ac:dyDescent="0.25">
      <c r="B2996" s="26"/>
    </row>
    <row r="2997" spans="2:5" x14ac:dyDescent="0.25">
      <c r="B2997" s="26"/>
    </row>
    <row r="2998" spans="2:5" x14ac:dyDescent="0.25">
      <c r="B2998" s="26"/>
    </row>
    <row r="2999" spans="2:5" x14ac:dyDescent="0.25">
      <c r="B2999" s="26"/>
    </row>
    <row r="3000" spans="2:5" x14ac:dyDescent="0.25">
      <c r="B3000" s="26"/>
    </row>
    <row r="3001" spans="2:5" x14ac:dyDescent="0.25">
      <c r="B3001" s="26"/>
      <c r="E3001" s="60"/>
    </row>
    <row r="3002" spans="2:5" x14ac:dyDescent="0.25">
      <c r="B3002" s="26"/>
    </row>
    <row r="3003" spans="2:5" x14ac:dyDescent="0.25">
      <c r="B3003" s="26"/>
    </row>
    <row r="3004" spans="2:5" x14ac:dyDescent="0.25">
      <c r="B3004" s="26"/>
    </row>
    <row r="3005" spans="2:5" x14ac:dyDescent="0.25">
      <c r="B3005" s="26"/>
    </row>
    <row r="3006" spans="2:5" x14ac:dyDescent="0.25">
      <c r="B3006" s="26"/>
      <c r="E3006" s="60"/>
    </row>
    <row r="3007" spans="2:5" x14ac:dyDescent="0.25">
      <c r="B3007" s="26"/>
    </row>
    <row r="3008" spans="2:5" x14ac:dyDescent="0.25">
      <c r="B3008" s="26"/>
    </row>
    <row r="3009" spans="2:5" x14ac:dyDescent="0.25">
      <c r="B3009" s="26"/>
    </row>
    <row r="3010" spans="2:5" x14ac:dyDescent="0.25">
      <c r="B3010" s="26"/>
    </row>
    <row r="3011" spans="2:5" x14ac:dyDescent="0.25">
      <c r="B3011" s="26"/>
      <c r="E3011" s="60"/>
    </row>
    <row r="3012" spans="2:5" x14ac:dyDescent="0.25">
      <c r="B3012" s="26"/>
    </row>
    <row r="3013" spans="2:5" x14ac:dyDescent="0.25">
      <c r="B3013" s="26"/>
      <c r="E3013" s="60"/>
    </row>
    <row r="3014" spans="2:5" x14ac:dyDescent="0.25">
      <c r="B3014" s="26"/>
    </row>
    <row r="3015" spans="2:5" x14ac:dyDescent="0.25">
      <c r="B3015" s="26"/>
    </row>
    <row r="3016" spans="2:5" x14ac:dyDescent="0.25">
      <c r="B3016" s="26"/>
    </row>
    <row r="3017" spans="2:5" x14ac:dyDescent="0.25">
      <c r="B3017" s="26"/>
    </row>
    <row r="3018" spans="2:5" x14ac:dyDescent="0.25">
      <c r="B3018" s="26"/>
    </row>
    <row r="3019" spans="2:5" x14ac:dyDescent="0.25">
      <c r="B3019" s="26"/>
    </row>
    <row r="3020" spans="2:5" x14ac:dyDescent="0.25">
      <c r="B3020" s="26"/>
    </row>
    <row r="3021" spans="2:5" x14ac:dyDescent="0.25">
      <c r="B3021" s="26"/>
    </row>
    <row r="3022" spans="2:5" x14ac:dyDescent="0.25">
      <c r="B3022" s="26"/>
    </row>
    <row r="3023" spans="2:5" x14ac:dyDescent="0.25">
      <c r="B3023" s="26"/>
    </row>
    <row r="3024" spans="2:5" x14ac:dyDescent="0.25">
      <c r="B3024" s="26"/>
      <c r="E3024" s="60"/>
    </row>
    <row r="3025" spans="2:5" x14ac:dyDescent="0.25">
      <c r="B3025" s="26"/>
    </row>
    <row r="3026" spans="2:5" x14ac:dyDescent="0.25">
      <c r="B3026" s="26"/>
      <c r="E3026" s="60"/>
    </row>
    <row r="3027" spans="2:5" x14ac:dyDescent="0.25">
      <c r="B3027" s="26"/>
    </row>
    <row r="3028" spans="2:5" x14ac:dyDescent="0.25">
      <c r="B3028" s="26"/>
    </row>
    <row r="3029" spans="2:5" x14ac:dyDescent="0.25">
      <c r="B3029" s="26"/>
    </row>
    <row r="3030" spans="2:5" x14ac:dyDescent="0.25">
      <c r="B3030" s="26"/>
      <c r="E3030" s="60"/>
    </row>
    <row r="3031" spans="2:5" x14ac:dyDescent="0.25">
      <c r="B3031" s="26"/>
    </row>
    <row r="3032" spans="2:5" x14ac:dyDescent="0.25">
      <c r="B3032" s="26"/>
    </row>
    <row r="3033" spans="2:5" x14ac:dyDescent="0.25">
      <c r="B3033" s="26"/>
    </row>
    <row r="3034" spans="2:5" x14ac:dyDescent="0.25">
      <c r="B3034" s="26"/>
    </row>
    <row r="3035" spans="2:5" x14ac:dyDescent="0.25">
      <c r="B3035" s="26"/>
    </row>
    <row r="3036" spans="2:5" x14ac:dyDescent="0.25">
      <c r="B3036" s="26"/>
    </row>
    <row r="3037" spans="2:5" x14ac:dyDescent="0.25">
      <c r="B3037" s="26"/>
    </row>
    <row r="3038" spans="2:5" x14ac:dyDescent="0.25">
      <c r="B3038" s="26"/>
      <c r="E3038" s="60"/>
    </row>
    <row r="3039" spans="2:5" x14ac:dyDescent="0.25">
      <c r="B3039" s="26"/>
      <c r="E3039" s="60"/>
    </row>
    <row r="3040" spans="2:5" x14ac:dyDescent="0.25">
      <c r="B3040" s="26"/>
    </row>
    <row r="3041" spans="2:5" x14ac:dyDescent="0.25">
      <c r="B3041" s="26"/>
      <c r="E3041" s="60"/>
    </row>
    <row r="3042" spans="2:5" x14ac:dyDescent="0.25">
      <c r="B3042" s="26"/>
      <c r="E3042" s="60"/>
    </row>
    <row r="3043" spans="2:5" x14ac:dyDescent="0.25">
      <c r="B3043" s="26"/>
      <c r="E3043" s="60"/>
    </row>
    <row r="3044" spans="2:5" x14ac:dyDescent="0.25">
      <c r="B3044" s="26"/>
    </row>
    <row r="3045" spans="2:5" x14ac:dyDescent="0.25">
      <c r="B3045" s="26"/>
    </row>
    <row r="3046" spans="2:5" x14ac:dyDescent="0.25">
      <c r="B3046" s="26"/>
      <c r="E3046" s="60"/>
    </row>
    <row r="3047" spans="2:5" x14ac:dyDescent="0.25">
      <c r="B3047" s="26"/>
    </row>
    <row r="3048" spans="2:5" x14ac:dyDescent="0.25">
      <c r="B3048" s="26"/>
    </row>
    <row r="3049" spans="2:5" x14ac:dyDescent="0.25">
      <c r="B3049" s="26"/>
      <c r="E3049" s="60"/>
    </row>
    <row r="3050" spans="2:5" x14ac:dyDescent="0.25">
      <c r="B3050" s="26"/>
    </row>
    <row r="3051" spans="2:5" x14ac:dyDescent="0.25">
      <c r="B3051" s="26"/>
    </row>
    <row r="3052" spans="2:5" x14ac:dyDescent="0.25">
      <c r="B3052" s="26"/>
    </row>
    <row r="3053" spans="2:5" x14ac:dyDescent="0.25">
      <c r="B3053" s="26"/>
      <c r="E3053" s="60"/>
    </row>
    <row r="3054" spans="2:5" x14ac:dyDescent="0.25">
      <c r="B3054" s="26"/>
      <c r="E3054" s="60"/>
    </row>
    <row r="3055" spans="2:5" x14ac:dyDescent="0.25">
      <c r="B3055" s="26"/>
    </row>
    <row r="3056" spans="2:5" x14ac:dyDescent="0.25">
      <c r="B3056" s="26"/>
    </row>
    <row r="3057" spans="2:5" x14ac:dyDescent="0.25">
      <c r="B3057" s="26"/>
    </row>
    <row r="3058" spans="2:5" x14ac:dyDescent="0.25">
      <c r="B3058" s="26"/>
    </row>
    <row r="3059" spans="2:5" x14ac:dyDescent="0.25">
      <c r="B3059" s="26"/>
      <c r="E3059" s="60"/>
    </row>
    <row r="3060" spans="2:5" x14ac:dyDescent="0.25">
      <c r="B3060" s="26"/>
      <c r="E3060" s="60"/>
    </row>
    <row r="3061" spans="2:5" x14ac:dyDescent="0.25">
      <c r="B3061" s="26"/>
      <c r="E3061" s="60"/>
    </row>
    <row r="3062" spans="2:5" x14ac:dyDescent="0.25">
      <c r="B3062" s="26"/>
    </row>
    <row r="3063" spans="2:5" x14ac:dyDescent="0.25">
      <c r="B3063" s="26"/>
    </row>
    <row r="3064" spans="2:5" x14ac:dyDescent="0.25">
      <c r="B3064" s="26"/>
    </row>
    <row r="3065" spans="2:5" x14ac:dyDescent="0.25">
      <c r="B3065" s="26"/>
    </row>
    <row r="3066" spans="2:5" x14ac:dyDescent="0.25">
      <c r="B3066" s="26"/>
    </row>
    <row r="3067" spans="2:5" x14ac:dyDescent="0.25">
      <c r="B3067" s="26"/>
    </row>
    <row r="3068" spans="2:5" x14ac:dyDescent="0.25">
      <c r="B3068" s="26"/>
    </row>
    <row r="3069" spans="2:5" x14ac:dyDescent="0.25">
      <c r="B3069" s="26"/>
    </row>
    <row r="3070" spans="2:5" x14ac:dyDescent="0.25">
      <c r="B3070" s="26"/>
    </row>
    <row r="3071" spans="2:5" x14ac:dyDescent="0.25">
      <c r="B3071" s="26"/>
      <c r="E3071" s="60"/>
    </row>
    <row r="3072" spans="2:5" x14ac:dyDescent="0.25">
      <c r="B3072" s="26"/>
    </row>
    <row r="3073" spans="2:5" x14ac:dyDescent="0.25">
      <c r="B3073" s="26"/>
      <c r="E3073" s="60"/>
    </row>
    <row r="3074" spans="2:5" x14ac:dyDescent="0.25">
      <c r="B3074" s="26"/>
    </row>
    <row r="3075" spans="2:5" x14ac:dyDescent="0.25">
      <c r="B3075" s="26"/>
    </row>
    <row r="3076" spans="2:5" x14ac:dyDescent="0.25">
      <c r="B3076" s="26"/>
    </row>
    <row r="3077" spans="2:5" x14ac:dyDescent="0.25">
      <c r="B3077" s="26"/>
    </row>
    <row r="3078" spans="2:5" x14ac:dyDescent="0.25">
      <c r="B3078" s="26"/>
    </row>
    <row r="3079" spans="2:5" x14ac:dyDescent="0.25">
      <c r="B3079" s="26"/>
      <c r="E3079" s="60"/>
    </row>
    <row r="3080" spans="2:5" x14ac:dyDescent="0.25">
      <c r="B3080" s="26"/>
    </row>
    <row r="3081" spans="2:5" x14ac:dyDescent="0.25">
      <c r="B3081" s="26"/>
    </row>
    <row r="3082" spans="2:5" x14ac:dyDescent="0.25">
      <c r="B3082" s="26"/>
    </row>
    <row r="3083" spans="2:5" x14ac:dyDescent="0.25">
      <c r="B3083" s="26"/>
    </row>
    <row r="3084" spans="2:5" x14ac:dyDescent="0.25">
      <c r="B3084" s="26"/>
    </row>
    <row r="3085" spans="2:5" x14ac:dyDescent="0.25">
      <c r="B3085" s="26"/>
      <c r="E3085" s="60"/>
    </row>
    <row r="3086" spans="2:5" x14ac:dyDescent="0.25">
      <c r="B3086" s="26"/>
    </row>
    <row r="3087" spans="2:5" x14ac:dyDescent="0.25">
      <c r="B3087" s="26"/>
    </row>
    <row r="3088" spans="2:5" x14ac:dyDescent="0.25">
      <c r="B3088" s="26"/>
    </row>
    <row r="3089" spans="2:5" x14ac:dyDescent="0.25">
      <c r="B3089" s="26"/>
    </row>
    <row r="3090" spans="2:5" x14ac:dyDescent="0.25">
      <c r="B3090" s="26"/>
      <c r="E3090" s="60"/>
    </row>
    <row r="3091" spans="2:5" x14ac:dyDescent="0.25">
      <c r="B3091" s="26"/>
      <c r="E3091" s="60"/>
    </row>
    <row r="3092" spans="2:5" x14ac:dyDescent="0.25">
      <c r="B3092" s="26"/>
    </row>
    <row r="3093" spans="2:5" x14ac:dyDescent="0.25">
      <c r="B3093" s="26"/>
    </row>
    <row r="3094" spans="2:5" x14ac:dyDescent="0.25">
      <c r="B3094" s="26"/>
      <c r="E3094" s="60"/>
    </row>
    <row r="3095" spans="2:5" x14ac:dyDescent="0.25">
      <c r="B3095" s="26"/>
    </row>
    <row r="3096" spans="2:5" x14ac:dyDescent="0.25">
      <c r="B3096" s="26"/>
    </row>
    <row r="3097" spans="2:5" x14ac:dyDescent="0.25">
      <c r="B3097" s="26"/>
    </row>
    <row r="3098" spans="2:5" x14ac:dyDescent="0.25">
      <c r="B3098" s="26"/>
    </row>
    <row r="3099" spans="2:5" x14ac:dyDescent="0.25">
      <c r="B3099" s="26"/>
    </row>
    <row r="3100" spans="2:5" x14ac:dyDescent="0.25">
      <c r="B3100" s="26"/>
      <c r="E3100" s="60"/>
    </row>
    <row r="3101" spans="2:5" x14ac:dyDescent="0.25">
      <c r="B3101" s="26"/>
    </row>
    <row r="3102" spans="2:5" x14ac:dyDescent="0.25">
      <c r="B3102" s="26"/>
    </row>
    <row r="3103" spans="2:5" x14ac:dyDescent="0.25">
      <c r="B3103" s="26"/>
    </row>
    <row r="3104" spans="2:5" x14ac:dyDescent="0.25">
      <c r="B3104" s="26"/>
      <c r="E3104" s="60"/>
    </row>
    <row r="3105" spans="2:5" x14ac:dyDescent="0.25">
      <c r="B3105" s="26"/>
    </row>
    <row r="3106" spans="2:5" x14ac:dyDescent="0.25">
      <c r="B3106" s="26"/>
      <c r="E3106" s="60"/>
    </row>
    <row r="3107" spans="2:5" x14ac:dyDescent="0.25">
      <c r="B3107" s="26"/>
    </row>
    <row r="3108" spans="2:5" x14ac:dyDescent="0.25">
      <c r="B3108" s="26"/>
    </row>
    <row r="3109" spans="2:5" x14ac:dyDescent="0.25">
      <c r="B3109" s="26"/>
    </row>
    <row r="3110" spans="2:5" x14ac:dyDescent="0.25">
      <c r="B3110" s="26"/>
    </row>
    <row r="3111" spans="2:5" x14ac:dyDescent="0.25">
      <c r="B3111" s="26"/>
      <c r="E3111" s="60"/>
    </row>
    <row r="3112" spans="2:5" x14ac:dyDescent="0.25">
      <c r="B3112" s="26"/>
      <c r="E3112" s="60"/>
    </row>
    <row r="3113" spans="2:5" x14ac:dyDescent="0.25">
      <c r="B3113" s="26"/>
    </row>
    <row r="3114" spans="2:5" x14ac:dyDescent="0.25">
      <c r="B3114" s="26"/>
    </row>
    <row r="3115" spans="2:5" x14ac:dyDescent="0.25">
      <c r="B3115" s="26"/>
      <c r="E3115" s="60"/>
    </row>
    <row r="3116" spans="2:5" x14ac:dyDescent="0.25">
      <c r="B3116" s="26"/>
      <c r="E3116" s="60"/>
    </row>
    <row r="3117" spans="2:5" x14ac:dyDescent="0.25">
      <c r="B3117" s="26"/>
      <c r="E3117" s="60"/>
    </row>
    <row r="3118" spans="2:5" x14ac:dyDescent="0.25">
      <c r="B3118" s="26"/>
    </row>
    <row r="3119" spans="2:5" x14ac:dyDescent="0.25">
      <c r="B3119" s="26"/>
    </row>
    <row r="3120" spans="2:5" x14ac:dyDescent="0.25">
      <c r="B3120" s="26"/>
    </row>
    <row r="3121" spans="2:5" x14ac:dyDescent="0.25">
      <c r="B3121" s="26"/>
      <c r="E3121" s="60"/>
    </row>
    <row r="3122" spans="2:5" x14ac:dyDescent="0.25">
      <c r="B3122" s="26"/>
    </row>
    <row r="3123" spans="2:5" x14ac:dyDescent="0.25">
      <c r="B3123" s="26"/>
    </row>
    <row r="3124" spans="2:5" x14ac:dyDescent="0.25">
      <c r="B3124" s="26"/>
    </row>
    <row r="3125" spans="2:5" x14ac:dyDescent="0.25">
      <c r="B3125" s="26"/>
      <c r="E3125" s="60"/>
    </row>
    <row r="3126" spans="2:5" x14ac:dyDescent="0.25">
      <c r="B3126" s="26"/>
    </row>
    <row r="3127" spans="2:5" x14ac:dyDescent="0.25">
      <c r="B3127" s="26"/>
      <c r="E3127" s="60"/>
    </row>
    <row r="3128" spans="2:5" x14ac:dyDescent="0.25">
      <c r="B3128" s="26"/>
    </row>
    <row r="3129" spans="2:5" x14ac:dyDescent="0.25">
      <c r="B3129" s="26"/>
    </row>
    <row r="3130" spans="2:5" x14ac:dyDescent="0.25">
      <c r="B3130" s="26"/>
    </row>
    <row r="3131" spans="2:5" x14ac:dyDescent="0.25">
      <c r="B3131" s="26"/>
    </row>
    <row r="3132" spans="2:5" x14ac:dyDescent="0.25">
      <c r="B3132" s="26"/>
    </row>
    <row r="3133" spans="2:5" x14ac:dyDescent="0.25">
      <c r="B3133" s="26"/>
      <c r="E3133" s="60"/>
    </row>
    <row r="3134" spans="2:5" x14ac:dyDescent="0.25">
      <c r="B3134" s="26"/>
      <c r="E3134" s="60"/>
    </row>
    <row r="3135" spans="2:5" x14ac:dyDescent="0.25">
      <c r="B3135" s="26"/>
    </row>
    <row r="3136" spans="2:5" x14ac:dyDescent="0.25">
      <c r="B3136" s="26"/>
    </row>
    <row r="3137" spans="2:5" x14ac:dyDescent="0.25">
      <c r="B3137" s="26"/>
      <c r="E3137" s="60"/>
    </row>
    <row r="3138" spans="2:5" x14ac:dyDescent="0.25">
      <c r="B3138" s="26"/>
    </row>
    <row r="3139" spans="2:5" x14ac:dyDescent="0.25">
      <c r="B3139" s="26"/>
    </row>
    <row r="3140" spans="2:5" x14ac:dyDescent="0.25">
      <c r="B3140" s="26"/>
    </row>
    <row r="3141" spans="2:5" x14ac:dyDescent="0.25">
      <c r="B3141" s="26"/>
    </row>
    <row r="3142" spans="2:5" x14ac:dyDescent="0.25">
      <c r="B3142" s="26"/>
    </row>
    <row r="3143" spans="2:5" x14ac:dyDescent="0.25">
      <c r="B3143" s="26"/>
      <c r="E3143" s="60"/>
    </row>
    <row r="3144" spans="2:5" x14ac:dyDescent="0.25">
      <c r="B3144" s="26"/>
    </row>
    <row r="3145" spans="2:5" x14ac:dyDescent="0.25">
      <c r="B3145" s="26"/>
    </row>
    <row r="3146" spans="2:5" x14ac:dyDescent="0.25">
      <c r="B3146" s="26"/>
    </row>
    <row r="3147" spans="2:5" x14ac:dyDescent="0.25">
      <c r="B3147" s="26"/>
    </row>
    <row r="3148" spans="2:5" x14ac:dyDescent="0.25">
      <c r="B3148" s="26"/>
      <c r="E3148" s="60"/>
    </row>
    <row r="3149" spans="2:5" x14ac:dyDescent="0.25">
      <c r="B3149" s="26"/>
      <c r="E3149" s="60"/>
    </row>
    <row r="3150" spans="2:5" x14ac:dyDescent="0.25">
      <c r="B3150" s="26"/>
    </row>
    <row r="3151" spans="2:5" x14ac:dyDescent="0.25">
      <c r="B3151" s="26"/>
      <c r="E3151" s="60"/>
    </row>
    <row r="3152" spans="2:5" x14ac:dyDescent="0.25">
      <c r="B3152" s="26"/>
      <c r="E3152" s="60"/>
    </row>
    <row r="3153" spans="2:5" x14ac:dyDescent="0.25">
      <c r="B3153" s="26"/>
    </row>
    <row r="3154" spans="2:5" x14ac:dyDescent="0.25">
      <c r="B3154" s="26"/>
    </row>
    <row r="3155" spans="2:5" x14ac:dyDescent="0.25">
      <c r="B3155" s="26"/>
    </row>
    <row r="3156" spans="2:5" x14ac:dyDescent="0.25">
      <c r="B3156" s="26"/>
    </row>
    <row r="3157" spans="2:5" x14ac:dyDescent="0.25">
      <c r="B3157" s="26"/>
      <c r="E3157" s="60"/>
    </row>
    <row r="3158" spans="2:5" x14ac:dyDescent="0.25">
      <c r="B3158" s="26"/>
      <c r="E3158" s="60"/>
    </row>
    <row r="3159" spans="2:5" x14ac:dyDescent="0.25">
      <c r="B3159" s="26"/>
      <c r="E3159" s="60"/>
    </row>
    <row r="3160" spans="2:5" x14ac:dyDescent="0.25">
      <c r="B3160" s="26"/>
      <c r="E3160" s="60"/>
    </row>
    <row r="3161" spans="2:5" x14ac:dyDescent="0.25">
      <c r="B3161" s="26"/>
    </row>
    <row r="3162" spans="2:5" x14ac:dyDescent="0.25">
      <c r="B3162" s="26"/>
    </row>
    <row r="3163" spans="2:5" x14ac:dyDescent="0.25">
      <c r="B3163" s="26"/>
    </row>
    <row r="3164" spans="2:5" x14ac:dyDescent="0.25">
      <c r="B3164" s="26"/>
      <c r="E3164" s="60"/>
    </row>
    <row r="3165" spans="2:5" x14ac:dyDescent="0.25">
      <c r="B3165" s="26"/>
    </row>
    <row r="3166" spans="2:5" x14ac:dyDescent="0.25">
      <c r="B3166" s="26"/>
    </row>
    <row r="3167" spans="2:5" x14ac:dyDescent="0.25">
      <c r="B3167" s="26"/>
      <c r="E3167" s="60"/>
    </row>
    <row r="3168" spans="2:5" x14ac:dyDescent="0.25">
      <c r="B3168" s="26"/>
    </row>
    <row r="3169" spans="2:5" x14ac:dyDescent="0.25">
      <c r="B3169" s="26"/>
      <c r="E3169" s="60"/>
    </row>
    <row r="3170" spans="2:5" x14ac:dyDescent="0.25">
      <c r="B3170" s="26"/>
      <c r="E3170" s="60"/>
    </row>
    <row r="3171" spans="2:5" x14ac:dyDescent="0.25">
      <c r="B3171" s="26"/>
      <c r="E3171" s="60"/>
    </row>
    <row r="3172" spans="2:5" x14ac:dyDescent="0.25">
      <c r="B3172" s="26"/>
    </row>
    <row r="3173" spans="2:5" x14ac:dyDescent="0.25">
      <c r="B3173" s="26"/>
    </row>
    <row r="3174" spans="2:5" x14ac:dyDescent="0.25">
      <c r="B3174" s="26"/>
    </row>
    <row r="3175" spans="2:5" x14ac:dyDescent="0.25">
      <c r="B3175" s="26"/>
    </row>
    <row r="3176" spans="2:5" x14ac:dyDescent="0.25">
      <c r="B3176" s="26"/>
      <c r="E3176" s="60"/>
    </row>
    <row r="3177" spans="2:5" x14ac:dyDescent="0.25">
      <c r="B3177" s="26"/>
    </row>
    <row r="3178" spans="2:5" x14ac:dyDescent="0.25">
      <c r="B3178" s="26"/>
      <c r="E3178" s="60"/>
    </row>
    <row r="3179" spans="2:5" x14ac:dyDescent="0.25">
      <c r="B3179" s="26"/>
      <c r="E3179" s="60"/>
    </row>
    <row r="3180" spans="2:5" x14ac:dyDescent="0.25">
      <c r="B3180" s="26"/>
    </row>
    <row r="3181" spans="2:5" x14ac:dyDescent="0.25">
      <c r="B3181" s="26"/>
    </row>
    <row r="3182" spans="2:5" x14ac:dyDescent="0.25">
      <c r="B3182" s="26"/>
      <c r="E3182" s="60"/>
    </row>
    <row r="3183" spans="2:5" x14ac:dyDescent="0.25">
      <c r="B3183" s="26"/>
      <c r="E3183" s="60"/>
    </row>
    <row r="3184" spans="2:5" x14ac:dyDescent="0.25">
      <c r="B3184" s="26"/>
    </row>
    <row r="3185" spans="2:5" x14ac:dyDescent="0.25">
      <c r="B3185" s="26"/>
    </row>
    <row r="3186" spans="2:5" x14ac:dyDescent="0.25">
      <c r="B3186" s="26"/>
      <c r="E3186" s="60"/>
    </row>
    <row r="3187" spans="2:5" x14ac:dyDescent="0.25">
      <c r="B3187" s="26"/>
    </row>
    <row r="3188" spans="2:5" x14ac:dyDescent="0.25">
      <c r="B3188" s="26"/>
    </row>
    <row r="3189" spans="2:5" x14ac:dyDescent="0.25">
      <c r="B3189" s="26"/>
    </row>
    <row r="3190" spans="2:5" x14ac:dyDescent="0.25">
      <c r="B3190" s="26"/>
    </row>
    <row r="3191" spans="2:5" x14ac:dyDescent="0.25">
      <c r="B3191" s="26"/>
    </row>
    <row r="3192" spans="2:5" x14ac:dyDescent="0.25">
      <c r="B3192" s="26"/>
    </row>
    <row r="3193" spans="2:5" x14ac:dyDescent="0.25">
      <c r="B3193" s="26"/>
    </row>
    <row r="3194" spans="2:5" x14ac:dyDescent="0.25">
      <c r="B3194" s="26"/>
      <c r="E3194" s="60"/>
    </row>
    <row r="3195" spans="2:5" x14ac:dyDescent="0.25">
      <c r="B3195" s="26"/>
    </row>
    <row r="3196" spans="2:5" x14ac:dyDescent="0.25">
      <c r="B3196" s="26"/>
    </row>
    <row r="3197" spans="2:5" x14ac:dyDescent="0.25">
      <c r="B3197" s="26"/>
      <c r="E3197" s="60"/>
    </row>
    <row r="3198" spans="2:5" x14ac:dyDescent="0.25">
      <c r="B3198" s="26"/>
    </row>
    <row r="3199" spans="2:5" x14ac:dyDescent="0.25">
      <c r="B3199" s="26"/>
    </row>
    <row r="3200" spans="2:5" x14ac:dyDescent="0.25">
      <c r="B3200" s="26"/>
    </row>
    <row r="3201" spans="2:5" x14ac:dyDescent="0.25">
      <c r="B3201" s="26"/>
      <c r="E3201" s="60"/>
    </row>
    <row r="3202" spans="2:5" x14ac:dyDescent="0.25">
      <c r="B3202" s="26"/>
    </row>
    <row r="3203" spans="2:5" x14ac:dyDescent="0.25">
      <c r="B3203" s="26"/>
    </row>
    <row r="3204" spans="2:5" x14ac:dyDescent="0.25">
      <c r="B3204" s="26"/>
    </row>
    <row r="3205" spans="2:5" x14ac:dyDescent="0.25">
      <c r="B3205" s="26"/>
      <c r="E3205" s="60"/>
    </row>
    <row r="3206" spans="2:5" x14ac:dyDescent="0.25">
      <c r="B3206" s="26"/>
      <c r="E3206" s="60"/>
    </row>
    <row r="3207" spans="2:5" x14ac:dyDescent="0.25">
      <c r="B3207" s="26"/>
      <c r="E3207" s="60"/>
    </row>
    <row r="3208" spans="2:5" x14ac:dyDescent="0.25">
      <c r="B3208" s="26"/>
      <c r="E3208" s="60"/>
    </row>
    <row r="3209" spans="2:5" x14ac:dyDescent="0.25">
      <c r="B3209" s="26"/>
    </row>
    <row r="3210" spans="2:5" x14ac:dyDescent="0.25">
      <c r="B3210" s="26"/>
      <c r="E3210" s="60"/>
    </row>
    <row r="3211" spans="2:5" x14ac:dyDescent="0.25">
      <c r="B3211" s="26"/>
      <c r="E3211" s="60"/>
    </row>
    <row r="3212" spans="2:5" x14ac:dyDescent="0.25">
      <c r="B3212" s="26"/>
      <c r="E3212" s="60"/>
    </row>
    <row r="3213" spans="2:5" x14ac:dyDescent="0.25">
      <c r="B3213" s="26"/>
      <c r="E3213" s="60"/>
    </row>
    <row r="3214" spans="2:5" x14ac:dyDescent="0.25">
      <c r="B3214" s="26"/>
    </row>
    <row r="3215" spans="2:5" x14ac:dyDescent="0.25">
      <c r="B3215" s="26"/>
      <c r="E3215" s="60"/>
    </row>
    <row r="3216" spans="2:5" x14ac:dyDescent="0.25">
      <c r="B3216" s="26"/>
    </row>
    <row r="3217" spans="2:5" x14ac:dyDescent="0.25">
      <c r="B3217" s="26"/>
      <c r="E3217" s="60"/>
    </row>
    <row r="3218" spans="2:5" x14ac:dyDescent="0.25">
      <c r="B3218" s="26"/>
    </row>
    <row r="3219" spans="2:5" x14ac:dyDescent="0.25">
      <c r="B3219" s="26"/>
    </row>
    <row r="3220" spans="2:5" x14ac:dyDescent="0.25">
      <c r="B3220" s="26"/>
      <c r="E3220" s="60"/>
    </row>
    <row r="3221" spans="2:5" x14ac:dyDescent="0.25">
      <c r="B3221" s="26"/>
    </row>
    <row r="3222" spans="2:5" x14ac:dyDescent="0.25">
      <c r="B3222" s="26"/>
    </row>
    <row r="3223" spans="2:5" x14ac:dyDescent="0.25">
      <c r="B3223" s="26"/>
    </row>
    <row r="3224" spans="2:5" x14ac:dyDescent="0.25">
      <c r="B3224" s="26"/>
      <c r="E3224" s="60"/>
    </row>
    <row r="3225" spans="2:5" x14ac:dyDescent="0.25">
      <c r="B3225" s="26"/>
    </row>
    <row r="3226" spans="2:5" x14ac:dyDescent="0.25">
      <c r="B3226" s="26"/>
    </row>
    <row r="3227" spans="2:5" x14ac:dyDescent="0.25">
      <c r="B3227" s="26"/>
      <c r="E3227" s="60"/>
    </row>
    <row r="3228" spans="2:5" x14ac:dyDescent="0.25">
      <c r="B3228" s="26"/>
    </row>
    <row r="3229" spans="2:5" x14ac:dyDescent="0.25">
      <c r="B3229" s="26"/>
    </row>
    <row r="3230" spans="2:5" x14ac:dyDescent="0.25">
      <c r="B3230" s="26"/>
      <c r="E3230" s="60"/>
    </row>
    <row r="3231" spans="2:5" x14ac:dyDescent="0.25">
      <c r="B3231" s="26"/>
    </row>
    <row r="3232" spans="2:5" x14ac:dyDescent="0.25">
      <c r="B3232" s="26"/>
      <c r="E3232" s="60"/>
    </row>
    <row r="3233" spans="2:5" x14ac:dyDescent="0.25">
      <c r="B3233" s="26"/>
    </row>
    <row r="3234" spans="2:5" x14ac:dyDescent="0.25">
      <c r="B3234" s="26"/>
    </row>
    <row r="3235" spans="2:5" x14ac:dyDescent="0.25">
      <c r="B3235" s="26"/>
    </row>
    <row r="3236" spans="2:5" x14ac:dyDescent="0.25">
      <c r="B3236" s="26"/>
      <c r="E3236" s="60"/>
    </row>
    <row r="3237" spans="2:5" x14ac:dyDescent="0.25">
      <c r="B3237" s="26"/>
    </row>
    <row r="3238" spans="2:5" x14ac:dyDescent="0.25">
      <c r="B3238" s="26"/>
    </row>
    <row r="3239" spans="2:5" x14ac:dyDescent="0.25">
      <c r="B3239" s="26"/>
      <c r="E3239" s="60"/>
    </row>
    <row r="3240" spans="2:5" x14ac:dyDescent="0.25">
      <c r="B3240" s="26"/>
    </row>
    <row r="3241" spans="2:5" x14ac:dyDescent="0.25">
      <c r="B3241" s="26"/>
    </row>
    <row r="3242" spans="2:5" x14ac:dyDescent="0.25">
      <c r="B3242" s="26"/>
    </row>
    <row r="3243" spans="2:5" x14ac:dyDescent="0.25">
      <c r="B3243" s="26"/>
    </row>
    <row r="3244" spans="2:5" x14ac:dyDescent="0.25">
      <c r="B3244" s="26"/>
      <c r="E3244" s="60"/>
    </row>
    <row r="3245" spans="2:5" x14ac:dyDescent="0.25">
      <c r="B3245" s="26"/>
    </row>
    <row r="3246" spans="2:5" x14ac:dyDescent="0.25">
      <c r="B3246" s="26"/>
    </row>
    <row r="3247" spans="2:5" x14ac:dyDescent="0.25">
      <c r="B3247" s="26"/>
    </row>
    <row r="3248" spans="2:5" x14ac:dyDescent="0.25">
      <c r="B3248" s="26"/>
    </row>
    <row r="3249" spans="2:5" x14ac:dyDescent="0.25">
      <c r="B3249" s="26"/>
      <c r="E3249" s="60"/>
    </row>
    <row r="3250" spans="2:5" x14ac:dyDescent="0.25">
      <c r="B3250" s="26"/>
    </row>
    <row r="3251" spans="2:5" x14ac:dyDescent="0.25">
      <c r="B3251" s="26"/>
      <c r="E3251" s="60"/>
    </row>
    <row r="3252" spans="2:5" x14ac:dyDescent="0.25">
      <c r="B3252" s="26"/>
      <c r="E3252" s="60"/>
    </row>
    <row r="3253" spans="2:5" x14ac:dyDescent="0.25">
      <c r="B3253" s="26"/>
    </row>
    <row r="3254" spans="2:5" x14ac:dyDescent="0.25">
      <c r="B3254" s="26"/>
    </row>
    <row r="3255" spans="2:5" x14ac:dyDescent="0.25">
      <c r="B3255" s="26"/>
    </row>
    <row r="3256" spans="2:5" x14ac:dyDescent="0.25">
      <c r="B3256" s="26"/>
    </row>
    <row r="3257" spans="2:5" x14ac:dyDescent="0.25">
      <c r="B3257" s="26"/>
    </row>
    <row r="3258" spans="2:5" x14ac:dyDescent="0.25">
      <c r="B3258" s="26"/>
    </row>
    <row r="3259" spans="2:5" x14ac:dyDescent="0.25">
      <c r="B3259" s="26"/>
    </row>
    <row r="3260" spans="2:5" x14ac:dyDescent="0.25">
      <c r="B3260" s="26"/>
      <c r="E3260" s="60"/>
    </row>
    <row r="3261" spans="2:5" x14ac:dyDescent="0.25">
      <c r="B3261" s="26"/>
      <c r="E3261" s="60"/>
    </row>
    <row r="3262" spans="2:5" x14ac:dyDescent="0.25">
      <c r="B3262" s="26"/>
    </row>
    <row r="3263" spans="2:5" x14ac:dyDescent="0.25">
      <c r="B3263" s="26"/>
    </row>
    <row r="3264" spans="2:5" x14ac:dyDescent="0.25">
      <c r="B3264" s="26"/>
    </row>
    <row r="3265" spans="2:5" x14ac:dyDescent="0.25">
      <c r="B3265" s="26"/>
    </row>
    <row r="3266" spans="2:5" x14ac:dyDescent="0.25">
      <c r="B3266" s="26"/>
    </row>
    <row r="3267" spans="2:5" x14ac:dyDescent="0.25">
      <c r="B3267" s="26"/>
    </row>
    <row r="3268" spans="2:5" x14ac:dyDescent="0.25">
      <c r="B3268" s="26"/>
    </row>
    <row r="3269" spans="2:5" x14ac:dyDescent="0.25">
      <c r="B3269" s="26"/>
    </row>
    <row r="3270" spans="2:5" x14ac:dyDescent="0.25">
      <c r="B3270" s="26"/>
      <c r="E3270" s="60"/>
    </row>
    <row r="3271" spans="2:5" x14ac:dyDescent="0.25">
      <c r="B3271" s="26"/>
      <c r="E3271" s="60"/>
    </row>
    <row r="3272" spans="2:5" x14ac:dyDescent="0.25">
      <c r="B3272" s="26"/>
      <c r="E3272" s="60"/>
    </row>
    <row r="3273" spans="2:5" x14ac:dyDescent="0.25">
      <c r="B3273" s="26"/>
    </row>
    <row r="3274" spans="2:5" x14ac:dyDescent="0.25">
      <c r="B3274" s="26"/>
    </row>
    <row r="3275" spans="2:5" x14ac:dyDescent="0.25">
      <c r="B3275" s="26"/>
    </row>
    <row r="3276" spans="2:5" x14ac:dyDescent="0.25">
      <c r="B3276" s="26"/>
    </row>
    <row r="3277" spans="2:5" x14ac:dyDescent="0.25">
      <c r="B3277" s="26"/>
      <c r="E3277" s="60"/>
    </row>
    <row r="3278" spans="2:5" x14ac:dyDescent="0.25">
      <c r="B3278" s="26"/>
    </row>
    <row r="3279" spans="2:5" x14ac:dyDescent="0.25">
      <c r="B3279" s="26"/>
    </row>
    <row r="3280" spans="2:5" x14ac:dyDescent="0.25">
      <c r="B3280" s="26"/>
    </row>
    <row r="3281" spans="2:5" x14ac:dyDescent="0.25">
      <c r="B3281" s="26"/>
      <c r="E3281" s="60"/>
    </row>
    <row r="3282" spans="2:5" x14ac:dyDescent="0.25">
      <c r="B3282" s="26"/>
    </row>
    <row r="3283" spans="2:5" x14ac:dyDescent="0.25">
      <c r="B3283" s="26"/>
    </row>
    <row r="3284" spans="2:5" x14ac:dyDescent="0.25">
      <c r="B3284" s="26"/>
    </row>
    <row r="3285" spans="2:5" x14ac:dyDescent="0.25">
      <c r="B3285" s="26"/>
    </row>
    <row r="3286" spans="2:5" x14ac:dyDescent="0.25">
      <c r="B3286" s="26"/>
    </row>
    <row r="3287" spans="2:5" x14ac:dyDescent="0.25">
      <c r="B3287" s="26"/>
    </row>
    <row r="3288" spans="2:5" x14ac:dyDescent="0.25">
      <c r="B3288" s="26"/>
      <c r="E3288" s="60"/>
    </row>
    <row r="3289" spans="2:5" x14ac:dyDescent="0.25">
      <c r="B3289" s="26"/>
    </row>
    <row r="3290" spans="2:5" x14ac:dyDescent="0.25">
      <c r="B3290" s="26"/>
    </row>
    <row r="3291" spans="2:5" x14ac:dyDescent="0.25">
      <c r="B3291" s="26"/>
    </row>
    <row r="3292" spans="2:5" x14ac:dyDescent="0.25">
      <c r="B3292" s="26"/>
    </row>
    <row r="3293" spans="2:5" x14ac:dyDescent="0.25">
      <c r="B3293" s="26"/>
      <c r="E3293" s="60"/>
    </row>
    <row r="3294" spans="2:5" x14ac:dyDescent="0.25">
      <c r="B3294" s="26"/>
    </row>
    <row r="3295" spans="2:5" x14ac:dyDescent="0.25">
      <c r="B3295" s="26"/>
    </row>
    <row r="3296" spans="2:5" x14ac:dyDescent="0.25">
      <c r="B3296" s="26"/>
    </row>
    <row r="3297" spans="2:5" x14ac:dyDescent="0.25">
      <c r="B3297" s="26"/>
      <c r="E3297" s="60"/>
    </row>
    <row r="3298" spans="2:5" x14ac:dyDescent="0.25">
      <c r="B3298" s="26"/>
    </row>
    <row r="3299" spans="2:5" x14ac:dyDescent="0.25">
      <c r="B3299" s="26"/>
    </row>
    <row r="3300" spans="2:5" x14ac:dyDescent="0.25">
      <c r="B3300" s="26"/>
    </row>
    <row r="3301" spans="2:5" x14ac:dyDescent="0.25">
      <c r="B3301" s="26"/>
    </row>
    <row r="3302" spans="2:5" x14ac:dyDescent="0.25">
      <c r="B3302" s="26"/>
    </row>
    <row r="3303" spans="2:5" x14ac:dyDescent="0.25">
      <c r="B3303" s="26"/>
    </row>
    <row r="3304" spans="2:5" x14ac:dyDescent="0.25">
      <c r="B3304" s="26"/>
      <c r="E3304" s="60"/>
    </row>
    <row r="3305" spans="2:5" x14ac:dyDescent="0.25">
      <c r="B3305" s="26"/>
    </row>
    <row r="3306" spans="2:5" x14ac:dyDescent="0.25">
      <c r="B3306" s="26"/>
    </row>
    <row r="3307" spans="2:5" x14ac:dyDescent="0.25">
      <c r="B3307" s="26"/>
    </row>
    <row r="3308" spans="2:5" x14ac:dyDescent="0.25">
      <c r="B3308" s="26"/>
      <c r="E3308" s="60"/>
    </row>
    <row r="3309" spans="2:5" x14ac:dyDescent="0.25">
      <c r="B3309" s="26"/>
    </row>
    <row r="3310" spans="2:5" x14ac:dyDescent="0.25">
      <c r="B3310" s="26"/>
      <c r="E3310" s="60"/>
    </row>
    <row r="3311" spans="2:5" x14ac:dyDescent="0.25">
      <c r="B3311" s="26"/>
    </row>
    <row r="3312" spans="2:5" x14ac:dyDescent="0.25">
      <c r="B3312" s="26"/>
      <c r="E3312" s="60"/>
    </row>
    <row r="3313" spans="2:5" x14ac:dyDescent="0.25">
      <c r="B3313" s="26"/>
    </row>
    <row r="3314" spans="2:5" x14ac:dyDescent="0.25">
      <c r="B3314" s="26"/>
    </row>
    <row r="3315" spans="2:5" x14ac:dyDescent="0.25">
      <c r="B3315" s="26"/>
    </row>
    <row r="3316" spans="2:5" x14ac:dyDescent="0.25">
      <c r="B3316" s="26"/>
    </row>
    <row r="3317" spans="2:5" x14ac:dyDescent="0.25">
      <c r="B3317" s="26"/>
    </row>
    <row r="3318" spans="2:5" x14ac:dyDescent="0.25">
      <c r="B3318" s="26"/>
    </row>
    <row r="3319" spans="2:5" x14ac:dyDescent="0.25">
      <c r="B3319" s="26"/>
    </row>
    <row r="3320" spans="2:5" x14ac:dyDescent="0.25">
      <c r="B3320" s="26"/>
      <c r="E3320" s="60"/>
    </row>
    <row r="3321" spans="2:5" x14ac:dyDescent="0.25">
      <c r="B3321" s="26"/>
    </row>
    <row r="3322" spans="2:5" x14ac:dyDescent="0.25">
      <c r="B3322" s="26"/>
      <c r="E3322" s="60"/>
    </row>
    <row r="3323" spans="2:5" x14ac:dyDescent="0.25">
      <c r="B3323" s="26"/>
      <c r="E3323" s="60"/>
    </row>
    <row r="3324" spans="2:5" x14ac:dyDescent="0.25">
      <c r="B3324" s="26"/>
      <c r="E3324" s="60"/>
    </row>
    <row r="3325" spans="2:5" x14ac:dyDescent="0.25">
      <c r="B3325" s="26"/>
    </row>
    <row r="3326" spans="2:5" x14ac:dyDescent="0.25">
      <c r="B3326" s="26"/>
      <c r="E3326" s="60"/>
    </row>
    <row r="3327" spans="2:5" x14ac:dyDescent="0.25">
      <c r="B3327" s="26"/>
    </row>
    <row r="3328" spans="2:5" x14ac:dyDescent="0.25">
      <c r="B3328" s="26"/>
    </row>
    <row r="3329" spans="2:5" x14ac:dyDescent="0.25">
      <c r="B3329" s="26"/>
    </row>
    <row r="3330" spans="2:5" x14ac:dyDescent="0.25">
      <c r="B3330" s="26"/>
    </row>
    <row r="3331" spans="2:5" x14ac:dyDescent="0.25">
      <c r="B3331" s="26"/>
    </row>
    <row r="3332" spans="2:5" x14ac:dyDescent="0.25">
      <c r="B3332" s="26"/>
    </row>
    <row r="3333" spans="2:5" x14ac:dyDescent="0.25">
      <c r="B3333" s="26"/>
    </row>
    <row r="3334" spans="2:5" x14ac:dyDescent="0.25">
      <c r="B3334" s="26"/>
      <c r="E3334" s="60"/>
    </row>
    <row r="3335" spans="2:5" x14ac:dyDescent="0.25">
      <c r="B3335" s="26"/>
    </row>
    <row r="3336" spans="2:5" x14ac:dyDescent="0.25">
      <c r="B3336" s="26"/>
    </row>
    <row r="3337" spans="2:5" x14ac:dyDescent="0.25">
      <c r="B3337" s="26"/>
    </row>
    <row r="3338" spans="2:5" x14ac:dyDescent="0.25">
      <c r="B3338" s="26"/>
      <c r="E3338" s="60"/>
    </row>
    <row r="3339" spans="2:5" x14ac:dyDescent="0.25">
      <c r="B3339" s="26"/>
      <c r="E3339" s="60"/>
    </row>
    <row r="3340" spans="2:5" x14ac:dyDescent="0.25">
      <c r="B3340" s="26"/>
      <c r="E3340" s="60"/>
    </row>
    <row r="3341" spans="2:5" x14ac:dyDescent="0.25">
      <c r="B3341" s="26"/>
      <c r="E3341" s="60"/>
    </row>
    <row r="3342" spans="2:5" x14ac:dyDescent="0.25">
      <c r="B3342" s="26"/>
      <c r="E3342" s="60"/>
    </row>
    <row r="3343" spans="2:5" x14ac:dyDescent="0.25">
      <c r="B3343" s="26"/>
    </row>
    <row r="3344" spans="2:5" x14ac:dyDescent="0.25">
      <c r="B3344" s="26"/>
      <c r="E3344" s="60"/>
    </row>
    <row r="3345" spans="2:5" x14ac:dyDescent="0.25">
      <c r="B3345" s="26"/>
      <c r="E3345" s="60"/>
    </row>
    <row r="3346" spans="2:5" x14ac:dyDescent="0.25">
      <c r="B3346" s="26"/>
      <c r="E3346" s="60"/>
    </row>
    <row r="3347" spans="2:5" x14ac:dyDescent="0.25">
      <c r="B3347" s="26"/>
      <c r="E3347" s="60"/>
    </row>
    <row r="3348" spans="2:5" x14ac:dyDescent="0.25">
      <c r="B3348" s="26"/>
      <c r="E3348" s="60"/>
    </row>
    <row r="3349" spans="2:5" x14ac:dyDescent="0.25">
      <c r="B3349" s="26"/>
      <c r="E3349" s="60"/>
    </row>
    <row r="3350" spans="2:5" x14ac:dyDescent="0.25">
      <c r="B3350" s="26"/>
      <c r="E3350" s="60"/>
    </row>
    <row r="3351" spans="2:5" x14ac:dyDescent="0.25">
      <c r="B3351" s="26"/>
    </row>
    <row r="3352" spans="2:5" x14ac:dyDescent="0.25">
      <c r="B3352" s="26"/>
      <c r="E3352" s="60"/>
    </row>
    <row r="3353" spans="2:5" x14ac:dyDescent="0.25">
      <c r="B3353" s="26"/>
    </row>
    <row r="3354" spans="2:5" x14ac:dyDescent="0.25">
      <c r="B3354" s="26"/>
      <c r="E3354" s="60"/>
    </row>
    <row r="3355" spans="2:5" x14ac:dyDescent="0.25">
      <c r="B3355" s="26"/>
    </row>
    <row r="3356" spans="2:5" x14ac:dyDescent="0.25">
      <c r="B3356" s="26"/>
    </row>
    <row r="3357" spans="2:5" x14ac:dyDescent="0.25">
      <c r="B3357" s="26"/>
    </row>
    <row r="3358" spans="2:5" x14ac:dyDescent="0.25">
      <c r="B3358" s="26"/>
    </row>
    <row r="3359" spans="2:5" x14ac:dyDescent="0.25">
      <c r="B3359" s="26"/>
      <c r="E3359" s="60"/>
    </row>
    <row r="3360" spans="2:5" x14ac:dyDescent="0.25">
      <c r="B3360" s="26"/>
    </row>
    <row r="3361" spans="2:5" x14ac:dyDescent="0.25">
      <c r="B3361" s="26"/>
    </row>
    <row r="3362" spans="2:5" x14ac:dyDescent="0.25">
      <c r="B3362" s="26"/>
    </row>
    <row r="3363" spans="2:5" x14ac:dyDescent="0.25">
      <c r="B3363" s="26"/>
    </row>
    <row r="3364" spans="2:5" x14ac:dyDescent="0.25">
      <c r="B3364" s="26"/>
      <c r="E3364" s="60"/>
    </row>
    <row r="3365" spans="2:5" x14ac:dyDescent="0.25">
      <c r="B3365" s="26"/>
    </row>
    <row r="3366" spans="2:5" x14ac:dyDescent="0.25">
      <c r="B3366" s="26"/>
    </row>
    <row r="3367" spans="2:5" x14ac:dyDescent="0.25">
      <c r="B3367" s="26"/>
    </row>
    <row r="3368" spans="2:5" x14ac:dyDescent="0.25">
      <c r="B3368" s="26"/>
      <c r="E3368" s="60"/>
    </row>
    <row r="3369" spans="2:5" x14ac:dyDescent="0.25">
      <c r="B3369" s="26"/>
    </row>
    <row r="3370" spans="2:5" x14ac:dyDescent="0.25">
      <c r="B3370" s="26"/>
    </row>
    <row r="3371" spans="2:5" x14ac:dyDescent="0.25">
      <c r="B3371" s="26"/>
    </row>
    <row r="3372" spans="2:5" x14ac:dyDescent="0.25">
      <c r="B3372" s="26"/>
    </row>
    <row r="3373" spans="2:5" x14ac:dyDescent="0.25">
      <c r="B3373" s="26"/>
    </row>
    <row r="3374" spans="2:5" x14ac:dyDescent="0.25">
      <c r="B3374" s="26"/>
      <c r="E3374" s="60"/>
    </row>
    <row r="3375" spans="2:5" x14ac:dyDescent="0.25">
      <c r="B3375" s="26"/>
      <c r="E3375" s="60"/>
    </row>
    <row r="3376" spans="2:5" x14ac:dyDescent="0.25">
      <c r="B3376" s="26"/>
      <c r="E3376" s="60"/>
    </row>
    <row r="3377" spans="2:5" x14ac:dyDescent="0.25">
      <c r="B3377" s="26"/>
    </row>
    <row r="3378" spans="2:5" x14ac:dyDescent="0.25">
      <c r="B3378" s="26"/>
    </row>
    <row r="3379" spans="2:5" x14ac:dyDescent="0.25">
      <c r="B3379" s="26"/>
      <c r="E3379" s="60"/>
    </row>
    <row r="3380" spans="2:5" x14ac:dyDescent="0.25">
      <c r="B3380" s="26"/>
      <c r="E3380" s="60"/>
    </row>
    <row r="3381" spans="2:5" x14ac:dyDescent="0.25">
      <c r="B3381" s="26"/>
    </row>
    <row r="3382" spans="2:5" x14ac:dyDescent="0.25">
      <c r="B3382" s="26"/>
      <c r="E3382" s="60"/>
    </row>
    <row r="3383" spans="2:5" x14ac:dyDescent="0.25">
      <c r="B3383" s="26"/>
    </row>
    <row r="3384" spans="2:5" x14ac:dyDescent="0.25">
      <c r="B3384" s="26"/>
    </row>
    <row r="3385" spans="2:5" x14ac:dyDescent="0.25">
      <c r="B3385" s="26"/>
    </row>
    <row r="3386" spans="2:5" x14ac:dyDescent="0.25">
      <c r="B3386" s="26"/>
      <c r="E3386" s="60"/>
    </row>
    <row r="3387" spans="2:5" x14ac:dyDescent="0.25">
      <c r="B3387" s="26"/>
      <c r="E3387" s="60"/>
    </row>
    <row r="3388" spans="2:5" x14ac:dyDescent="0.25">
      <c r="B3388" s="26"/>
    </row>
    <row r="3389" spans="2:5" x14ac:dyDescent="0.25">
      <c r="B3389" s="26"/>
    </row>
    <row r="3390" spans="2:5" x14ac:dyDescent="0.25">
      <c r="B3390" s="26"/>
    </row>
    <row r="3391" spans="2:5" x14ac:dyDescent="0.25">
      <c r="B3391" s="26"/>
      <c r="E3391" s="60"/>
    </row>
    <row r="3392" spans="2:5" x14ac:dyDescent="0.25">
      <c r="B3392" s="26"/>
    </row>
    <row r="3393" spans="2:5" x14ac:dyDescent="0.25">
      <c r="B3393" s="26"/>
    </row>
    <row r="3394" spans="2:5" x14ac:dyDescent="0.25">
      <c r="B3394" s="26"/>
      <c r="E3394" s="60"/>
    </row>
    <row r="3395" spans="2:5" x14ac:dyDescent="0.25">
      <c r="B3395" s="26"/>
      <c r="E3395" s="60"/>
    </row>
    <row r="3396" spans="2:5" x14ac:dyDescent="0.25">
      <c r="B3396" s="26"/>
    </row>
    <row r="3397" spans="2:5" x14ac:dyDescent="0.25">
      <c r="B3397" s="26"/>
      <c r="E3397" s="60"/>
    </row>
    <row r="3398" spans="2:5" x14ac:dyDescent="0.25">
      <c r="B3398" s="26"/>
      <c r="E3398" s="60"/>
    </row>
    <row r="3399" spans="2:5" x14ac:dyDescent="0.25">
      <c r="B3399" s="26"/>
    </row>
    <row r="3400" spans="2:5" x14ac:dyDescent="0.25">
      <c r="B3400" s="26"/>
      <c r="E3400" s="60"/>
    </row>
    <row r="3401" spans="2:5" x14ac:dyDescent="0.25">
      <c r="B3401" s="26"/>
      <c r="E3401" s="60"/>
    </row>
    <row r="3402" spans="2:5" x14ac:dyDescent="0.25">
      <c r="B3402" s="26"/>
    </row>
    <row r="3403" spans="2:5" x14ac:dyDescent="0.25">
      <c r="B3403" s="26"/>
    </row>
    <row r="3404" spans="2:5" x14ac:dyDescent="0.25">
      <c r="B3404" s="26"/>
    </row>
    <row r="3405" spans="2:5" x14ac:dyDescent="0.25">
      <c r="B3405" s="26"/>
      <c r="E3405" s="60"/>
    </row>
    <row r="3406" spans="2:5" x14ac:dyDescent="0.25">
      <c r="B3406" s="26"/>
    </row>
    <row r="3407" spans="2:5" x14ac:dyDescent="0.25">
      <c r="B3407" s="26"/>
    </row>
    <row r="3408" spans="2:5" x14ac:dyDescent="0.25">
      <c r="B3408" s="26"/>
      <c r="E3408" s="60"/>
    </row>
    <row r="3409" spans="2:5" x14ac:dyDescent="0.25">
      <c r="B3409" s="26"/>
    </row>
    <row r="3410" spans="2:5" x14ac:dyDescent="0.25">
      <c r="B3410" s="26"/>
    </row>
    <row r="3411" spans="2:5" x14ac:dyDescent="0.25">
      <c r="B3411" s="26"/>
      <c r="E3411" s="60"/>
    </row>
    <row r="3412" spans="2:5" x14ac:dyDescent="0.25">
      <c r="B3412" s="26"/>
      <c r="E3412" s="60"/>
    </row>
    <row r="3413" spans="2:5" x14ac:dyDescent="0.25">
      <c r="B3413" s="26"/>
      <c r="E3413" s="60"/>
    </row>
    <row r="3414" spans="2:5" x14ac:dyDescent="0.25">
      <c r="B3414" s="26"/>
    </row>
    <row r="3415" spans="2:5" x14ac:dyDescent="0.25">
      <c r="B3415" s="26"/>
    </row>
    <row r="3416" spans="2:5" x14ac:dyDescent="0.25">
      <c r="B3416" s="26"/>
    </row>
    <row r="3417" spans="2:5" x14ac:dyDescent="0.25">
      <c r="B3417" s="26"/>
      <c r="E3417" s="60"/>
    </row>
    <row r="3418" spans="2:5" x14ac:dyDescent="0.25">
      <c r="B3418" s="26"/>
    </row>
    <row r="3419" spans="2:5" x14ac:dyDescent="0.25">
      <c r="B3419" s="26"/>
      <c r="E3419" s="60"/>
    </row>
    <row r="3420" spans="2:5" x14ac:dyDescent="0.25">
      <c r="B3420" s="26"/>
      <c r="E3420" s="60"/>
    </row>
    <row r="3421" spans="2:5" x14ac:dyDescent="0.25">
      <c r="B3421" s="26"/>
      <c r="E3421" s="60"/>
    </row>
    <row r="3422" spans="2:5" x14ac:dyDescent="0.25">
      <c r="B3422" s="26"/>
    </row>
    <row r="3423" spans="2:5" x14ac:dyDescent="0.25">
      <c r="B3423" s="26"/>
    </row>
    <row r="3424" spans="2:5" x14ac:dyDescent="0.25">
      <c r="B3424" s="26"/>
    </row>
    <row r="3425" spans="2:5" x14ac:dyDescent="0.25">
      <c r="B3425" s="26"/>
    </row>
    <row r="3426" spans="2:5" x14ac:dyDescent="0.25">
      <c r="B3426" s="26"/>
      <c r="E3426" s="60"/>
    </row>
    <row r="3427" spans="2:5" x14ac:dyDescent="0.25">
      <c r="B3427" s="26"/>
    </row>
    <row r="3428" spans="2:5" x14ac:dyDescent="0.25">
      <c r="B3428" s="26"/>
    </row>
    <row r="3429" spans="2:5" x14ac:dyDescent="0.25">
      <c r="B3429" s="26"/>
      <c r="E3429" s="60"/>
    </row>
    <row r="3430" spans="2:5" x14ac:dyDescent="0.25">
      <c r="B3430" s="26"/>
      <c r="E3430" s="60"/>
    </row>
    <row r="3431" spans="2:5" x14ac:dyDescent="0.25">
      <c r="B3431" s="26"/>
      <c r="E3431" s="60"/>
    </row>
    <row r="3432" spans="2:5" x14ac:dyDescent="0.25">
      <c r="B3432" s="26"/>
    </row>
    <row r="3433" spans="2:5" x14ac:dyDescent="0.25">
      <c r="B3433" s="26"/>
    </row>
    <row r="3434" spans="2:5" x14ac:dyDescent="0.25">
      <c r="B3434" s="26"/>
      <c r="E3434" s="60"/>
    </row>
    <row r="3435" spans="2:5" x14ac:dyDescent="0.25">
      <c r="B3435" s="26"/>
      <c r="E3435" s="60"/>
    </row>
    <row r="3436" spans="2:5" x14ac:dyDescent="0.25">
      <c r="B3436" s="26"/>
      <c r="E3436" s="60"/>
    </row>
    <row r="3437" spans="2:5" x14ac:dyDescent="0.25">
      <c r="B3437" s="26"/>
    </row>
    <row r="3438" spans="2:5" x14ac:dyDescent="0.25">
      <c r="B3438" s="26"/>
      <c r="E3438" s="60"/>
    </row>
    <row r="3439" spans="2:5" x14ac:dyDescent="0.25">
      <c r="B3439" s="26"/>
      <c r="E3439" s="60"/>
    </row>
    <row r="3440" spans="2:5" x14ac:dyDescent="0.25">
      <c r="B3440" s="26"/>
    </row>
    <row r="3441" spans="2:5" x14ac:dyDescent="0.25">
      <c r="B3441" s="26"/>
    </row>
    <row r="3442" spans="2:5" x14ac:dyDescent="0.25">
      <c r="B3442" s="26"/>
      <c r="E3442" s="60"/>
    </row>
    <row r="3443" spans="2:5" x14ac:dyDescent="0.25">
      <c r="B3443" s="26"/>
    </row>
    <row r="3444" spans="2:5" x14ac:dyDescent="0.25">
      <c r="B3444" s="26"/>
    </row>
    <row r="3445" spans="2:5" x14ac:dyDescent="0.25">
      <c r="B3445" s="26"/>
      <c r="E3445" s="60"/>
    </row>
    <row r="3446" spans="2:5" x14ac:dyDescent="0.25">
      <c r="B3446" s="26"/>
      <c r="E3446" s="60"/>
    </row>
    <row r="3447" spans="2:5" x14ac:dyDescent="0.25">
      <c r="B3447" s="26"/>
      <c r="E3447" s="60"/>
    </row>
    <row r="3448" spans="2:5" x14ac:dyDescent="0.25">
      <c r="B3448" s="26"/>
      <c r="E3448" s="60"/>
    </row>
    <row r="3449" spans="2:5" x14ac:dyDescent="0.25">
      <c r="B3449" s="26"/>
    </row>
    <row r="3450" spans="2:5" x14ac:dyDescent="0.25">
      <c r="B3450" s="26"/>
    </row>
    <row r="3451" spans="2:5" x14ac:dyDescent="0.25">
      <c r="B3451" s="26"/>
    </row>
    <row r="3452" spans="2:5" x14ac:dyDescent="0.25">
      <c r="B3452" s="26"/>
    </row>
    <row r="3453" spans="2:5" x14ac:dyDescent="0.25">
      <c r="B3453" s="26"/>
    </row>
    <row r="3454" spans="2:5" x14ac:dyDescent="0.25">
      <c r="B3454" s="26"/>
      <c r="E3454" s="60"/>
    </row>
    <row r="3455" spans="2:5" x14ac:dyDescent="0.25">
      <c r="B3455" s="26"/>
    </row>
    <row r="3456" spans="2:5" x14ac:dyDescent="0.25">
      <c r="B3456" s="26"/>
      <c r="E3456" s="60"/>
    </row>
    <row r="3457" spans="2:5" x14ac:dyDescent="0.25">
      <c r="B3457" s="26"/>
    </row>
    <row r="3458" spans="2:5" x14ac:dyDescent="0.25">
      <c r="B3458" s="26"/>
    </row>
    <row r="3459" spans="2:5" x14ac:dyDescent="0.25">
      <c r="B3459" s="26"/>
      <c r="E3459" s="60"/>
    </row>
    <row r="3460" spans="2:5" x14ac:dyDescent="0.25">
      <c r="B3460" s="26"/>
    </row>
    <row r="3461" spans="2:5" x14ac:dyDescent="0.25">
      <c r="B3461" s="26"/>
      <c r="E3461" s="60"/>
    </row>
    <row r="3462" spans="2:5" x14ac:dyDescent="0.25">
      <c r="B3462" s="26"/>
    </row>
    <row r="3463" spans="2:5" x14ac:dyDescent="0.25">
      <c r="B3463" s="26"/>
    </row>
    <row r="3464" spans="2:5" x14ac:dyDescent="0.25">
      <c r="B3464" s="26"/>
    </row>
    <row r="3465" spans="2:5" x14ac:dyDescent="0.25">
      <c r="B3465" s="26"/>
      <c r="E3465" s="60"/>
    </row>
    <row r="3466" spans="2:5" x14ac:dyDescent="0.25">
      <c r="B3466" s="26"/>
    </row>
    <row r="3467" spans="2:5" x14ac:dyDescent="0.25">
      <c r="B3467" s="26"/>
      <c r="E3467" s="60"/>
    </row>
    <row r="3468" spans="2:5" x14ac:dyDescent="0.25">
      <c r="B3468" s="26"/>
    </row>
    <row r="3469" spans="2:5" x14ac:dyDescent="0.25">
      <c r="B3469" s="26"/>
    </row>
    <row r="3470" spans="2:5" x14ac:dyDescent="0.25">
      <c r="B3470" s="26"/>
      <c r="E3470" s="60"/>
    </row>
    <row r="3471" spans="2:5" x14ac:dyDescent="0.25">
      <c r="B3471" s="26"/>
      <c r="E3471" s="60"/>
    </row>
    <row r="3472" spans="2:5" x14ac:dyDescent="0.25">
      <c r="B3472" s="26"/>
    </row>
    <row r="3473" spans="2:5" x14ac:dyDescent="0.25">
      <c r="B3473" s="26"/>
    </row>
    <row r="3474" spans="2:5" x14ac:dyDescent="0.25">
      <c r="B3474" s="26"/>
      <c r="E3474" s="60"/>
    </row>
    <row r="3475" spans="2:5" x14ac:dyDescent="0.25">
      <c r="B3475" s="26"/>
    </row>
    <row r="3476" spans="2:5" x14ac:dyDescent="0.25">
      <c r="B3476" s="26"/>
    </row>
    <row r="3477" spans="2:5" x14ac:dyDescent="0.25">
      <c r="B3477" s="26"/>
    </row>
    <row r="3478" spans="2:5" x14ac:dyDescent="0.25">
      <c r="B3478" s="26"/>
      <c r="E3478" s="60"/>
    </row>
    <row r="3479" spans="2:5" x14ac:dyDescent="0.25">
      <c r="B3479" s="26"/>
      <c r="E3479" s="60"/>
    </row>
    <row r="3480" spans="2:5" x14ac:dyDescent="0.25">
      <c r="B3480" s="26"/>
    </row>
    <row r="3481" spans="2:5" x14ac:dyDescent="0.25">
      <c r="B3481" s="26"/>
    </row>
    <row r="3482" spans="2:5" x14ac:dyDescent="0.25">
      <c r="B3482" s="26"/>
      <c r="E3482" s="60"/>
    </row>
    <row r="3483" spans="2:5" x14ac:dyDescent="0.25">
      <c r="B3483" s="26"/>
    </row>
    <row r="3484" spans="2:5" x14ac:dyDescent="0.25">
      <c r="B3484" s="26"/>
    </row>
    <row r="3485" spans="2:5" x14ac:dyDescent="0.25">
      <c r="B3485" s="26"/>
      <c r="E3485" s="60"/>
    </row>
    <row r="3486" spans="2:5" x14ac:dyDescent="0.25">
      <c r="B3486" s="26"/>
    </row>
    <row r="3487" spans="2:5" x14ac:dyDescent="0.25">
      <c r="B3487" s="26"/>
    </row>
    <row r="3488" spans="2:5" x14ac:dyDescent="0.25">
      <c r="B3488" s="26"/>
    </row>
    <row r="3489" spans="2:5" x14ac:dyDescent="0.25">
      <c r="B3489" s="26"/>
    </row>
    <row r="3490" spans="2:5" x14ac:dyDescent="0.25">
      <c r="B3490" s="26"/>
    </row>
    <row r="3491" spans="2:5" x14ac:dyDescent="0.25">
      <c r="B3491" s="26"/>
      <c r="E3491" s="60"/>
    </row>
    <row r="3492" spans="2:5" x14ac:dyDescent="0.25">
      <c r="B3492" s="26"/>
    </row>
    <row r="3493" spans="2:5" x14ac:dyDescent="0.25">
      <c r="B3493" s="26"/>
    </row>
    <row r="3494" spans="2:5" x14ac:dyDescent="0.25">
      <c r="B3494" s="26"/>
    </row>
    <row r="3495" spans="2:5" x14ac:dyDescent="0.25">
      <c r="B3495" s="26"/>
      <c r="E3495" s="60"/>
    </row>
    <row r="3496" spans="2:5" x14ac:dyDescent="0.25">
      <c r="B3496" s="26"/>
    </row>
    <row r="3497" spans="2:5" x14ac:dyDescent="0.25">
      <c r="B3497" s="26"/>
    </row>
    <row r="3498" spans="2:5" x14ac:dyDescent="0.25">
      <c r="B3498" s="26"/>
    </row>
    <row r="3499" spans="2:5" x14ac:dyDescent="0.25">
      <c r="B3499" s="26"/>
    </row>
    <row r="3500" spans="2:5" x14ac:dyDescent="0.25">
      <c r="B3500" s="26"/>
      <c r="E3500" s="60"/>
    </row>
    <row r="3501" spans="2:5" x14ac:dyDescent="0.25">
      <c r="B3501" s="26"/>
      <c r="E3501" s="60"/>
    </row>
    <row r="3502" spans="2:5" x14ac:dyDescent="0.25">
      <c r="B3502" s="26"/>
      <c r="E3502" s="60"/>
    </row>
    <row r="3503" spans="2:5" x14ac:dyDescent="0.25">
      <c r="B3503" s="26"/>
    </row>
    <row r="3504" spans="2:5" x14ac:dyDescent="0.25">
      <c r="B3504" s="26"/>
    </row>
    <row r="3505" spans="2:5" x14ac:dyDescent="0.25">
      <c r="B3505" s="26"/>
    </row>
    <row r="3506" spans="2:5" x14ac:dyDescent="0.25">
      <c r="B3506" s="26"/>
    </row>
    <row r="3507" spans="2:5" x14ac:dyDescent="0.25">
      <c r="B3507" s="26"/>
    </row>
    <row r="3508" spans="2:5" x14ac:dyDescent="0.25">
      <c r="B3508" s="26"/>
      <c r="E3508" s="60"/>
    </row>
    <row r="3509" spans="2:5" x14ac:dyDescent="0.25">
      <c r="B3509" s="26"/>
      <c r="E3509" s="60"/>
    </row>
    <row r="3510" spans="2:5" x14ac:dyDescent="0.25">
      <c r="B3510" s="26"/>
    </row>
    <row r="3511" spans="2:5" x14ac:dyDescent="0.25">
      <c r="B3511" s="26"/>
    </row>
    <row r="3512" spans="2:5" x14ac:dyDescent="0.25">
      <c r="B3512" s="26"/>
    </row>
    <row r="3513" spans="2:5" x14ac:dyDescent="0.25">
      <c r="B3513" s="26"/>
    </row>
    <row r="3514" spans="2:5" x14ac:dyDescent="0.25">
      <c r="B3514" s="26"/>
      <c r="E3514" s="60"/>
    </row>
    <row r="3515" spans="2:5" x14ac:dyDescent="0.25">
      <c r="B3515" s="26"/>
      <c r="E3515" s="60"/>
    </row>
    <row r="3516" spans="2:5" x14ac:dyDescent="0.25">
      <c r="B3516" s="26"/>
    </row>
    <row r="3517" spans="2:5" x14ac:dyDescent="0.25">
      <c r="B3517" s="26"/>
      <c r="E3517" s="60"/>
    </row>
    <row r="3518" spans="2:5" x14ac:dyDescent="0.25">
      <c r="B3518" s="26"/>
      <c r="E3518" s="60"/>
    </row>
    <row r="3519" spans="2:5" x14ac:dyDescent="0.25">
      <c r="B3519" s="26"/>
      <c r="E3519" s="60"/>
    </row>
    <row r="3520" spans="2:5" x14ac:dyDescent="0.25">
      <c r="B3520" s="26"/>
      <c r="E3520" s="60"/>
    </row>
    <row r="3521" spans="2:5" x14ac:dyDescent="0.25">
      <c r="B3521" s="26"/>
    </row>
    <row r="3522" spans="2:5" x14ac:dyDescent="0.25">
      <c r="B3522" s="26"/>
    </row>
    <row r="3523" spans="2:5" x14ac:dyDescent="0.25">
      <c r="B3523" s="26"/>
      <c r="E3523" s="60"/>
    </row>
    <row r="3524" spans="2:5" x14ac:dyDescent="0.25">
      <c r="B3524" s="26"/>
    </row>
    <row r="3525" spans="2:5" x14ac:dyDescent="0.25">
      <c r="B3525" s="26"/>
      <c r="E3525" s="60"/>
    </row>
    <row r="3526" spans="2:5" x14ac:dyDescent="0.25">
      <c r="B3526" s="26"/>
    </row>
    <row r="3527" spans="2:5" x14ac:dyDescent="0.25">
      <c r="B3527" s="26"/>
    </row>
    <row r="3528" spans="2:5" x14ac:dyDescent="0.25">
      <c r="B3528" s="26"/>
      <c r="E3528" s="60"/>
    </row>
    <row r="3529" spans="2:5" x14ac:dyDescent="0.25">
      <c r="B3529" s="26"/>
    </row>
    <row r="3530" spans="2:5" x14ac:dyDescent="0.25">
      <c r="B3530" s="26"/>
    </row>
    <row r="3531" spans="2:5" x14ac:dyDescent="0.25">
      <c r="B3531" s="26"/>
    </row>
    <row r="3532" spans="2:5" x14ac:dyDescent="0.25">
      <c r="B3532" s="26"/>
      <c r="E3532" s="60"/>
    </row>
    <row r="3533" spans="2:5" x14ac:dyDescent="0.25">
      <c r="B3533" s="26"/>
      <c r="E3533" s="60"/>
    </row>
    <row r="3534" spans="2:5" x14ac:dyDescent="0.25">
      <c r="B3534" s="26"/>
    </row>
    <row r="3535" spans="2:5" x14ac:dyDescent="0.25">
      <c r="B3535" s="26"/>
    </row>
    <row r="3536" spans="2:5" x14ac:dyDescent="0.25">
      <c r="B3536" s="26"/>
    </row>
    <row r="3537" spans="2:5" x14ac:dyDescent="0.25">
      <c r="B3537" s="26"/>
    </row>
    <row r="3538" spans="2:5" x14ac:dyDescent="0.25">
      <c r="B3538" s="26"/>
    </row>
    <row r="3539" spans="2:5" x14ac:dyDescent="0.25">
      <c r="B3539" s="26"/>
      <c r="E3539" s="60"/>
    </row>
    <row r="3540" spans="2:5" x14ac:dyDescent="0.25">
      <c r="B3540" s="26"/>
      <c r="E3540" s="60"/>
    </row>
    <row r="3541" spans="2:5" x14ac:dyDescent="0.25">
      <c r="B3541" s="26"/>
    </row>
    <row r="3542" spans="2:5" x14ac:dyDescent="0.25">
      <c r="B3542" s="26"/>
      <c r="E3542" s="60"/>
    </row>
    <row r="3543" spans="2:5" x14ac:dyDescent="0.25">
      <c r="B3543" s="26"/>
      <c r="E3543" s="60"/>
    </row>
    <row r="3544" spans="2:5" x14ac:dyDescent="0.25">
      <c r="B3544" s="26"/>
      <c r="E3544" s="60"/>
    </row>
    <row r="3545" spans="2:5" x14ac:dyDescent="0.25">
      <c r="B3545" s="26"/>
    </row>
    <row r="3546" spans="2:5" x14ac:dyDescent="0.25">
      <c r="B3546" s="26"/>
    </row>
    <row r="3547" spans="2:5" x14ac:dyDescent="0.25">
      <c r="B3547" s="26"/>
      <c r="E3547" s="60"/>
    </row>
    <row r="3548" spans="2:5" x14ac:dyDescent="0.25">
      <c r="B3548" s="26"/>
    </row>
    <row r="3549" spans="2:5" x14ac:dyDescent="0.25">
      <c r="B3549" s="26"/>
    </row>
    <row r="3550" spans="2:5" x14ac:dyDescent="0.25">
      <c r="B3550" s="26"/>
    </row>
    <row r="3551" spans="2:5" x14ac:dyDescent="0.25">
      <c r="B3551" s="26"/>
      <c r="E3551" s="60"/>
    </row>
    <row r="3552" spans="2:5" x14ac:dyDescent="0.25">
      <c r="B3552" s="26"/>
      <c r="E3552" s="60"/>
    </row>
    <row r="3553" spans="2:5" x14ac:dyDescent="0.25">
      <c r="B3553" s="26"/>
      <c r="E3553" s="60"/>
    </row>
    <row r="3554" spans="2:5" x14ac:dyDescent="0.25">
      <c r="B3554" s="26"/>
      <c r="E3554" s="60"/>
    </row>
    <row r="3555" spans="2:5" x14ac:dyDescent="0.25">
      <c r="B3555" s="26"/>
    </row>
    <row r="3556" spans="2:5" x14ac:dyDescent="0.25">
      <c r="B3556" s="26"/>
    </row>
    <row r="3557" spans="2:5" x14ac:dyDescent="0.25">
      <c r="B3557" s="26"/>
    </row>
    <row r="3558" spans="2:5" x14ac:dyDescent="0.25">
      <c r="B3558" s="26"/>
      <c r="E3558" s="60"/>
    </row>
    <row r="3559" spans="2:5" x14ac:dyDescent="0.25">
      <c r="B3559" s="26"/>
      <c r="E3559" s="60"/>
    </row>
    <row r="3560" spans="2:5" x14ac:dyDescent="0.25">
      <c r="B3560" s="26"/>
      <c r="E3560" s="60"/>
    </row>
    <row r="3561" spans="2:5" x14ac:dyDescent="0.25">
      <c r="B3561" s="26"/>
      <c r="E3561" s="60"/>
    </row>
    <row r="3562" spans="2:5" x14ac:dyDescent="0.25">
      <c r="B3562" s="26"/>
      <c r="E3562" s="60"/>
    </row>
    <row r="3563" spans="2:5" x14ac:dyDescent="0.25">
      <c r="B3563" s="26"/>
      <c r="E3563" s="60"/>
    </row>
    <row r="3564" spans="2:5" x14ac:dyDescent="0.25">
      <c r="B3564" s="26"/>
    </row>
    <row r="3565" spans="2:5" x14ac:dyDescent="0.25">
      <c r="B3565" s="26"/>
    </row>
    <row r="3566" spans="2:5" x14ac:dyDescent="0.25">
      <c r="B3566" s="26"/>
    </row>
    <row r="3567" spans="2:5" x14ac:dyDescent="0.25">
      <c r="B3567" s="26"/>
    </row>
    <row r="3568" spans="2:5" x14ac:dyDescent="0.25">
      <c r="B3568" s="26"/>
    </row>
    <row r="3569" spans="2:5" x14ac:dyDescent="0.25">
      <c r="B3569" s="26"/>
      <c r="E3569" s="60"/>
    </row>
    <row r="3570" spans="2:5" x14ac:dyDescent="0.25">
      <c r="B3570" s="26"/>
      <c r="E3570" s="60"/>
    </row>
    <row r="3571" spans="2:5" x14ac:dyDescent="0.25">
      <c r="B3571" s="26"/>
      <c r="E3571" s="60"/>
    </row>
    <row r="3572" spans="2:5" x14ac:dyDescent="0.25">
      <c r="B3572" s="26"/>
      <c r="E3572" s="60"/>
    </row>
    <row r="3573" spans="2:5" x14ac:dyDescent="0.25">
      <c r="B3573" s="26"/>
    </row>
    <row r="3574" spans="2:5" x14ac:dyDescent="0.25">
      <c r="B3574" s="26"/>
    </row>
    <row r="3575" spans="2:5" x14ac:dyDescent="0.25">
      <c r="B3575" s="26"/>
      <c r="E3575" s="60"/>
    </row>
    <row r="3576" spans="2:5" x14ac:dyDescent="0.25">
      <c r="B3576" s="26"/>
      <c r="E3576" s="60"/>
    </row>
    <row r="3577" spans="2:5" x14ac:dyDescent="0.25">
      <c r="B3577" s="26"/>
      <c r="E3577" s="60"/>
    </row>
    <row r="3578" spans="2:5" x14ac:dyDescent="0.25">
      <c r="B3578" s="26"/>
      <c r="E3578" s="60"/>
    </row>
    <row r="3579" spans="2:5" x14ac:dyDescent="0.25">
      <c r="B3579" s="26"/>
      <c r="E3579" s="60"/>
    </row>
    <row r="3580" spans="2:5" x14ac:dyDescent="0.25">
      <c r="B3580" s="26"/>
      <c r="E3580" s="60"/>
    </row>
    <row r="3581" spans="2:5" x14ac:dyDescent="0.25">
      <c r="B3581" s="26"/>
      <c r="E3581" s="60"/>
    </row>
    <row r="3582" spans="2:5" x14ac:dyDescent="0.25">
      <c r="B3582" s="26"/>
      <c r="E3582" s="60"/>
    </row>
    <row r="3583" spans="2:5" x14ac:dyDescent="0.25">
      <c r="B3583" s="26"/>
      <c r="E3583" s="60"/>
    </row>
    <row r="3584" spans="2:5" x14ac:dyDescent="0.25">
      <c r="B3584" s="26"/>
      <c r="E3584" s="60"/>
    </row>
    <row r="3585" spans="2:5" x14ac:dyDescent="0.25">
      <c r="B3585" s="26"/>
    </row>
    <row r="3586" spans="2:5" x14ac:dyDescent="0.25">
      <c r="B3586" s="26"/>
      <c r="E3586" s="60"/>
    </row>
    <row r="3587" spans="2:5" x14ac:dyDescent="0.25">
      <c r="B3587" s="26"/>
      <c r="E3587" s="60"/>
    </row>
    <row r="3588" spans="2:5" x14ac:dyDescent="0.25">
      <c r="B3588" s="26"/>
    </row>
    <row r="3589" spans="2:5" x14ac:dyDescent="0.25">
      <c r="B3589" s="26"/>
    </row>
    <row r="3590" spans="2:5" x14ac:dyDescent="0.25">
      <c r="B3590" s="26"/>
      <c r="E3590" s="60"/>
    </row>
    <row r="3591" spans="2:5" x14ac:dyDescent="0.25">
      <c r="B3591" s="26"/>
      <c r="E3591" s="60"/>
    </row>
    <row r="3592" spans="2:5" x14ac:dyDescent="0.25">
      <c r="B3592" s="26"/>
      <c r="E3592" s="60"/>
    </row>
    <row r="3593" spans="2:5" x14ac:dyDescent="0.25">
      <c r="B3593" s="26"/>
    </row>
    <row r="3594" spans="2:5" x14ac:dyDescent="0.25">
      <c r="B3594" s="26"/>
    </row>
    <row r="3595" spans="2:5" x14ac:dyDescent="0.25">
      <c r="B3595" s="26"/>
    </row>
    <row r="3596" spans="2:5" x14ac:dyDescent="0.25">
      <c r="B3596" s="26"/>
    </row>
    <row r="3597" spans="2:5" x14ac:dyDescent="0.25">
      <c r="B3597" s="26"/>
    </row>
    <row r="3598" spans="2:5" x14ac:dyDescent="0.25">
      <c r="B3598" s="26"/>
      <c r="E3598" s="60"/>
    </row>
    <row r="3599" spans="2:5" x14ac:dyDescent="0.25">
      <c r="B3599" s="26"/>
      <c r="E3599" s="60"/>
    </row>
    <row r="3600" spans="2:5" x14ac:dyDescent="0.25">
      <c r="B3600" s="26"/>
    </row>
    <row r="3601" spans="2:5" x14ac:dyDescent="0.25">
      <c r="B3601" s="26"/>
    </row>
    <row r="3602" spans="2:5" x14ac:dyDescent="0.25">
      <c r="B3602" s="26"/>
      <c r="E3602" s="60"/>
    </row>
    <row r="3603" spans="2:5" x14ac:dyDescent="0.25">
      <c r="B3603" s="26"/>
    </row>
    <row r="3604" spans="2:5" x14ac:dyDescent="0.25">
      <c r="B3604" s="26"/>
      <c r="E3604" s="60"/>
    </row>
    <row r="3605" spans="2:5" x14ac:dyDescent="0.25">
      <c r="B3605" s="26"/>
      <c r="E3605" s="60"/>
    </row>
    <row r="3606" spans="2:5" x14ac:dyDescent="0.25">
      <c r="B3606" s="26"/>
      <c r="E3606" s="60"/>
    </row>
    <row r="3607" spans="2:5" x14ac:dyDescent="0.25">
      <c r="B3607" s="26"/>
    </row>
    <row r="3608" spans="2:5" x14ac:dyDescent="0.25">
      <c r="B3608" s="26"/>
    </row>
    <row r="3609" spans="2:5" x14ac:dyDescent="0.25">
      <c r="B3609" s="26"/>
    </row>
    <row r="3610" spans="2:5" x14ac:dyDescent="0.25">
      <c r="B3610" s="26"/>
    </row>
    <row r="3611" spans="2:5" x14ac:dyDescent="0.25">
      <c r="B3611" s="26"/>
      <c r="E3611" s="60"/>
    </row>
    <row r="3612" spans="2:5" x14ac:dyDescent="0.25">
      <c r="B3612" s="26"/>
      <c r="E3612" s="60"/>
    </row>
    <row r="3613" spans="2:5" x14ac:dyDescent="0.25">
      <c r="B3613" s="26"/>
      <c r="E3613" s="60"/>
    </row>
    <row r="3614" spans="2:5" x14ac:dyDescent="0.25">
      <c r="B3614" s="26"/>
      <c r="E3614" s="60"/>
    </row>
    <row r="3615" spans="2:5" x14ac:dyDescent="0.25">
      <c r="B3615" s="26"/>
      <c r="E3615" s="60"/>
    </row>
    <row r="3616" spans="2:5" x14ac:dyDescent="0.25">
      <c r="B3616" s="26"/>
      <c r="E3616" s="60"/>
    </row>
    <row r="3617" spans="2:5" x14ac:dyDescent="0.25">
      <c r="B3617" s="26"/>
    </row>
    <row r="3618" spans="2:5" x14ac:dyDescent="0.25">
      <c r="B3618" s="26"/>
      <c r="E3618" s="60"/>
    </row>
    <row r="3619" spans="2:5" x14ac:dyDescent="0.25">
      <c r="B3619" s="26"/>
      <c r="E3619" s="60"/>
    </row>
    <row r="3620" spans="2:5" x14ac:dyDescent="0.25">
      <c r="B3620" s="26"/>
      <c r="E3620" s="60"/>
    </row>
    <row r="3621" spans="2:5" x14ac:dyDescent="0.25">
      <c r="B3621" s="26"/>
      <c r="E3621" s="60"/>
    </row>
    <row r="3622" spans="2:5" x14ac:dyDescent="0.25">
      <c r="B3622" s="26"/>
    </row>
    <row r="3623" spans="2:5" x14ac:dyDescent="0.25">
      <c r="B3623" s="26"/>
      <c r="E3623" s="60"/>
    </row>
    <row r="3624" spans="2:5" x14ac:dyDescent="0.25">
      <c r="B3624" s="26"/>
      <c r="E3624" s="60"/>
    </row>
    <row r="3625" spans="2:5" x14ac:dyDescent="0.25">
      <c r="B3625" s="26"/>
    </row>
    <row r="3626" spans="2:5" x14ac:dyDescent="0.25">
      <c r="B3626" s="26"/>
      <c r="E3626" s="60"/>
    </row>
    <row r="3627" spans="2:5" x14ac:dyDescent="0.25">
      <c r="B3627" s="26"/>
      <c r="E3627" s="60"/>
    </row>
    <row r="3628" spans="2:5" x14ac:dyDescent="0.25">
      <c r="B3628" s="26"/>
      <c r="E3628" s="60"/>
    </row>
    <row r="3629" spans="2:5" x14ac:dyDescent="0.25">
      <c r="B3629" s="26"/>
      <c r="E3629" s="60"/>
    </row>
    <row r="3630" spans="2:5" x14ac:dyDescent="0.25">
      <c r="B3630" s="26"/>
    </row>
    <row r="3631" spans="2:5" x14ac:dyDescent="0.25">
      <c r="B3631" s="26"/>
    </row>
    <row r="3632" spans="2:5" x14ac:dyDescent="0.25">
      <c r="B3632" s="26"/>
    </row>
    <row r="3633" spans="2:5" x14ac:dyDescent="0.25">
      <c r="B3633" s="26"/>
    </row>
    <row r="3634" spans="2:5" x14ac:dyDescent="0.25">
      <c r="B3634" s="26"/>
    </row>
    <row r="3635" spans="2:5" x14ac:dyDescent="0.25">
      <c r="B3635" s="26"/>
      <c r="E3635" s="60"/>
    </row>
    <row r="3636" spans="2:5" x14ac:dyDescent="0.25">
      <c r="B3636" s="26"/>
      <c r="E3636" s="60"/>
    </row>
    <row r="3637" spans="2:5" x14ac:dyDescent="0.25">
      <c r="B3637" s="26"/>
    </row>
    <row r="3638" spans="2:5" x14ac:dyDescent="0.25">
      <c r="B3638" s="26"/>
      <c r="E3638" s="60"/>
    </row>
    <row r="3639" spans="2:5" x14ac:dyDescent="0.25">
      <c r="B3639" s="26"/>
      <c r="E3639" s="60"/>
    </row>
    <row r="3640" spans="2:5" x14ac:dyDescent="0.25">
      <c r="B3640" s="26"/>
      <c r="E3640" s="60"/>
    </row>
    <row r="3641" spans="2:5" x14ac:dyDescent="0.25">
      <c r="B3641" s="26"/>
    </row>
    <row r="3642" spans="2:5" x14ac:dyDescent="0.25">
      <c r="B3642" s="26"/>
    </row>
    <row r="3643" spans="2:5" x14ac:dyDescent="0.25">
      <c r="B3643" s="26"/>
    </row>
    <row r="3644" spans="2:5" x14ac:dyDescent="0.25">
      <c r="B3644" s="26"/>
    </row>
    <row r="3645" spans="2:5" x14ac:dyDescent="0.25">
      <c r="B3645" s="26"/>
      <c r="E3645" s="60"/>
    </row>
    <row r="3646" spans="2:5" x14ac:dyDescent="0.25">
      <c r="B3646" s="26"/>
      <c r="E3646" s="60"/>
    </row>
    <row r="3647" spans="2:5" x14ac:dyDescent="0.25">
      <c r="B3647" s="26"/>
      <c r="E3647" s="60"/>
    </row>
    <row r="3648" spans="2:5" x14ac:dyDescent="0.25">
      <c r="B3648" s="26"/>
      <c r="E3648" s="60"/>
    </row>
    <row r="3649" spans="2:5" x14ac:dyDescent="0.25">
      <c r="B3649" s="26"/>
    </row>
    <row r="3650" spans="2:5" x14ac:dyDescent="0.25">
      <c r="B3650" s="26"/>
    </row>
    <row r="3651" spans="2:5" x14ac:dyDescent="0.25">
      <c r="B3651" s="26"/>
      <c r="E3651" s="60"/>
    </row>
    <row r="3652" spans="2:5" x14ac:dyDescent="0.25">
      <c r="B3652" s="26"/>
      <c r="E3652" s="60"/>
    </row>
    <row r="3653" spans="2:5" x14ac:dyDescent="0.25">
      <c r="B3653" s="26"/>
      <c r="E3653" s="60"/>
    </row>
    <row r="3654" spans="2:5" x14ac:dyDescent="0.25">
      <c r="B3654" s="26"/>
    </row>
    <row r="3655" spans="2:5" x14ac:dyDescent="0.25">
      <c r="B3655" s="26"/>
      <c r="E3655" s="60"/>
    </row>
    <row r="3656" spans="2:5" x14ac:dyDescent="0.25">
      <c r="B3656" s="26"/>
      <c r="E3656" s="60"/>
    </row>
    <row r="3657" spans="2:5" x14ac:dyDescent="0.25">
      <c r="B3657" s="26"/>
      <c r="E3657" s="60"/>
    </row>
    <row r="3658" spans="2:5" x14ac:dyDescent="0.25">
      <c r="B3658" s="26"/>
      <c r="E3658" s="60"/>
    </row>
    <row r="3659" spans="2:5" x14ac:dyDescent="0.25">
      <c r="B3659" s="26"/>
      <c r="E3659" s="60"/>
    </row>
    <row r="3660" spans="2:5" x14ac:dyDescent="0.25">
      <c r="B3660" s="26"/>
      <c r="E3660" s="60"/>
    </row>
    <row r="3661" spans="2:5" x14ac:dyDescent="0.25">
      <c r="B3661" s="26"/>
    </row>
    <row r="3662" spans="2:5" x14ac:dyDescent="0.25">
      <c r="B3662" s="26"/>
      <c r="E3662" s="60"/>
    </row>
    <row r="3663" spans="2:5" x14ac:dyDescent="0.25">
      <c r="B3663" s="26"/>
    </row>
    <row r="3664" spans="2:5" x14ac:dyDescent="0.25">
      <c r="B3664" s="26"/>
    </row>
    <row r="3665" spans="2:5" x14ac:dyDescent="0.25">
      <c r="B3665" s="26"/>
      <c r="E3665" s="60"/>
    </row>
    <row r="3666" spans="2:5" x14ac:dyDescent="0.25">
      <c r="B3666" s="26"/>
    </row>
    <row r="3667" spans="2:5" x14ac:dyDescent="0.25">
      <c r="B3667" s="26"/>
      <c r="E3667" s="60"/>
    </row>
    <row r="3668" spans="2:5" x14ac:dyDescent="0.25">
      <c r="B3668" s="26"/>
    </row>
    <row r="3669" spans="2:5" x14ac:dyDescent="0.25">
      <c r="B3669" s="26"/>
      <c r="E3669" s="60"/>
    </row>
    <row r="3670" spans="2:5" x14ac:dyDescent="0.25">
      <c r="B3670" s="26"/>
      <c r="E3670" s="60"/>
    </row>
    <row r="3671" spans="2:5" x14ac:dyDescent="0.25">
      <c r="B3671" s="26"/>
      <c r="E3671" s="60"/>
    </row>
    <row r="3672" spans="2:5" x14ac:dyDescent="0.25">
      <c r="B3672" s="26"/>
    </row>
    <row r="3673" spans="2:5" x14ac:dyDescent="0.25">
      <c r="B3673" s="26"/>
      <c r="E3673" s="60"/>
    </row>
    <row r="3674" spans="2:5" x14ac:dyDescent="0.25">
      <c r="B3674" s="26"/>
      <c r="E3674" s="60"/>
    </row>
    <row r="3675" spans="2:5" x14ac:dyDescent="0.25">
      <c r="B3675" s="26"/>
      <c r="E3675" s="60"/>
    </row>
    <row r="3676" spans="2:5" x14ac:dyDescent="0.25">
      <c r="B3676" s="26"/>
    </row>
    <row r="3677" spans="2:5" x14ac:dyDescent="0.25">
      <c r="B3677" s="26"/>
      <c r="E3677" s="60"/>
    </row>
    <row r="3678" spans="2:5" x14ac:dyDescent="0.25">
      <c r="B3678" s="26"/>
      <c r="E3678" s="60"/>
    </row>
    <row r="3679" spans="2:5" x14ac:dyDescent="0.25">
      <c r="B3679" s="26"/>
      <c r="E3679" s="60"/>
    </row>
    <row r="3680" spans="2:5" x14ac:dyDescent="0.25">
      <c r="B3680" s="26"/>
      <c r="E3680" s="60"/>
    </row>
    <row r="3681" spans="2:5" x14ac:dyDescent="0.25">
      <c r="B3681" s="26"/>
    </row>
    <row r="3682" spans="2:5" x14ac:dyDescent="0.25">
      <c r="B3682" s="26"/>
    </row>
    <row r="3683" spans="2:5" x14ac:dyDescent="0.25">
      <c r="B3683" s="26"/>
      <c r="E3683" s="60"/>
    </row>
    <row r="3684" spans="2:5" x14ac:dyDescent="0.25">
      <c r="B3684" s="26"/>
      <c r="E3684" s="60"/>
    </row>
    <row r="3685" spans="2:5" x14ac:dyDescent="0.25">
      <c r="B3685" s="26"/>
      <c r="E3685" s="60"/>
    </row>
    <row r="3686" spans="2:5" x14ac:dyDescent="0.25">
      <c r="B3686" s="26"/>
      <c r="E3686" s="60"/>
    </row>
    <row r="3687" spans="2:5" x14ac:dyDescent="0.25">
      <c r="B3687" s="26"/>
      <c r="E3687" s="60"/>
    </row>
    <row r="3688" spans="2:5" x14ac:dyDescent="0.25">
      <c r="B3688" s="26"/>
    </row>
    <row r="3689" spans="2:5" x14ac:dyDescent="0.25">
      <c r="B3689" s="26"/>
      <c r="E3689" s="60"/>
    </row>
    <row r="3690" spans="2:5" x14ac:dyDescent="0.25">
      <c r="B3690" s="26"/>
      <c r="E3690" s="60"/>
    </row>
    <row r="3691" spans="2:5" x14ac:dyDescent="0.25">
      <c r="B3691" s="26"/>
      <c r="E3691" s="60"/>
    </row>
    <row r="3692" spans="2:5" x14ac:dyDescent="0.25">
      <c r="B3692" s="26"/>
    </row>
    <row r="3693" spans="2:5" x14ac:dyDescent="0.25">
      <c r="B3693" s="26"/>
      <c r="E3693" s="60"/>
    </row>
    <row r="3694" spans="2:5" x14ac:dyDescent="0.25">
      <c r="B3694" s="26"/>
    </row>
    <row r="3695" spans="2:5" x14ac:dyDescent="0.25">
      <c r="B3695" s="26"/>
      <c r="E3695" s="60"/>
    </row>
    <row r="3696" spans="2:5" x14ac:dyDescent="0.25">
      <c r="B3696" s="26"/>
      <c r="E3696" s="60"/>
    </row>
    <row r="3697" spans="2:5" x14ac:dyDescent="0.25">
      <c r="B3697" s="26"/>
      <c r="E3697" s="60"/>
    </row>
    <row r="3698" spans="2:5" x14ac:dyDescent="0.25">
      <c r="B3698" s="26"/>
      <c r="E3698" s="60"/>
    </row>
    <row r="3699" spans="2:5" x14ac:dyDescent="0.25">
      <c r="B3699" s="26"/>
      <c r="E3699" s="60"/>
    </row>
    <row r="3700" spans="2:5" x14ac:dyDescent="0.25">
      <c r="B3700" s="26"/>
    </row>
    <row r="3701" spans="2:5" x14ac:dyDescent="0.25">
      <c r="B3701" s="26"/>
    </row>
    <row r="3702" spans="2:5" x14ac:dyDescent="0.25">
      <c r="B3702" s="26"/>
      <c r="E3702" s="60"/>
    </row>
    <row r="3703" spans="2:5" x14ac:dyDescent="0.25">
      <c r="B3703" s="26"/>
    </row>
    <row r="3704" spans="2:5" x14ac:dyDescent="0.25">
      <c r="B3704" s="26"/>
    </row>
    <row r="3705" spans="2:5" x14ac:dyDescent="0.25">
      <c r="B3705" s="26"/>
    </row>
    <row r="3706" spans="2:5" x14ac:dyDescent="0.25">
      <c r="B3706" s="26"/>
    </row>
    <row r="3707" spans="2:5" x14ac:dyDescent="0.25">
      <c r="B3707" s="26"/>
    </row>
    <row r="3708" spans="2:5" x14ac:dyDescent="0.25">
      <c r="B3708" s="26"/>
    </row>
    <row r="3709" spans="2:5" x14ac:dyDescent="0.25">
      <c r="B3709" s="26"/>
      <c r="E3709" s="60"/>
    </row>
    <row r="3710" spans="2:5" x14ac:dyDescent="0.25">
      <c r="B3710" s="26"/>
      <c r="E3710" s="60"/>
    </row>
    <row r="3711" spans="2:5" x14ac:dyDescent="0.25">
      <c r="B3711" s="26"/>
      <c r="E3711" s="60"/>
    </row>
    <row r="3712" spans="2:5" x14ac:dyDescent="0.25">
      <c r="B3712" s="26"/>
    </row>
    <row r="3713" spans="2:5" x14ac:dyDescent="0.25">
      <c r="B3713" s="26"/>
      <c r="E3713" s="60"/>
    </row>
    <row r="3714" spans="2:5" x14ac:dyDescent="0.25">
      <c r="B3714" s="26"/>
      <c r="E3714" s="60"/>
    </row>
    <row r="3715" spans="2:5" x14ac:dyDescent="0.25">
      <c r="B3715" s="26"/>
      <c r="E3715" s="60"/>
    </row>
    <row r="3716" spans="2:5" x14ac:dyDescent="0.25">
      <c r="B3716" s="26"/>
    </row>
    <row r="3717" spans="2:5" x14ac:dyDescent="0.25">
      <c r="B3717" s="26"/>
    </row>
    <row r="3718" spans="2:5" x14ac:dyDescent="0.25">
      <c r="B3718" s="26"/>
    </row>
    <row r="3719" spans="2:5" x14ac:dyDescent="0.25">
      <c r="B3719" s="26"/>
      <c r="E3719" s="60"/>
    </row>
    <row r="3720" spans="2:5" x14ac:dyDescent="0.25">
      <c r="B3720" s="26"/>
    </row>
    <row r="3721" spans="2:5" x14ac:dyDescent="0.25">
      <c r="B3721" s="26"/>
    </row>
    <row r="3722" spans="2:5" x14ac:dyDescent="0.25">
      <c r="B3722" s="26"/>
    </row>
    <row r="3723" spans="2:5" x14ac:dyDescent="0.25">
      <c r="B3723" s="26"/>
      <c r="E3723" s="60"/>
    </row>
    <row r="3724" spans="2:5" x14ac:dyDescent="0.25">
      <c r="B3724" s="26"/>
      <c r="E3724" s="60"/>
    </row>
    <row r="3725" spans="2:5" x14ac:dyDescent="0.25">
      <c r="B3725" s="26"/>
    </row>
    <row r="3726" spans="2:5" x14ac:dyDescent="0.25">
      <c r="B3726" s="26"/>
      <c r="E3726" s="60"/>
    </row>
    <row r="3727" spans="2:5" x14ac:dyDescent="0.25">
      <c r="B3727" s="26"/>
    </row>
    <row r="3728" spans="2:5" x14ac:dyDescent="0.25">
      <c r="B3728" s="26"/>
    </row>
    <row r="3729" spans="2:5" x14ac:dyDescent="0.25">
      <c r="B3729" s="26"/>
    </row>
    <row r="3730" spans="2:5" x14ac:dyDescent="0.25">
      <c r="B3730" s="26"/>
      <c r="E3730" s="60"/>
    </row>
    <row r="3731" spans="2:5" x14ac:dyDescent="0.25">
      <c r="B3731" s="26"/>
      <c r="E3731" s="60"/>
    </row>
    <row r="3732" spans="2:5" x14ac:dyDescent="0.25">
      <c r="B3732" s="26"/>
      <c r="E3732" s="60"/>
    </row>
    <row r="3733" spans="2:5" x14ac:dyDescent="0.25">
      <c r="B3733" s="26"/>
    </row>
    <row r="3734" spans="2:5" x14ac:dyDescent="0.25">
      <c r="B3734" s="26"/>
    </row>
    <row r="3735" spans="2:5" x14ac:dyDescent="0.25">
      <c r="B3735" s="26"/>
      <c r="E3735" s="60"/>
    </row>
    <row r="3736" spans="2:5" x14ac:dyDescent="0.25">
      <c r="B3736" s="26"/>
      <c r="E3736" s="60"/>
    </row>
    <row r="3737" spans="2:5" x14ac:dyDescent="0.25">
      <c r="B3737" s="26"/>
    </row>
    <row r="3738" spans="2:5" x14ac:dyDescent="0.25">
      <c r="B3738" s="26"/>
      <c r="E3738" s="60"/>
    </row>
    <row r="3739" spans="2:5" x14ac:dyDescent="0.25">
      <c r="B3739" s="26"/>
    </row>
    <row r="3740" spans="2:5" x14ac:dyDescent="0.25">
      <c r="B3740" s="26"/>
      <c r="E3740" s="60"/>
    </row>
    <row r="3741" spans="2:5" x14ac:dyDescent="0.25">
      <c r="B3741" s="26"/>
      <c r="E3741" s="60"/>
    </row>
    <row r="3742" spans="2:5" x14ac:dyDescent="0.25">
      <c r="B3742" s="26"/>
    </row>
    <row r="3743" spans="2:5" x14ac:dyDescent="0.25">
      <c r="B3743" s="26"/>
    </row>
    <row r="3744" spans="2:5" x14ac:dyDescent="0.25">
      <c r="B3744" s="26"/>
    </row>
    <row r="3745" spans="2:5" x14ac:dyDescent="0.25">
      <c r="B3745" s="26"/>
    </row>
    <row r="3746" spans="2:5" x14ac:dyDescent="0.25">
      <c r="B3746" s="26"/>
    </row>
    <row r="3747" spans="2:5" x14ac:dyDescent="0.25">
      <c r="B3747" s="26"/>
    </row>
    <row r="3748" spans="2:5" x14ac:dyDescent="0.25">
      <c r="B3748" s="26"/>
    </row>
    <row r="3749" spans="2:5" x14ac:dyDescent="0.25">
      <c r="B3749" s="26"/>
      <c r="E3749" s="60"/>
    </row>
    <row r="3750" spans="2:5" x14ac:dyDescent="0.25">
      <c r="B3750" s="26"/>
    </row>
    <row r="3751" spans="2:5" x14ac:dyDescent="0.25">
      <c r="B3751" s="26"/>
    </row>
    <row r="3752" spans="2:5" x14ac:dyDescent="0.25">
      <c r="B3752" s="26"/>
    </row>
    <row r="3753" spans="2:5" x14ac:dyDescent="0.25">
      <c r="B3753" s="26"/>
      <c r="E3753" s="60"/>
    </row>
    <row r="3754" spans="2:5" x14ac:dyDescent="0.25">
      <c r="B3754" s="26"/>
    </row>
    <row r="3755" spans="2:5" x14ac:dyDescent="0.25">
      <c r="B3755" s="26"/>
      <c r="E3755" s="60"/>
    </row>
    <row r="3756" spans="2:5" x14ac:dyDescent="0.25">
      <c r="B3756" s="26"/>
      <c r="E3756" s="60"/>
    </row>
    <row r="3757" spans="2:5" x14ac:dyDescent="0.25">
      <c r="B3757" s="26"/>
    </row>
    <row r="3758" spans="2:5" x14ac:dyDescent="0.25">
      <c r="B3758" s="26"/>
      <c r="E3758" s="60"/>
    </row>
    <row r="3759" spans="2:5" x14ac:dyDescent="0.25">
      <c r="B3759" s="26"/>
      <c r="E3759" s="60"/>
    </row>
    <row r="3760" spans="2:5" x14ac:dyDescent="0.25">
      <c r="B3760" s="26"/>
      <c r="E3760" s="60"/>
    </row>
    <row r="3761" spans="2:5" x14ac:dyDescent="0.25">
      <c r="B3761" s="26"/>
      <c r="E3761" s="60"/>
    </row>
    <row r="3762" spans="2:5" x14ac:dyDescent="0.25">
      <c r="B3762" s="26"/>
    </row>
    <row r="3763" spans="2:5" x14ac:dyDescent="0.25">
      <c r="B3763" s="26"/>
    </row>
    <row r="3764" spans="2:5" x14ac:dyDescent="0.25">
      <c r="B3764" s="26"/>
      <c r="E3764" s="60"/>
    </row>
    <row r="3765" spans="2:5" x14ac:dyDescent="0.25">
      <c r="B3765" s="26"/>
    </row>
    <row r="3766" spans="2:5" x14ac:dyDescent="0.25">
      <c r="B3766" s="26"/>
    </row>
    <row r="3767" spans="2:5" x14ac:dyDescent="0.25">
      <c r="B3767" s="26"/>
      <c r="E3767" s="60"/>
    </row>
    <row r="3768" spans="2:5" x14ac:dyDescent="0.25">
      <c r="B3768" s="26"/>
    </row>
    <row r="3769" spans="2:5" x14ac:dyDescent="0.25">
      <c r="B3769" s="26"/>
      <c r="E3769" s="60"/>
    </row>
    <row r="3770" spans="2:5" x14ac:dyDescent="0.25">
      <c r="B3770" s="26"/>
    </row>
    <row r="3771" spans="2:5" x14ac:dyDescent="0.25">
      <c r="B3771" s="26"/>
    </row>
    <row r="3772" spans="2:5" x14ac:dyDescent="0.25">
      <c r="B3772" s="26"/>
      <c r="E3772" s="60"/>
    </row>
    <row r="3773" spans="2:5" x14ac:dyDescent="0.25">
      <c r="B3773" s="26"/>
      <c r="E3773" s="60"/>
    </row>
    <row r="3774" spans="2:5" x14ac:dyDescent="0.25">
      <c r="B3774" s="26"/>
      <c r="E3774" s="60"/>
    </row>
    <row r="3775" spans="2:5" x14ac:dyDescent="0.25">
      <c r="B3775" s="26"/>
      <c r="E3775" s="60"/>
    </row>
    <row r="3776" spans="2:5" x14ac:dyDescent="0.25">
      <c r="B3776" s="26"/>
    </row>
    <row r="3777" spans="2:5" x14ac:dyDescent="0.25">
      <c r="B3777" s="26"/>
      <c r="E3777" s="60"/>
    </row>
    <row r="3778" spans="2:5" x14ac:dyDescent="0.25">
      <c r="B3778" s="26"/>
      <c r="E3778" s="60"/>
    </row>
    <row r="3779" spans="2:5" x14ac:dyDescent="0.25">
      <c r="B3779" s="26"/>
      <c r="E3779" s="60"/>
    </row>
    <row r="3780" spans="2:5" x14ac:dyDescent="0.25">
      <c r="B3780" s="26"/>
      <c r="E3780" s="60"/>
    </row>
    <row r="3781" spans="2:5" x14ac:dyDescent="0.25">
      <c r="B3781" s="26"/>
    </row>
    <row r="3782" spans="2:5" x14ac:dyDescent="0.25">
      <c r="B3782" s="26"/>
    </row>
    <row r="3783" spans="2:5" x14ac:dyDescent="0.25">
      <c r="B3783" s="26"/>
      <c r="E3783" s="60"/>
    </row>
    <row r="3784" spans="2:5" x14ac:dyDescent="0.25">
      <c r="B3784" s="26"/>
    </row>
    <row r="3785" spans="2:5" x14ac:dyDescent="0.25">
      <c r="B3785" s="26"/>
    </row>
    <row r="3786" spans="2:5" x14ac:dyDescent="0.25">
      <c r="B3786" s="26"/>
    </row>
    <row r="3787" spans="2:5" x14ac:dyDescent="0.25">
      <c r="B3787" s="26"/>
    </row>
    <row r="3788" spans="2:5" x14ac:dyDescent="0.25">
      <c r="B3788" s="26"/>
      <c r="E3788" s="60"/>
    </row>
    <row r="3789" spans="2:5" x14ac:dyDescent="0.25">
      <c r="B3789" s="26"/>
    </row>
    <row r="3790" spans="2:5" x14ac:dyDescent="0.25">
      <c r="B3790" s="26"/>
    </row>
    <row r="3791" spans="2:5" x14ac:dyDescent="0.25">
      <c r="B3791" s="26"/>
    </row>
    <row r="3792" spans="2:5" x14ac:dyDescent="0.25">
      <c r="B3792" s="26"/>
    </row>
    <row r="3793" spans="2:5" x14ac:dyDescent="0.25">
      <c r="B3793" s="26"/>
    </row>
    <row r="3794" spans="2:5" x14ac:dyDescent="0.25">
      <c r="B3794" s="26"/>
    </row>
    <row r="3795" spans="2:5" x14ac:dyDescent="0.25">
      <c r="B3795" s="26"/>
    </row>
    <row r="3796" spans="2:5" x14ac:dyDescent="0.25">
      <c r="B3796" s="26"/>
    </row>
    <row r="3797" spans="2:5" x14ac:dyDescent="0.25">
      <c r="B3797" s="26"/>
    </row>
    <row r="3798" spans="2:5" x14ac:dyDescent="0.25">
      <c r="B3798" s="26"/>
    </row>
    <row r="3799" spans="2:5" x14ac:dyDescent="0.25">
      <c r="B3799" s="26"/>
    </row>
    <row r="3800" spans="2:5" x14ac:dyDescent="0.25">
      <c r="B3800" s="26"/>
    </row>
    <row r="3801" spans="2:5" x14ac:dyDescent="0.25">
      <c r="B3801" s="26"/>
    </row>
    <row r="3802" spans="2:5" x14ac:dyDescent="0.25">
      <c r="B3802" s="26"/>
      <c r="E3802" s="60"/>
    </row>
    <row r="3803" spans="2:5" x14ac:dyDescent="0.25">
      <c r="B3803" s="26"/>
    </row>
    <row r="3804" spans="2:5" x14ac:dyDescent="0.25">
      <c r="B3804" s="26"/>
    </row>
    <row r="3805" spans="2:5" x14ac:dyDescent="0.25">
      <c r="B3805" s="26"/>
    </row>
    <row r="3806" spans="2:5" x14ac:dyDescent="0.25">
      <c r="B3806" s="26"/>
    </row>
    <row r="3807" spans="2:5" x14ac:dyDescent="0.25">
      <c r="B3807" s="26"/>
      <c r="E3807" s="60"/>
    </row>
    <row r="3808" spans="2:5" x14ac:dyDescent="0.25">
      <c r="B3808" s="26"/>
    </row>
    <row r="3809" spans="2:5" x14ac:dyDescent="0.25">
      <c r="B3809" s="26"/>
      <c r="E3809" s="60"/>
    </row>
    <row r="3810" spans="2:5" x14ac:dyDescent="0.25">
      <c r="B3810" s="26"/>
    </row>
    <row r="3811" spans="2:5" x14ac:dyDescent="0.25">
      <c r="B3811" s="26"/>
    </row>
    <row r="3812" spans="2:5" x14ac:dyDescent="0.25">
      <c r="B3812" s="26"/>
      <c r="E3812" s="60"/>
    </row>
    <row r="3813" spans="2:5" x14ac:dyDescent="0.25">
      <c r="B3813" s="26"/>
      <c r="E3813" s="60"/>
    </row>
    <row r="3814" spans="2:5" x14ac:dyDescent="0.25">
      <c r="B3814" s="26"/>
      <c r="E3814" s="60"/>
    </row>
    <row r="3815" spans="2:5" x14ac:dyDescent="0.25">
      <c r="B3815" s="26"/>
    </row>
    <row r="3816" spans="2:5" x14ac:dyDescent="0.25">
      <c r="B3816" s="26"/>
    </row>
    <row r="3817" spans="2:5" x14ac:dyDescent="0.25">
      <c r="B3817" s="26"/>
    </row>
    <row r="3818" spans="2:5" x14ac:dyDescent="0.25">
      <c r="B3818" s="26"/>
    </row>
    <row r="3819" spans="2:5" x14ac:dyDescent="0.25">
      <c r="B3819" s="26"/>
    </row>
    <row r="3820" spans="2:5" x14ac:dyDescent="0.25">
      <c r="B3820" s="26"/>
      <c r="E3820" s="60"/>
    </row>
    <row r="3821" spans="2:5" x14ac:dyDescent="0.25">
      <c r="B3821" s="26"/>
      <c r="E3821" s="60"/>
    </row>
    <row r="3822" spans="2:5" x14ac:dyDescent="0.25">
      <c r="B3822" s="26"/>
      <c r="E3822" s="60"/>
    </row>
    <row r="3823" spans="2:5" x14ac:dyDescent="0.25">
      <c r="B3823" s="26"/>
    </row>
    <row r="3824" spans="2:5" x14ac:dyDescent="0.25">
      <c r="B3824" s="26"/>
    </row>
    <row r="3825" spans="2:5" x14ac:dyDescent="0.25">
      <c r="B3825" s="26"/>
    </row>
    <row r="3826" spans="2:5" x14ac:dyDescent="0.25">
      <c r="B3826" s="26"/>
    </row>
    <row r="3827" spans="2:5" x14ac:dyDescent="0.25">
      <c r="B3827" s="26"/>
    </row>
    <row r="3828" spans="2:5" x14ac:dyDescent="0.25">
      <c r="B3828" s="26"/>
    </row>
    <row r="3829" spans="2:5" x14ac:dyDescent="0.25">
      <c r="B3829" s="26"/>
    </row>
    <row r="3830" spans="2:5" x14ac:dyDescent="0.25">
      <c r="B3830" s="26"/>
      <c r="E3830" s="60"/>
    </row>
    <row r="3831" spans="2:5" x14ac:dyDescent="0.25">
      <c r="B3831" s="26"/>
    </row>
    <row r="3832" spans="2:5" x14ac:dyDescent="0.25">
      <c r="B3832" s="26"/>
      <c r="E3832" s="60"/>
    </row>
    <row r="3833" spans="2:5" x14ac:dyDescent="0.25">
      <c r="B3833" s="26"/>
    </row>
    <row r="3834" spans="2:5" x14ac:dyDescent="0.25">
      <c r="B3834" s="26"/>
      <c r="E3834" s="60"/>
    </row>
    <row r="3835" spans="2:5" x14ac:dyDescent="0.25">
      <c r="B3835" s="26"/>
    </row>
    <row r="3836" spans="2:5" x14ac:dyDescent="0.25">
      <c r="B3836" s="26"/>
    </row>
    <row r="3837" spans="2:5" x14ac:dyDescent="0.25">
      <c r="B3837" s="26"/>
    </row>
    <row r="3838" spans="2:5" x14ac:dyDescent="0.25">
      <c r="B3838" s="26"/>
    </row>
    <row r="3839" spans="2:5" x14ac:dyDescent="0.25">
      <c r="B3839" s="26"/>
      <c r="E3839" s="60"/>
    </row>
    <row r="3840" spans="2:5" x14ac:dyDescent="0.25">
      <c r="B3840" s="26"/>
    </row>
    <row r="3841" spans="2:5" x14ac:dyDescent="0.25">
      <c r="B3841" s="26"/>
    </row>
    <row r="3842" spans="2:5" x14ac:dyDescent="0.25">
      <c r="B3842" s="26"/>
    </row>
    <row r="3843" spans="2:5" x14ac:dyDescent="0.25">
      <c r="B3843" s="26"/>
      <c r="E3843" s="60"/>
    </row>
    <row r="3844" spans="2:5" x14ac:dyDescent="0.25">
      <c r="B3844" s="26"/>
      <c r="E3844" s="60"/>
    </row>
    <row r="3845" spans="2:5" x14ac:dyDescent="0.25">
      <c r="B3845" s="26"/>
      <c r="E3845" s="60"/>
    </row>
    <row r="3846" spans="2:5" x14ac:dyDescent="0.25">
      <c r="B3846" s="26"/>
    </row>
    <row r="3847" spans="2:5" x14ac:dyDescent="0.25">
      <c r="B3847" s="26"/>
    </row>
    <row r="3848" spans="2:5" x14ac:dyDescent="0.25">
      <c r="B3848" s="26"/>
    </row>
    <row r="3849" spans="2:5" x14ac:dyDescent="0.25">
      <c r="B3849" s="26"/>
    </row>
    <row r="3850" spans="2:5" x14ac:dyDescent="0.25">
      <c r="B3850" s="26"/>
      <c r="E3850" s="60"/>
    </row>
    <row r="3851" spans="2:5" x14ac:dyDescent="0.25">
      <c r="B3851" s="26"/>
    </row>
    <row r="3852" spans="2:5" x14ac:dyDescent="0.25">
      <c r="B3852" s="26"/>
    </row>
    <row r="3853" spans="2:5" x14ac:dyDescent="0.25">
      <c r="B3853" s="26"/>
      <c r="E3853" s="60"/>
    </row>
    <row r="3854" spans="2:5" x14ac:dyDescent="0.25">
      <c r="B3854" s="26"/>
    </row>
    <row r="3855" spans="2:5" x14ac:dyDescent="0.25">
      <c r="B3855" s="26"/>
      <c r="E3855" s="60"/>
    </row>
    <row r="3856" spans="2:5" x14ac:dyDescent="0.25">
      <c r="B3856" s="26"/>
    </row>
    <row r="3857" spans="2:5" x14ac:dyDescent="0.25">
      <c r="B3857" s="26"/>
      <c r="E3857" s="60"/>
    </row>
    <row r="3858" spans="2:5" x14ac:dyDescent="0.25">
      <c r="B3858" s="26"/>
    </row>
    <row r="3859" spans="2:5" x14ac:dyDescent="0.25">
      <c r="B3859" s="26"/>
      <c r="E3859" s="60"/>
    </row>
    <row r="3860" spans="2:5" x14ac:dyDescent="0.25">
      <c r="B3860" s="26"/>
    </row>
    <row r="3861" spans="2:5" x14ac:dyDescent="0.25">
      <c r="B3861" s="26"/>
    </row>
    <row r="3862" spans="2:5" x14ac:dyDescent="0.25">
      <c r="B3862" s="26"/>
    </row>
    <row r="3863" spans="2:5" x14ac:dyDescent="0.25">
      <c r="B3863" s="26"/>
    </row>
    <row r="3864" spans="2:5" x14ac:dyDescent="0.25">
      <c r="B3864" s="26"/>
    </row>
    <row r="3865" spans="2:5" x14ac:dyDescent="0.25">
      <c r="B3865" s="26"/>
      <c r="E3865" s="60"/>
    </row>
    <row r="3866" spans="2:5" x14ac:dyDescent="0.25">
      <c r="B3866" s="26"/>
    </row>
    <row r="3867" spans="2:5" x14ac:dyDescent="0.25">
      <c r="B3867" s="26"/>
      <c r="E3867" s="60"/>
    </row>
    <row r="3868" spans="2:5" x14ac:dyDescent="0.25">
      <c r="B3868" s="26"/>
      <c r="E3868" s="60"/>
    </row>
    <row r="3869" spans="2:5" x14ac:dyDescent="0.25">
      <c r="B3869" s="26"/>
    </row>
    <row r="3870" spans="2:5" x14ac:dyDescent="0.25">
      <c r="B3870" s="26"/>
    </row>
    <row r="3871" spans="2:5" x14ac:dyDescent="0.25">
      <c r="B3871" s="26"/>
    </row>
    <row r="3872" spans="2:5" x14ac:dyDescent="0.25">
      <c r="B3872" s="26"/>
    </row>
    <row r="3873" spans="2:5" x14ac:dyDescent="0.25">
      <c r="B3873" s="26"/>
    </row>
    <row r="3874" spans="2:5" x14ac:dyDescent="0.25">
      <c r="B3874" s="26"/>
      <c r="E3874" s="60"/>
    </row>
    <row r="3875" spans="2:5" x14ac:dyDescent="0.25">
      <c r="B3875" s="26"/>
    </row>
    <row r="3876" spans="2:5" x14ac:dyDescent="0.25">
      <c r="B3876" s="26"/>
    </row>
    <row r="3877" spans="2:5" x14ac:dyDescent="0.25">
      <c r="B3877" s="26"/>
    </row>
    <row r="3878" spans="2:5" x14ac:dyDescent="0.25">
      <c r="B3878" s="26"/>
    </row>
    <row r="3879" spans="2:5" x14ac:dyDescent="0.25">
      <c r="B3879" s="26"/>
    </row>
    <row r="3880" spans="2:5" x14ac:dyDescent="0.25">
      <c r="B3880" s="26"/>
      <c r="E3880" s="60"/>
    </row>
    <row r="3881" spans="2:5" x14ac:dyDescent="0.25">
      <c r="B3881" s="26"/>
    </row>
    <row r="3882" spans="2:5" x14ac:dyDescent="0.25">
      <c r="B3882" s="26"/>
      <c r="E3882" s="60"/>
    </row>
    <row r="3883" spans="2:5" x14ac:dyDescent="0.25">
      <c r="B3883" s="26"/>
    </row>
    <row r="3884" spans="2:5" x14ac:dyDescent="0.25">
      <c r="B3884" s="26"/>
    </row>
    <row r="3885" spans="2:5" x14ac:dyDescent="0.25">
      <c r="B3885" s="26"/>
    </row>
    <row r="3886" spans="2:5" x14ac:dyDescent="0.25">
      <c r="B3886" s="26"/>
    </row>
    <row r="3887" spans="2:5" x14ac:dyDescent="0.25">
      <c r="B3887" s="26"/>
    </row>
    <row r="3888" spans="2:5" x14ac:dyDescent="0.25">
      <c r="B3888" s="26"/>
    </row>
    <row r="3889" spans="2:5" x14ac:dyDescent="0.25">
      <c r="B3889" s="26"/>
    </row>
    <row r="3890" spans="2:5" x14ac:dyDescent="0.25">
      <c r="B3890" s="26"/>
      <c r="E3890" s="60"/>
    </row>
    <row r="3891" spans="2:5" x14ac:dyDescent="0.25">
      <c r="B3891" s="26"/>
      <c r="E3891" s="60"/>
    </row>
    <row r="3892" spans="2:5" x14ac:dyDescent="0.25">
      <c r="B3892" s="26"/>
    </row>
    <row r="3893" spans="2:5" x14ac:dyDescent="0.25">
      <c r="B3893" s="26"/>
    </row>
    <row r="3894" spans="2:5" x14ac:dyDescent="0.25">
      <c r="B3894" s="26"/>
    </row>
    <row r="3895" spans="2:5" x14ac:dyDescent="0.25">
      <c r="B3895" s="26"/>
    </row>
    <row r="3896" spans="2:5" x14ac:dyDescent="0.25">
      <c r="B3896" s="26"/>
    </row>
    <row r="3897" spans="2:5" x14ac:dyDescent="0.25">
      <c r="B3897" s="26"/>
    </row>
    <row r="3898" spans="2:5" x14ac:dyDescent="0.25">
      <c r="B3898" s="26"/>
    </row>
    <row r="3899" spans="2:5" x14ac:dyDescent="0.25">
      <c r="B3899" s="26"/>
      <c r="E3899" s="60"/>
    </row>
    <row r="3900" spans="2:5" x14ac:dyDescent="0.25">
      <c r="B3900" s="26"/>
    </row>
    <row r="3901" spans="2:5" x14ac:dyDescent="0.25">
      <c r="B3901" s="26"/>
    </row>
    <row r="3902" spans="2:5" x14ac:dyDescent="0.25">
      <c r="B3902" s="26"/>
    </row>
    <row r="3903" spans="2:5" x14ac:dyDescent="0.25">
      <c r="B3903" s="26"/>
    </row>
    <row r="3904" spans="2:5" x14ac:dyDescent="0.25">
      <c r="B3904" s="26"/>
      <c r="E3904" s="60"/>
    </row>
    <row r="3905" spans="2:5" x14ac:dyDescent="0.25">
      <c r="B3905" s="26"/>
    </row>
    <row r="3906" spans="2:5" x14ac:dyDescent="0.25">
      <c r="B3906" s="26"/>
    </row>
    <row r="3907" spans="2:5" x14ac:dyDescent="0.25">
      <c r="B3907" s="26"/>
    </row>
    <row r="3908" spans="2:5" x14ac:dyDescent="0.25">
      <c r="B3908" s="26"/>
    </row>
    <row r="3909" spans="2:5" x14ac:dyDescent="0.25">
      <c r="B3909" s="26"/>
    </row>
    <row r="3910" spans="2:5" x14ac:dyDescent="0.25">
      <c r="B3910" s="26"/>
    </row>
    <row r="3911" spans="2:5" x14ac:dyDescent="0.25">
      <c r="B3911" s="26"/>
    </row>
    <row r="3912" spans="2:5" x14ac:dyDescent="0.25">
      <c r="B3912" s="26"/>
    </row>
    <row r="3913" spans="2:5" x14ac:dyDescent="0.25">
      <c r="B3913" s="26"/>
    </row>
    <row r="3914" spans="2:5" x14ac:dyDescent="0.25">
      <c r="B3914" s="26"/>
    </row>
    <row r="3915" spans="2:5" x14ac:dyDescent="0.25">
      <c r="B3915" s="26"/>
    </row>
    <row r="3916" spans="2:5" x14ac:dyDescent="0.25">
      <c r="B3916" s="26"/>
    </row>
    <row r="3917" spans="2:5" x14ac:dyDescent="0.25">
      <c r="B3917" s="26"/>
    </row>
    <row r="3918" spans="2:5" x14ac:dyDescent="0.25">
      <c r="B3918" s="26"/>
    </row>
    <row r="3919" spans="2:5" x14ac:dyDescent="0.25">
      <c r="B3919" s="26"/>
      <c r="E3919" s="60"/>
    </row>
    <row r="3920" spans="2:5" x14ac:dyDescent="0.25">
      <c r="B3920" s="26"/>
    </row>
    <row r="3921" spans="2:5" x14ac:dyDescent="0.25">
      <c r="B3921" s="26"/>
    </row>
    <row r="3922" spans="2:5" x14ac:dyDescent="0.25">
      <c r="B3922" s="26"/>
      <c r="E3922" s="60"/>
    </row>
    <row r="3923" spans="2:5" x14ac:dyDescent="0.25">
      <c r="B3923" s="26"/>
    </row>
    <row r="3924" spans="2:5" x14ac:dyDescent="0.25">
      <c r="B3924" s="26"/>
    </row>
    <row r="3925" spans="2:5" x14ac:dyDescent="0.25">
      <c r="B3925" s="26"/>
    </row>
    <row r="3926" spans="2:5" x14ac:dyDescent="0.25">
      <c r="B3926" s="26"/>
    </row>
    <row r="3927" spans="2:5" x14ac:dyDescent="0.25">
      <c r="B3927" s="26"/>
    </row>
    <row r="3928" spans="2:5" x14ac:dyDescent="0.25">
      <c r="B3928" s="26"/>
    </row>
    <row r="3929" spans="2:5" x14ac:dyDescent="0.25">
      <c r="B3929" s="26"/>
    </row>
    <row r="3930" spans="2:5" x14ac:dyDescent="0.25">
      <c r="B3930" s="26"/>
    </row>
    <row r="3931" spans="2:5" x14ac:dyDescent="0.25">
      <c r="B3931" s="26"/>
    </row>
    <row r="3932" spans="2:5" x14ac:dyDescent="0.25">
      <c r="B3932" s="26"/>
    </row>
    <row r="3933" spans="2:5" x14ac:dyDescent="0.25">
      <c r="B3933" s="26"/>
    </row>
    <row r="3934" spans="2:5" x14ac:dyDescent="0.25">
      <c r="B3934" s="26"/>
    </row>
    <row r="3935" spans="2:5" x14ac:dyDescent="0.25">
      <c r="B3935" s="26"/>
    </row>
    <row r="3936" spans="2:5" x14ac:dyDescent="0.25">
      <c r="B3936" s="26"/>
    </row>
    <row r="3937" spans="2:5" x14ac:dyDescent="0.25">
      <c r="B3937" s="26"/>
    </row>
    <row r="3938" spans="2:5" x14ac:dyDescent="0.25">
      <c r="B3938" s="26"/>
    </row>
    <row r="3939" spans="2:5" x14ac:dyDescent="0.25">
      <c r="B3939" s="26"/>
    </row>
    <row r="3940" spans="2:5" x14ac:dyDescent="0.25">
      <c r="B3940" s="26"/>
      <c r="E3940" s="60"/>
    </row>
    <row r="3941" spans="2:5" x14ac:dyDescent="0.25">
      <c r="B3941" s="26"/>
    </row>
    <row r="3942" spans="2:5" x14ac:dyDescent="0.25">
      <c r="B3942" s="26"/>
    </row>
    <row r="3943" spans="2:5" x14ac:dyDescent="0.25">
      <c r="B3943" s="26"/>
      <c r="E3943" s="60"/>
    </row>
    <row r="3944" spans="2:5" x14ac:dyDescent="0.25">
      <c r="B3944" s="26"/>
    </row>
    <row r="3945" spans="2:5" x14ac:dyDescent="0.25">
      <c r="B3945" s="26"/>
    </row>
    <row r="3946" spans="2:5" x14ac:dyDescent="0.25">
      <c r="B3946" s="26"/>
    </row>
    <row r="3947" spans="2:5" x14ac:dyDescent="0.25">
      <c r="B3947" s="26"/>
    </row>
    <row r="3948" spans="2:5" x14ac:dyDescent="0.25">
      <c r="B3948" s="26"/>
      <c r="E3948" s="60"/>
    </row>
    <row r="3949" spans="2:5" x14ac:dyDescent="0.25">
      <c r="B3949" s="26"/>
    </row>
    <row r="3950" spans="2:5" x14ac:dyDescent="0.25">
      <c r="B3950" s="26"/>
    </row>
    <row r="3951" spans="2:5" x14ac:dyDescent="0.25">
      <c r="B3951" s="26"/>
      <c r="E3951" s="60"/>
    </row>
    <row r="3952" spans="2:5" x14ac:dyDescent="0.25">
      <c r="B3952" s="26"/>
    </row>
    <row r="3953" spans="2:5" x14ac:dyDescent="0.25">
      <c r="B3953" s="26"/>
    </row>
    <row r="3954" spans="2:5" x14ac:dyDescent="0.25">
      <c r="B3954" s="26"/>
    </row>
    <row r="3955" spans="2:5" x14ac:dyDescent="0.25">
      <c r="B3955" s="26"/>
    </row>
    <row r="3956" spans="2:5" x14ac:dyDescent="0.25">
      <c r="B3956" s="26"/>
    </row>
    <row r="3957" spans="2:5" x14ac:dyDescent="0.25">
      <c r="B3957" s="26"/>
    </row>
    <row r="3958" spans="2:5" x14ac:dyDescent="0.25">
      <c r="B3958" s="26"/>
      <c r="E3958" s="60"/>
    </row>
    <row r="3959" spans="2:5" x14ac:dyDescent="0.25">
      <c r="B3959" s="26"/>
    </row>
    <row r="3960" spans="2:5" x14ac:dyDescent="0.25">
      <c r="B3960" s="26"/>
    </row>
    <row r="3961" spans="2:5" x14ac:dyDescent="0.25">
      <c r="B3961" s="26"/>
      <c r="E3961" s="60"/>
    </row>
    <row r="3962" spans="2:5" x14ac:dyDescent="0.25">
      <c r="B3962" s="26"/>
    </row>
    <row r="3963" spans="2:5" x14ac:dyDescent="0.25">
      <c r="B3963" s="26"/>
    </row>
    <row r="3964" spans="2:5" x14ac:dyDescent="0.25">
      <c r="B3964" s="26"/>
    </row>
    <row r="3965" spans="2:5" x14ac:dyDescent="0.25">
      <c r="B3965" s="26"/>
      <c r="E3965" s="60"/>
    </row>
    <row r="3966" spans="2:5" x14ac:dyDescent="0.25">
      <c r="B3966" s="26"/>
    </row>
    <row r="3967" spans="2:5" x14ac:dyDescent="0.25">
      <c r="B3967" s="26"/>
    </row>
    <row r="3968" spans="2:5" x14ac:dyDescent="0.25">
      <c r="B3968" s="26"/>
    </row>
    <row r="3969" spans="2:5" x14ac:dyDescent="0.25">
      <c r="B3969" s="26"/>
    </row>
    <row r="3970" spans="2:5" x14ac:dyDescent="0.25">
      <c r="B3970" s="26"/>
    </row>
    <row r="3971" spans="2:5" x14ac:dyDescent="0.25">
      <c r="B3971" s="26"/>
      <c r="E3971" s="60"/>
    </row>
    <row r="3972" spans="2:5" x14ac:dyDescent="0.25">
      <c r="B3972" s="26"/>
      <c r="E3972" s="60"/>
    </row>
    <row r="3973" spans="2:5" x14ac:dyDescent="0.25">
      <c r="B3973" s="26"/>
    </row>
    <row r="3974" spans="2:5" x14ac:dyDescent="0.25">
      <c r="B3974" s="26"/>
    </row>
    <row r="3975" spans="2:5" x14ac:dyDescent="0.25">
      <c r="B3975" s="26"/>
    </row>
    <row r="3976" spans="2:5" x14ac:dyDescent="0.25">
      <c r="B3976" s="26"/>
    </row>
    <row r="3977" spans="2:5" x14ac:dyDescent="0.25">
      <c r="B3977" s="26"/>
    </row>
    <row r="3978" spans="2:5" x14ac:dyDescent="0.25">
      <c r="B3978" s="26"/>
    </row>
    <row r="3979" spans="2:5" x14ac:dyDescent="0.25">
      <c r="B3979" s="26"/>
    </row>
    <row r="3980" spans="2:5" x14ac:dyDescent="0.25">
      <c r="B3980" s="26"/>
    </row>
    <row r="3981" spans="2:5" x14ac:dyDescent="0.25">
      <c r="B3981" s="26"/>
    </row>
    <row r="3982" spans="2:5" x14ac:dyDescent="0.25">
      <c r="B3982" s="26"/>
      <c r="E3982" s="60"/>
    </row>
    <row r="3983" spans="2:5" x14ac:dyDescent="0.25">
      <c r="B3983" s="26"/>
    </row>
    <row r="3984" spans="2:5" x14ac:dyDescent="0.25">
      <c r="B3984" s="26"/>
    </row>
    <row r="3985" spans="2:5" x14ac:dyDescent="0.25">
      <c r="B3985" s="26"/>
    </row>
    <row r="3986" spans="2:5" x14ac:dyDescent="0.25">
      <c r="B3986" s="26"/>
    </row>
    <row r="3987" spans="2:5" x14ac:dyDescent="0.25">
      <c r="B3987" s="26"/>
    </row>
    <row r="3988" spans="2:5" x14ac:dyDescent="0.25">
      <c r="B3988" s="26"/>
      <c r="E3988" s="60"/>
    </row>
    <row r="3989" spans="2:5" x14ac:dyDescent="0.25">
      <c r="B3989" s="26"/>
    </row>
    <row r="3990" spans="2:5" x14ac:dyDescent="0.25">
      <c r="B3990" s="26"/>
      <c r="E3990" s="60"/>
    </row>
    <row r="3991" spans="2:5" x14ac:dyDescent="0.25">
      <c r="B3991" s="26"/>
      <c r="E3991" s="60"/>
    </row>
    <row r="3992" spans="2:5" x14ac:dyDescent="0.25">
      <c r="B3992" s="26"/>
      <c r="E3992" s="60"/>
    </row>
    <row r="3993" spans="2:5" x14ac:dyDescent="0.25">
      <c r="B3993" s="26"/>
    </row>
    <row r="3994" spans="2:5" x14ac:dyDescent="0.25">
      <c r="B3994" s="26"/>
    </row>
    <row r="3995" spans="2:5" x14ac:dyDescent="0.25">
      <c r="B3995" s="26"/>
      <c r="E3995" s="60"/>
    </row>
    <row r="3996" spans="2:5" x14ac:dyDescent="0.25">
      <c r="B3996" s="26"/>
    </row>
    <row r="3997" spans="2:5" x14ac:dyDescent="0.25">
      <c r="B3997" s="26"/>
    </row>
    <row r="3998" spans="2:5" x14ac:dyDescent="0.25">
      <c r="B3998" s="26"/>
    </row>
    <row r="3999" spans="2:5" x14ac:dyDescent="0.25">
      <c r="B3999" s="26"/>
    </row>
    <row r="4000" spans="2:5" x14ac:dyDescent="0.25">
      <c r="B4000" s="26"/>
    </row>
    <row r="4001" spans="2:5" x14ac:dyDescent="0.25">
      <c r="B4001" s="26"/>
      <c r="E4001" s="60"/>
    </row>
    <row r="4002" spans="2:5" x14ac:dyDescent="0.25">
      <c r="B4002" s="26"/>
      <c r="E4002" s="60"/>
    </row>
    <row r="4003" spans="2:5" x14ac:dyDescent="0.25">
      <c r="B4003" s="26"/>
    </row>
    <row r="4004" spans="2:5" x14ac:dyDescent="0.25">
      <c r="B4004" s="26"/>
    </row>
    <row r="4005" spans="2:5" x14ac:dyDescent="0.25">
      <c r="B4005" s="26"/>
      <c r="E4005" s="60"/>
    </row>
    <row r="4006" spans="2:5" x14ac:dyDescent="0.25">
      <c r="B4006" s="26"/>
    </row>
    <row r="4007" spans="2:5" x14ac:dyDescent="0.25">
      <c r="B4007" s="26"/>
    </row>
    <row r="4008" spans="2:5" x14ac:dyDescent="0.25">
      <c r="B4008" s="26"/>
    </row>
    <row r="4009" spans="2:5" x14ac:dyDescent="0.25">
      <c r="B4009" s="26"/>
    </row>
    <row r="4010" spans="2:5" x14ac:dyDescent="0.25">
      <c r="B4010" s="26"/>
      <c r="E4010" s="60"/>
    </row>
    <row r="4011" spans="2:5" x14ac:dyDescent="0.25">
      <c r="B4011" s="26"/>
    </row>
    <row r="4012" spans="2:5" x14ac:dyDescent="0.25">
      <c r="B4012" s="26"/>
    </row>
    <row r="4013" spans="2:5" x14ac:dyDescent="0.25">
      <c r="B4013" s="26"/>
    </row>
    <row r="4014" spans="2:5" x14ac:dyDescent="0.25">
      <c r="B4014" s="26"/>
    </row>
    <row r="4015" spans="2:5" x14ac:dyDescent="0.25">
      <c r="B4015" s="26"/>
    </row>
    <row r="4016" spans="2:5" x14ac:dyDescent="0.25">
      <c r="B4016" s="26"/>
      <c r="E4016" s="60"/>
    </row>
    <row r="4017" spans="2:5" x14ac:dyDescent="0.25">
      <c r="B4017" s="26"/>
    </row>
    <row r="4018" spans="2:5" x14ac:dyDescent="0.25">
      <c r="B4018" s="26"/>
    </row>
    <row r="4019" spans="2:5" x14ac:dyDescent="0.25">
      <c r="B4019" s="26"/>
      <c r="E4019" s="60"/>
    </row>
    <row r="4020" spans="2:5" x14ac:dyDescent="0.25">
      <c r="B4020" s="26"/>
      <c r="E4020" s="60"/>
    </row>
    <row r="4021" spans="2:5" x14ac:dyDescent="0.25">
      <c r="B4021" s="26"/>
    </row>
    <row r="4022" spans="2:5" x14ac:dyDescent="0.25">
      <c r="B4022" s="26"/>
      <c r="E4022" s="60"/>
    </row>
    <row r="4023" spans="2:5" x14ac:dyDescent="0.25">
      <c r="B4023" s="26"/>
    </row>
    <row r="4024" spans="2:5" x14ac:dyDescent="0.25">
      <c r="B4024" s="26"/>
    </row>
    <row r="4025" spans="2:5" x14ac:dyDescent="0.25">
      <c r="B4025" s="26"/>
    </row>
    <row r="4026" spans="2:5" x14ac:dyDescent="0.25">
      <c r="B4026" s="26"/>
    </row>
    <row r="4027" spans="2:5" x14ac:dyDescent="0.25">
      <c r="B4027" s="26"/>
    </row>
    <row r="4028" spans="2:5" x14ac:dyDescent="0.25">
      <c r="B4028" s="26"/>
    </row>
    <row r="4029" spans="2:5" x14ac:dyDescent="0.25">
      <c r="B4029" s="26"/>
    </row>
    <row r="4030" spans="2:5" x14ac:dyDescent="0.25">
      <c r="B4030" s="26"/>
      <c r="E4030" s="60"/>
    </row>
    <row r="4031" spans="2:5" x14ac:dyDescent="0.25">
      <c r="B4031" s="26"/>
      <c r="E4031" s="60"/>
    </row>
    <row r="4032" spans="2:5" x14ac:dyDescent="0.25">
      <c r="B4032" s="26"/>
    </row>
    <row r="4033" spans="2:5" x14ac:dyDescent="0.25">
      <c r="B4033" s="26"/>
      <c r="E4033" s="60"/>
    </row>
    <row r="4034" spans="2:5" x14ac:dyDescent="0.25">
      <c r="B4034" s="26"/>
      <c r="E4034" s="60"/>
    </row>
    <row r="4035" spans="2:5" x14ac:dyDescent="0.25">
      <c r="B4035" s="26"/>
    </row>
    <row r="4036" spans="2:5" x14ac:dyDescent="0.25">
      <c r="B4036" s="26"/>
    </row>
    <row r="4037" spans="2:5" x14ac:dyDescent="0.25">
      <c r="B4037" s="26"/>
    </row>
    <row r="4038" spans="2:5" x14ac:dyDescent="0.25">
      <c r="B4038" s="26"/>
    </row>
    <row r="4039" spans="2:5" x14ac:dyDescent="0.25">
      <c r="B4039" s="26"/>
    </row>
    <row r="4040" spans="2:5" x14ac:dyDescent="0.25">
      <c r="B4040" s="26"/>
    </row>
    <row r="4041" spans="2:5" x14ac:dyDescent="0.25">
      <c r="B4041" s="26"/>
    </row>
    <row r="4042" spans="2:5" x14ac:dyDescent="0.25">
      <c r="B4042" s="26"/>
    </row>
    <row r="4043" spans="2:5" x14ac:dyDescent="0.25">
      <c r="B4043" s="26"/>
      <c r="E4043" s="60"/>
    </row>
    <row r="4044" spans="2:5" x14ac:dyDescent="0.25">
      <c r="B4044" s="26"/>
      <c r="E4044" s="60"/>
    </row>
    <row r="4045" spans="2:5" x14ac:dyDescent="0.25">
      <c r="B4045" s="26"/>
      <c r="E4045" s="60"/>
    </row>
    <row r="4046" spans="2:5" x14ac:dyDescent="0.25">
      <c r="B4046" s="26"/>
    </row>
    <row r="4047" spans="2:5" x14ac:dyDescent="0.25">
      <c r="B4047" s="26"/>
      <c r="E4047" s="60"/>
    </row>
    <row r="4048" spans="2:5" x14ac:dyDescent="0.25">
      <c r="B4048" s="26"/>
    </row>
    <row r="4049" spans="2:5" x14ac:dyDescent="0.25">
      <c r="B4049" s="26"/>
    </row>
    <row r="4050" spans="2:5" x14ac:dyDescent="0.25">
      <c r="B4050" s="26"/>
    </row>
    <row r="4051" spans="2:5" x14ac:dyDescent="0.25">
      <c r="B4051" s="26"/>
    </row>
    <row r="4052" spans="2:5" x14ac:dyDescent="0.25">
      <c r="B4052" s="26"/>
    </row>
    <row r="4053" spans="2:5" x14ac:dyDescent="0.25">
      <c r="B4053" s="26"/>
    </row>
    <row r="4054" spans="2:5" x14ac:dyDescent="0.25">
      <c r="B4054" s="26"/>
    </row>
    <row r="4055" spans="2:5" x14ac:dyDescent="0.25">
      <c r="B4055" s="26"/>
      <c r="E4055" s="60"/>
    </row>
    <row r="4056" spans="2:5" x14ac:dyDescent="0.25">
      <c r="B4056" s="26"/>
    </row>
    <row r="4057" spans="2:5" x14ac:dyDescent="0.25">
      <c r="B4057" s="26"/>
      <c r="E4057" s="60"/>
    </row>
    <row r="4058" spans="2:5" x14ac:dyDescent="0.25">
      <c r="B4058" s="26"/>
    </row>
    <row r="4059" spans="2:5" x14ac:dyDescent="0.25">
      <c r="B4059" s="26"/>
      <c r="E4059" s="60"/>
    </row>
    <row r="4060" spans="2:5" x14ac:dyDescent="0.25">
      <c r="B4060" s="26"/>
    </row>
    <row r="4061" spans="2:5" x14ac:dyDescent="0.25">
      <c r="B4061" s="26"/>
    </row>
    <row r="4062" spans="2:5" x14ac:dyDescent="0.25">
      <c r="B4062" s="26"/>
    </row>
    <row r="4063" spans="2:5" x14ac:dyDescent="0.25">
      <c r="B4063" s="26"/>
    </row>
    <row r="4064" spans="2:5" x14ac:dyDescent="0.25">
      <c r="B4064" s="26"/>
      <c r="E4064" s="60"/>
    </row>
    <row r="4065" spans="2:5" x14ac:dyDescent="0.25">
      <c r="B4065" s="26"/>
    </row>
    <row r="4066" spans="2:5" x14ac:dyDescent="0.25">
      <c r="B4066" s="26"/>
    </row>
    <row r="4067" spans="2:5" x14ac:dyDescent="0.25">
      <c r="B4067" s="26"/>
    </row>
    <row r="4068" spans="2:5" x14ac:dyDescent="0.25">
      <c r="B4068" s="26"/>
    </row>
    <row r="4069" spans="2:5" x14ac:dyDescent="0.25">
      <c r="B4069" s="26"/>
      <c r="E4069" s="60"/>
    </row>
    <row r="4070" spans="2:5" x14ac:dyDescent="0.25">
      <c r="B4070" s="26"/>
      <c r="E4070" s="60"/>
    </row>
    <row r="4071" spans="2:5" x14ac:dyDescent="0.25">
      <c r="B4071" s="26"/>
    </row>
    <row r="4072" spans="2:5" x14ac:dyDescent="0.25">
      <c r="B4072" s="26"/>
      <c r="E4072" s="60"/>
    </row>
    <row r="4073" spans="2:5" x14ac:dyDescent="0.25">
      <c r="B4073" s="26"/>
    </row>
    <row r="4074" spans="2:5" x14ac:dyDescent="0.25">
      <c r="B4074" s="26"/>
      <c r="E4074" s="60"/>
    </row>
    <row r="4075" spans="2:5" x14ac:dyDescent="0.25">
      <c r="B4075" s="26"/>
      <c r="E4075" s="60"/>
    </row>
    <row r="4076" spans="2:5" x14ac:dyDescent="0.25">
      <c r="B4076" s="26"/>
    </row>
    <row r="4077" spans="2:5" x14ac:dyDescent="0.25">
      <c r="B4077" s="26"/>
    </row>
    <row r="4078" spans="2:5" x14ac:dyDescent="0.25">
      <c r="B4078" s="26"/>
    </row>
    <row r="4079" spans="2:5" x14ac:dyDescent="0.25">
      <c r="B4079" s="26"/>
    </row>
    <row r="4080" spans="2:5" x14ac:dyDescent="0.25">
      <c r="B4080" s="26"/>
    </row>
    <row r="4081" spans="2:5" x14ac:dyDescent="0.25">
      <c r="B4081" s="26"/>
    </row>
    <row r="4082" spans="2:5" x14ac:dyDescent="0.25">
      <c r="B4082" s="26"/>
    </row>
    <row r="4083" spans="2:5" x14ac:dyDescent="0.25">
      <c r="B4083" s="26"/>
    </row>
    <row r="4084" spans="2:5" x14ac:dyDescent="0.25">
      <c r="B4084" s="26"/>
    </row>
    <row r="4085" spans="2:5" x14ac:dyDescent="0.25">
      <c r="B4085" s="26"/>
    </row>
    <row r="4086" spans="2:5" x14ac:dyDescent="0.25">
      <c r="B4086" s="26"/>
    </row>
    <row r="4087" spans="2:5" x14ac:dyDescent="0.25">
      <c r="B4087" s="26"/>
      <c r="E4087" s="60"/>
    </row>
    <row r="4088" spans="2:5" x14ac:dyDescent="0.25">
      <c r="B4088" s="26"/>
    </row>
    <row r="4089" spans="2:5" x14ac:dyDescent="0.25">
      <c r="B4089" s="26"/>
      <c r="E4089" s="60"/>
    </row>
    <row r="4090" spans="2:5" x14ac:dyDescent="0.25">
      <c r="B4090" s="26"/>
    </row>
    <row r="4091" spans="2:5" x14ac:dyDescent="0.25">
      <c r="B4091" s="26"/>
      <c r="E4091" s="60"/>
    </row>
    <row r="4092" spans="2:5" x14ac:dyDescent="0.25">
      <c r="B4092" s="26"/>
    </row>
    <row r="4093" spans="2:5" x14ac:dyDescent="0.25">
      <c r="B4093" s="26"/>
    </row>
    <row r="4094" spans="2:5" x14ac:dyDescent="0.25">
      <c r="B4094" s="26"/>
      <c r="E4094" s="60"/>
    </row>
    <row r="4095" spans="2:5" x14ac:dyDescent="0.25">
      <c r="B4095" s="26"/>
    </row>
    <row r="4096" spans="2:5" x14ac:dyDescent="0.25">
      <c r="B4096" s="26"/>
    </row>
    <row r="4097" spans="2:5" x14ac:dyDescent="0.25">
      <c r="B4097" s="26"/>
      <c r="E4097" s="60"/>
    </row>
    <row r="4098" spans="2:5" x14ac:dyDescent="0.25">
      <c r="B4098" s="26"/>
    </row>
    <row r="4099" spans="2:5" x14ac:dyDescent="0.25">
      <c r="B4099" s="26"/>
    </row>
    <row r="4100" spans="2:5" x14ac:dyDescent="0.25">
      <c r="B4100" s="26"/>
      <c r="E4100" s="60"/>
    </row>
    <row r="4101" spans="2:5" x14ac:dyDescent="0.25">
      <c r="B4101" s="26"/>
      <c r="E4101" s="60"/>
    </row>
    <row r="4102" spans="2:5" x14ac:dyDescent="0.25">
      <c r="B4102" s="26"/>
    </row>
    <row r="4103" spans="2:5" x14ac:dyDescent="0.25">
      <c r="B4103" s="26"/>
    </row>
    <row r="4104" spans="2:5" x14ac:dyDescent="0.25">
      <c r="B4104" s="26"/>
    </row>
    <row r="4105" spans="2:5" x14ac:dyDescent="0.25">
      <c r="B4105" s="26"/>
      <c r="E4105" s="60"/>
    </row>
    <row r="4106" spans="2:5" x14ac:dyDescent="0.25">
      <c r="B4106" s="26"/>
      <c r="E4106" s="60"/>
    </row>
    <row r="4107" spans="2:5" x14ac:dyDescent="0.25">
      <c r="B4107" s="26"/>
      <c r="E4107" s="60"/>
    </row>
    <row r="4108" spans="2:5" x14ac:dyDescent="0.25">
      <c r="B4108" s="26"/>
    </row>
    <row r="4109" spans="2:5" x14ac:dyDescent="0.25">
      <c r="B4109" s="26"/>
    </row>
    <row r="4110" spans="2:5" x14ac:dyDescent="0.25">
      <c r="B4110" s="26"/>
      <c r="E4110" s="60"/>
    </row>
    <row r="4111" spans="2:5" x14ac:dyDescent="0.25">
      <c r="B4111" s="26"/>
    </row>
    <row r="4112" spans="2:5" x14ac:dyDescent="0.25">
      <c r="B4112" s="26"/>
      <c r="E4112" s="60"/>
    </row>
    <row r="4113" spans="2:5" x14ac:dyDescent="0.25">
      <c r="B4113" s="26"/>
    </row>
    <row r="4114" spans="2:5" x14ac:dyDescent="0.25">
      <c r="B4114" s="26"/>
      <c r="E4114" s="60"/>
    </row>
    <row r="4115" spans="2:5" x14ac:dyDescent="0.25">
      <c r="B4115" s="26"/>
    </row>
    <row r="4116" spans="2:5" x14ac:dyDescent="0.25">
      <c r="B4116" s="26"/>
      <c r="E4116" s="60"/>
    </row>
    <row r="4117" spans="2:5" x14ac:dyDescent="0.25">
      <c r="B4117" s="26"/>
    </row>
    <row r="4118" spans="2:5" x14ac:dyDescent="0.25">
      <c r="B4118" s="26"/>
    </row>
    <row r="4119" spans="2:5" x14ac:dyDescent="0.25">
      <c r="B4119" s="26"/>
      <c r="E4119" s="60"/>
    </row>
    <row r="4120" spans="2:5" x14ac:dyDescent="0.25">
      <c r="B4120" s="26"/>
    </row>
    <row r="4121" spans="2:5" x14ac:dyDescent="0.25">
      <c r="B4121" s="26"/>
    </row>
    <row r="4122" spans="2:5" x14ac:dyDescent="0.25">
      <c r="B4122" s="26"/>
      <c r="E4122" s="60"/>
    </row>
    <row r="4123" spans="2:5" x14ac:dyDescent="0.25">
      <c r="B4123" s="26"/>
    </row>
    <row r="4124" spans="2:5" x14ac:dyDescent="0.25">
      <c r="B4124" s="26"/>
    </row>
    <row r="4125" spans="2:5" x14ac:dyDescent="0.25">
      <c r="B4125" s="26"/>
    </row>
    <row r="4126" spans="2:5" x14ac:dyDescent="0.25">
      <c r="B4126" s="26"/>
    </row>
    <row r="4127" spans="2:5" x14ac:dyDescent="0.25">
      <c r="B4127" s="26"/>
    </row>
    <row r="4128" spans="2:5" x14ac:dyDescent="0.25">
      <c r="B4128" s="26"/>
    </row>
    <row r="4129" spans="2:5" x14ac:dyDescent="0.25">
      <c r="B4129" s="26"/>
    </row>
    <row r="4130" spans="2:5" x14ac:dyDescent="0.25">
      <c r="B4130" s="26"/>
    </row>
    <row r="4131" spans="2:5" x14ac:dyDescent="0.25">
      <c r="B4131" s="26"/>
    </row>
    <row r="4132" spans="2:5" x14ac:dyDescent="0.25">
      <c r="B4132" s="26"/>
    </row>
    <row r="4133" spans="2:5" x14ac:dyDescent="0.25">
      <c r="B4133" s="26"/>
    </row>
    <row r="4134" spans="2:5" x14ac:dyDescent="0.25">
      <c r="B4134" s="26"/>
      <c r="E4134" s="60"/>
    </row>
    <row r="4135" spans="2:5" x14ac:dyDescent="0.25">
      <c r="B4135" s="26"/>
      <c r="E4135" s="60"/>
    </row>
    <row r="4136" spans="2:5" x14ac:dyDescent="0.25">
      <c r="B4136" s="26"/>
      <c r="E4136" s="60"/>
    </row>
    <row r="4137" spans="2:5" x14ac:dyDescent="0.25">
      <c r="B4137" s="26"/>
    </row>
    <row r="4138" spans="2:5" x14ac:dyDescent="0.25">
      <c r="B4138" s="26"/>
      <c r="E4138" s="60"/>
    </row>
    <row r="4139" spans="2:5" x14ac:dyDescent="0.25">
      <c r="B4139" s="26"/>
    </row>
    <row r="4140" spans="2:5" x14ac:dyDescent="0.25">
      <c r="B4140" s="26"/>
      <c r="E4140" s="60"/>
    </row>
    <row r="4141" spans="2:5" x14ac:dyDescent="0.25">
      <c r="B4141" s="26"/>
    </row>
    <row r="4142" spans="2:5" x14ac:dyDescent="0.25">
      <c r="B4142" s="26"/>
    </row>
    <row r="4143" spans="2:5" x14ac:dyDescent="0.25">
      <c r="B4143" s="26"/>
      <c r="E4143" s="60"/>
    </row>
    <row r="4144" spans="2:5" x14ac:dyDescent="0.25">
      <c r="B4144" s="26"/>
    </row>
    <row r="4145" spans="2:5" x14ac:dyDescent="0.25">
      <c r="B4145" s="26"/>
    </row>
    <row r="4146" spans="2:5" x14ac:dyDescent="0.25">
      <c r="B4146" s="26"/>
    </row>
    <row r="4147" spans="2:5" x14ac:dyDescent="0.25">
      <c r="B4147" s="26"/>
      <c r="E4147" s="60"/>
    </row>
    <row r="4148" spans="2:5" x14ac:dyDescent="0.25">
      <c r="B4148" s="26"/>
    </row>
    <row r="4149" spans="2:5" x14ac:dyDescent="0.25">
      <c r="B4149" s="26"/>
      <c r="E4149" s="60"/>
    </row>
    <row r="4150" spans="2:5" x14ac:dyDescent="0.25">
      <c r="B4150" s="26"/>
    </row>
    <row r="4151" spans="2:5" x14ac:dyDescent="0.25">
      <c r="B4151" s="26"/>
      <c r="E4151" s="60"/>
    </row>
    <row r="4152" spans="2:5" x14ac:dyDescent="0.25">
      <c r="B4152" s="26"/>
      <c r="E4152" s="60"/>
    </row>
    <row r="4153" spans="2:5" x14ac:dyDescent="0.25">
      <c r="B4153" s="26"/>
      <c r="E4153" s="60"/>
    </row>
    <row r="4154" spans="2:5" x14ac:dyDescent="0.25">
      <c r="B4154" s="26"/>
      <c r="E4154" s="60"/>
    </row>
    <row r="4155" spans="2:5" x14ac:dyDescent="0.25">
      <c r="B4155" s="26"/>
    </row>
    <row r="4156" spans="2:5" x14ac:dyDescent="0.25">
      <c r="B4156" s="26"/>
      <c r="E4156" s="60"/>
    </row>
    <row r="4157" spans="2:5" x14ac:dyDescent="0.25">
      <c r="B4157" s="26"/>
    </row>
    <row r="4158" spans="2:5" x14ac:dyDescent="0.25">
      <c r="B4158" s="26"/>
    </row>
    <row r="4159" spans="2:5" x14ac:dyDescent="0.25">
      <c r="B4159" s="26"/>
      <c r="E4159" s="60"/>
    </row>
    <row r="4160" spans="2:5" x14ac:dyDescent="0.25">
      <c r="B4160" s="26"/>
      <c r="E4160" s="60"/>
    </row>
    <row r="4161" spans="2:5" x14ac:dyDescent="0.25">
      <c r="B4161" s="26"/>
      <c r="E4161" s="60"/>
    </row>
    <row r="4162" spans="2:5" x14ac:dyDescent="0.25">
      <c r="B4162" s="26"/>
    </row>
    <row r="4163" spans="2:5" x14ac:dyDescent="0.25">
      <c r="B4163" s="26"/>
    </row>
    <row r="4164" spans="2:5" x14ac:dyDescent="0.25">
      <c r="B4164" s="26"/>
      <c r="E4164" s="60"/>
    </row>
    <row r="4165" spans="2:5" x14ac:dyDescent="0.25">
      <c r="B4165" s="26"/>
    </row>
    <row r="4166" spans="2:5" x14ac:dyDescent="0.25">
      <c r="B4166" s="26"/>
    </row>
    <row r="4167" spans="2:5" x14ac:dyDescent="0.25">
      <c r="B4167" s="26"/>
    </row>
    <row r="4168" spans="2:5" x14ac:dyDescent="0.25">
      <c r="B4168" s="26"/>
    </row>
    <row r="4169" spans="2:5" x14ac:dyDescent="0.25">
      <c r="B4169" s="26"/>
      <c r="E4169" s="60"/>
    </row>
    <row r="4170" spans="2:5" x14ac:dyDescent="0.25">
      <c r="B4170" s="26"/>
      <c r="E4170" s="60"/>
    </row>
    <row r="4171" spans="2:5" x14ac:dyDescent="0.25">
      <c r="B4171" s="26"/>
    </row>
    <row r="4172" spans="2:5" x14ac:dyDescent="0.25">
      <c r="B4172" s="26"/>
    </row>
    <row r="4173" spans="2:5" x14ac:dyDescent="0.25">
      <c r="B4173" s="26"/>
      <c r="E4173" s="60"/>
    </row>
    <row r="4174" spans="2:5" x14ac:dyDescent="0.25">
      <c r="B4174" s="26"/>
    </row>
    <row r="4175" spans="2:5" x14ac:dyDescent="0.25">
      <c r="B4175" s="26"/>
    </row>
    <row r="4176" spans="2:5" x14ac:dyDescent="0.25">
      <c r="B4176" s="26"/>
    </row>
    <row r="4177" spans="2:5" x14ac:dyDescent="0.25">
      <c r="B4177" s="26"/>
    </row>
    <row r="4178" spans="2:5" x14ac:dyDescent="0.25">
      <c r="B4178" s="26"/>
    </row>
    <row r="4179" spans="2:5" x14ac:dyDescent="0.25">
      <c r="B4179" s="26"/>
    </row>
    <row r="4180" spans="2:5" x14ac:dyDescent="0.25">
      <c r="B4180" s="26"/>
    </row>
    <row r="4181" spans="2:5" x14ac:dyDescent="0.25">
      <c r="B4181" s="26"/>
    </row>
    <row r="4182" spans="2:5" x14ac:dyDescent="0.25">
      <c r="B4182" s="26"/>
    </row>
    <row r="4183" spans="2:5" x14ac:dyDescent="0.25">
      <c r="B4183" s="26"/>
    </row>
    <row r="4184" spans="2:5" x14ac:dyDescent="0.25">
      <c r="B4184" s="26"/>
    </row>
    <row r="4185" spans="2:5" x14ac:dyDescent="0.25">
      <c r="B4185" s="26"/>
    </row>
    <row r="4186" spans="2:5" x14ac:dyDescent="0.25">
      <c r="B4186" s="26"/>
    </row>
    <row r="4187" spans="2:5" x14ac:dyDescent="0.25">
      <c r="B4187" s="26"/>
      <c r="E4187" s="60"/>
    </row>
    <row r="4188" spans="2:5" x14ac:dyDescent="0.25">
      <c r="B4188" s="26"/>
    </row>
    <row r="4189" spans="2:5" x14ac:dyDescent="0.25">
      <c r="B4189" s="26"/>
    </row>
    <row r="4190" spans="2:5" x14ac:dyDescent="0.25">
      <c r="B4190" s="26"/>
    </row>
    <row r="4191" spans="2:5" x14ac:dyDescent="0.25">
      <c r="B4191" s="26"/>
    </row>
    <row r="4192" spans="2:5" x14ac:dyDescent="0.25">
      <c r="B4192" s="26"/>
    </row>
    <row r="4193" spans="2:5" x14ac:dyDescent="0.25">
      <c r="B4193" s="26"/>
    </row>
    <row r="4194" spans="2:5" x14ac:dyDescent="0.25">
      <c r="B4194" s="26"/>
      <c r="E4194" s="60"/>
    </row>
    <row r="4195" spans="2:5" x14ac:dyDescent="0.25">
      <c r="B4195" s="26"/>
    </row>
    <row r="4196" spans="2:5" x14ac:dyDescent="0.25">
      <c r="B4196" s="26"/>
    </row>
    <row r="4197" spans="2:5" x14ac:dyDescent="0.25">
      <c r="B4197" s="26"/>
      <c r="E4197" s="60"/>
    </row>
    <row r="4198" spans="2:5" x14ac:dyDescent="0.25">
      <c r="B4198" s="26"/>
      <c r="E4198" s="60"/>
    </row>
    <row r="4199" spans="2:5" x14ac:dyDescent="0.25">
      <c r="B4199" s="26"/>
      <c r="E4199" s="60"/>
    </row>
    <row r="4200" spans="2:5" x14ac:dyDescent="0.25">
      <c r="B4200" s="26"/>
    </row>
    <row r="4201" spans="2:5" x14ac:dyDescent="0.25">
      <c r="B4201" s="26"/>
    </row>
    <row r="4202" spans="2:5" x14ac:dyDescent="0.25">
      <c r="B4202" s="26"/>
    </row>
    <row r="4203" spans="2:5" x14ac:dyDescent="0.25">
      <c r="B4203" s="26"/>
      <c r="E4203" s="60"/>
    </row>
    <row r="4204" spans="2:5" x14ac:dyDescent="0.25">
      <c r="B4204" s="26"/>
    </row>
    <row r="4205" spans="2:5" x14ac:dyDescent="0.25">
      <c r="B4205" s="26"/>
    </row>
    <row r="4206" spans="2:5" x14ac:dyDescent="0.25">
      <c r="B4206" s="26"/>
      <c r="E4206" s="60"/>
    </row>
    <row r="4207" spans="2:5" x14ac:dyDescent="0.25">
      <c r="B4207" s="26"/>
      <c r="E4207" s="60"/>
    </row>
    <row r="4208" spans="2:5" x14ac:dyDescent="0.25">
      <c r="B4208" s="26"/>
    </row>
    <row r="4209" spans="2:2" x14ac:dyDescent="0.25">
      <c r="B4209" s="26"/>
    </row>
    <row r="4210" spans="2:2" x14ac:dyDescent="0.25">
      <c r="B4210" s="26"/>
    </row>
    <row r="4211" spans="2:2" x14ac:dyDescent="0.25">
      <c r="B4211" s="26"/>
    </row>
    <row r="4212" spans="2:2" x14ac:dyDescent="0.25">
      <c r="B4212" s="26"/>
    </row>
    <row r="4213" spans="2:2" x14ac:dyDescent="0.25">
      <c r="B4213" s="26"/>
    </row>
    <row r="4214" spans="2:2" x14ac:dyDescent="0.25">
      <c r="B4214" s="26"/>
    </row>
    <row r="4215" spans="2:2" x14ac:dyDescent="0.25">
      <c r="B4215" s="26"/>
    </row>
    <row r="4216" spans="2:2" x14ac:dyDescent="0.25">
      <c r="B4216" s="26"/>
    </row>
    <row r="4217" spans="2:2" x14ac:dyDescent="0.25">
      <c r="B4217" s="26"/>
    </row>
    <row r="4218" spans="2:2" x14ac:dyDescent="0.25">
      <c r="B4218" s="26"/>
    </row>
    <row r="4219" spans="2:2" x14ac:dyDescent="0.25">
      <c r="B4219" s="26"/>
    </row>
    <row r="4220" spans="2:2" x14ac:dyDescent="0.25">
      <c r="B4220" s="26"/>
    </row>
    <row r="4221" spans="2:2" x14ac:dyDescent="0.25">
      <c r="B4221" s="26"/>
    </row>
    <row r="4222" spans="2:2" x14ac:dyDescent="0.25">
      <c r="B4222" s="26"/>
    </row>
    <row r="4223" spans="2:2" x14ac:dyDescent="0.25">
      <c r="B4223" s="26"/>
    </row>
    <row r="4224" spans="2:2" x14ac:dyDescent="0.25">
      <c r="B4224" s="26"/>
    </row>
    <row r="4225" spans="2:5" x14ac:dyDescent="0.25">
      <c r="B4225" s="26"/>
      <c r="E4225" s="60"/>
    </row>
    <row r="4226" spans="2:5" x14ac:dyDescent="0.25">
      <c r="B4226" s="26"/>
    </row>
    <row r="4227" spans="2:5" x14ac:dyDescent="0.25">
      <c r="B4227" s="26"/>
    </row>
    <row r="4228" spans="2:5" x14ac:dyDescent="0.25">
      <c r="B4228" s="26"/>
    </row>
    <row r="4229" spans="2:5" x14ac:dyDescent="0.25">
      <c r="B4229" s="26"/>
    </row>
    <row r="4230" spans="2:5" x14ac:dyDescent="0.25">
      <c r="B4230" s="26"/>
      <c r="E4230" s="60"/>
    </row>
    <row r="4231" spans="2:5" x14ac:dyDescent="0.25">
      <c r="B4231" s="26"/>
    </row>
    <row r="4232" spans="2:5" x14ac:dyDescent="0.25">
      <c r="B4232" s="26"/>
    </row>
    <row r="4233" spans="2:5" x14ac:dyDescent="0.25">
      <c r="B4233" s="26"/>
      <c r="E4233" s="60"/>
    </row>
    <row r="4234" spans="2:5" x14ac:dyDescent="0.25">
      <c r="B4234" s="26"/>
    </row>
    <row r="4235" spans="2:5" x14ac:dyDescent="0.25">
      <c r="B4235" s="26"/>
    </row>
    <row r="4236" spans="2:5" x14ac:dyDescent="0.25">
      <c r="B4236" s="26"/>
      <c r="E4236" s="60"/>
    </row>
    <row r="4237" spans="2:5" x14ac:dyDescent="0.25">
      <c r="B4237" s="26"/>
    </row>
    <row r="4238" spans="2:5" x14ac:dyDescent="0.25">
      <c r="B4238" s="26"/>
    </row>
    <row r="4239" spans="2:5" x14ac:dyDescent="0.25">
      <c r="B4239" s="26"/>
    </row>
    <row r="4240" spans="2:5" x14ac:dyDescent="0.25">
      <c r="B4240" s="26"/>
    </row>
    <row r="4241" spans="2:5" x14ac:dyDescent="0.25">
      <c r="B4241" s="26"/>
    </row>
    <row r="4242" spans="2:5" x14ac:dyDescent="0.25">
      <c r="B4242" s="26"/>
    </row>
    <row r="4243" spans="2:5" x14ac:dyDescent="0.25">
      <c r="B4243" s="26"/>
    </row>
    <row r="4244" spans="2:5" x14ac:dyDescent="0.25">
      <c r="B4244" s="26"/>
    </row>
    <row r="4245" spans="2:5" x14ac:dyDescent="0.25">
      <c r="B4245" s="26"/>
    </row>
    <row r="4246" spans="2:5" x14ac:dyDescent="0.25">
      <c r="B4246" s="26"/>
    </row>
    <row r="4247" spans="2:5" x14ac:dyDescent="0.25">
      <c r="B4247" s="26"/>
    </row>
    <row r="4248" spans="2:5" x14ac:dyDescent="0.25">
      <c r="B4248" s="26"/>
    </row>
    <row r="4249" spans="2:5" x14ac:dyDescent="0.25">
      <c r="B4249" s="26"/>
      <c r="E4249" s="60"/>
    </row>
    <row r="4250" spans="2:5" x14ac:dyDescent="0.25">
      <c r="B4250" s="26"/>
      <c r="E4250" s="60"/>
    </row>
    <row r="4251" spans="2:5" x14ac:dyDescent="0.25">
      <c r="B4251" s="26"/>
    </row>
    <row r="4252" spans="2:5" x14ac:dyDescent="0.25">
      <c r="B4252" s="26"/>
    </row>
    <row r="4253" spans="2:5" x14ac:dyDescent="0.25">
      <c r="B4253" s="26"/>
    </row>
    <row r="4254" spans="2:5" x14ac:dyDescent="0.25">
      <c r="B4254" s="26"/>
    </row>
    <row r="4255" spans="2:5" x14ac:dyDescent="0.25">
      <c r="B4255" s="26"/>
    </row>
    <row r="4256" spans="2:5" x14ac:dyDescent="0.25">
      <c r="B4256" s="26"/>
    </row>
    <row r="4257" spans="2:5" x14ac:dyDescent="0.25">
      <c r="B4257" s="26"/>
      <c r="E4257" s="60"/>
    </row>
    <row r="4258" spans="2:5" x14ac:dyDescent="0.25">
      <c r="B4258" s="26"/>
    </row>
    <row r="4259" spans="2:5" x14ac:dyDescent="0.25">
      <c r="B4259" s="26"/>
      <c r="E4259" s="60"/>
    </row>
    <row r="4260" spans="2:5" x14ac:dyDescent="0.25">
      <c r="B4260" s="26"/>
    </row>
    <row r="4261" spans="2:5" x14ac:dyDescent="0.25">
      <c r="B4261" s="26"/>
    </row>
    <row r="4262" spans="2:5" x14ac:dyDescent="0.25">
      <c r="B4262" s="26"/>
    </row>
    <row r="4263" spans="2:5" x14ac:dyDescent="0.25">
      <c r="B4263" s="26"/>
    </row>
    <row r="4264" spans="2:5" x14ac:dyDescent="0.25">
      <c r="B4264" s="26"/>
      <c r="E4264" s="60"/>
    </row>
    <row r="4265" spans="2:5" x14ac:dyDescent="0.25">
      <c r="B4265" s="26"/>
    </row>
    <row r="4266" spans="2:5" x14ac:dyDescent="0.25">
      <c r="B4266" s="26"/>
    </row>
    <row r="4267" spans="2:5" x14ac:dyDescent="0.25">
      <c r="B4267" s="26"/>
      <c r="E4267" s="60"/>
    </row>
    <row r="4268" spans="2:5" x14ac:dyDescent="0.25">
      <c r="B4268" s="26"/>
    </row>
    <row r="4269" spans="2:5" x14ac:dyDescent="0.25">
      <c r="B4269" s="26"/>
    </row>
    <row r="4270" spans="2:5" x14ac:dyDescent="0.25">
      <c r="B4270" s="26"/>
    </row>
    <row r="4271" spans="2:5" x14ac:dyDescent="0.25">
      <c r="B4271" s="26"/>
      <c r="E4271" s="60"/>
    </row>
    <row r="4272" spans="2:5" x14ac:dyDescent="0.25">
      <c r="B4272" s="26"/>
    </row>
    <row r="4273" spans="2:5" x14ac:dyDescent="0.25">
      <c r="B4273" s="26"/>
    </row>
    <row r="4274" spans="2:5" x14ac:dyDescent="0.25">
      <c r="B4274" s="26"/>
    </row>
    <row r="4275" spans="2:5" x14ac:dyDescent="0.25">
      <c r="B4275" s="26"/>
    </row>
    <row r="4276" spans="2:5" x14ac:dyDescent="0.25">
      <c r="B4276" s="26"/>
    </row>
    <row r="4277" spans="2:5" x14ac:dyDescent="0.25">
      <c r="B4277" s="26"/>
    </row>
    <row r="4278" spans="2:5" x14ac:dyDescent="0.25">
      <c r="B4278" s="26"/>
    </row>
    <row r="4279" spans="2:5" x14ac:dyDescent="0.25">
      <c r="B4279" s="26"/>
    </row>
    <row r="4280" spans="2:5" x14ac:dyDescent="0.25">
      <c r="B4280" s="26"/>
    </row>
    <row r="4281" spans="2:5" x14ac:dyDescent="0.25">
      <c r="B4281" s="26"/>
      <c r="E4281" s="60"/>
    </row>
    <row r="4282" spans="2:5" x14ac:dyDescent="0.25">
      <c r="B4282" s="26"/>
    </row>
    <row r="4283" spans="2:5" x14ac:dyDescent="0.25">
      <c r="B4283" s="26"/>
    </row>
    <row r="4284" spans="2:5" x14ac:dyDescent="0.25">
      <c r="B4284" s="26"/>
    </row>
    <row r="4285" spans="2:5" x14ac:dyDescent="0.25">
      <c r="B4285" s="26"/>
      <c r="E4285" s="60"/>
    </row>
    <row r="4286" spans="2:5" x14ac:dyDescent="0.25">
      <c r="B4286" s="26"/>
      <c r="E4286" s="60"/>
    </row>
    <row r="4287" spans="2:5" x14ac:dyDescent="0.25">
      <c r="B4287" s="26"/>
    </row>
    <row r="4288" spans="2:5" x14ac:dyDescent="0.25">
      <c r="B4288" s="26"/>
    </row>
    <row r="4289" spans="2:5" x14ac:dyDescent="0.25">
      <c r="B4289" s="26"/>
    </row>
    <row r="4290" spans="2:5" x14ac:dyDescent="0.25">
      <c r="B4290" s="26"/>
    </row>
    <row r="4291" spans="2:5" x14ac:dyDescent="0.25">
      <c r="B4291" s="26"/>
    </row>
    <row r="4292" spans="2:5" x14ac:dyDescent="0.25">
      <c r="B4292" s="26"/>
    </row>
    <row r="4293" spans="2:5" x14ac:dyDescent="0.25">
      <c r="B4293" s="26"/>
      <c r="E4293" s="60"/>
    </row>
    <row r="4294" spans="2:5" x14ac:dyDescent="0.25">
      <c r="B4294" s="26"/>
    </row>
    <row r="4295" spans="2:5" x14ac:dyDescent="0.25">
      <c r="B4295" s="26"/>
    </row>
    <row r="4296" spans="2:5" x14ac:dyDescent="0.25">
      <c r="B4296" s="26"/>
      <c r="E4296" s="60"/>
    </row>
    <row r="4297" spans="2:5" x14ac:dyDescent="0.25">
      <c r="B4297" s="26"/>
    </row>
    <row r="4298" spans="2:5" x14ac:dyDescent="0.25">
      <c r="B4298" s="26"/>
    </row>
    <row r="4299" spans="2:5" x14ac:dyDescent="0.25">
      <c r="B4299" s="26"/>
    </row>
    <row r="4300" spans="2:5" x14ac:dyDescent="0.25">
      <c r="B4300" s="26"/>
    </row>
    <row r="4301" spans="2:5" x14ac:dyDescent="0.25">
      <c r="B4301" s="26"/>
    </row>
    <row r="4302" spans="2:5" x14ac:dyDescent="0.25">
      <c r="B4302" s="26"/>
    </row>
    <row r="4303" spans="2:5" x14ac:dyDescent="0.25">
      <c r="B4303" s="26"/>
    </row>
    <row r="4304" spans="2:5" x14ac:dyDescent="0.25">
      <c r="B4304" s="26"/>
    </row>
    <row r="4305" spans="2:5" x14ac:dyDescent="0.25">
      <c r="B4305" s="26"/>
      <c r="E4305" s="60"/>
    </row>
    <row r="4306" spans="2:5" x14ac:dyDescent="0.25">
      <c r="B4306" s="26"/>
    </row>
    <row r="4307" spans="2:5" x14ac:dyDescent="0.25">
      <c r="B4307" s="26"/>
      <c r="E4307" s="60"/>
    </row>
    <row r="4308" spans="2:5" x14ac:dyDescent="0.25">
      <c r="B4308" s="26"/>
      <c r="E4308" s="60"/>
    </row>
    <row r="4309" spans="2:5" x14ac:dyDescent="0.25">
      <c r="B4309" s="26"/>
    </row>
    <row r="4310" spans="2:5" x14ac:dyDescent="0.25">
      <c r="B4310" s="26"/>
    </row>
    <row r="4311" spans="2:5" x14ac:dyDescent="0.25">
      <c r="B4311" s="26"/>
    </row>
    <row r="4312" spans="2:5" x14ac:dyDescent="0.25">
      <c r="B4312" s="26"/>
    </row>
    <row r="4313" spans="2:5" x14ac:dyDescent="0.25">
      <c r="B4313" s="26"/>
      <c r="E4313" s="60"/>
    </row>
    <row r="4314" spans="2:5" x14ac:dyDescent="0.25">
      <c r="B4314" s="26"/>
      <c r="E4314" s="60"/>
    </row>
    <row r="4315" spans="2:5" x14ac:dyDescent="0.25">
      <c r="B4315" s="26"/>
    </row>
    <row r="4316" spans="2:5" x14ac:dyDescent="0.25">
      <c r="B4316" s="26"/>
      <c r="E4316" s="60"/>
    </row>
    <row r="4317" spans="2:5" x14ac:dyDescent="0.25">
      <c r="B4317" s="26"/>
      <c r="E4317" s="60"/>
    </row>
    <row r="4318" spans="2:5" x14ac:dyDescent="0.25">
      <c r="B4318" s="26"/>
    </row>
    <row r="4319" spans="2:5" x14ac:dyDescent="0.25">
      <c r="B4319" s="26"/>
    </row>
    <row r="4320" spans="2:5" x14ac:dyDescent="0.25">
      <c r="B4320" s="26"/>
    </row>
    <row r="4321" spans="2:5" x14ac:dyDescent="0.25">
      <c r="B4321" s="26"/>
    </row>
    <row r="4322" spans="2:5" x14ac:dyDescent="0.25">
      <c r="B4322" s="26"/>
      <c r="E4322" s="60"/>
    </row>
    <row r="4323" spans="2:5" x14ac:dyDescent="0.25">
      <c r="B4323" s="26"/>
    </row>
    <row r="4324" spans="2:5" x14ac:dyDescent="0.25">
      <c r="B4324" s="26"/>
    </row>
    <row r="4325" spans="2:5" x14ac:dyDescent="0.25">
      <c r="B4325" s="26"/>
      <c r="E4325" s="60"/>
    </row>
    <row r="4326" spans="2:5" x14ac:dyDescent="0.25">
      <c r="B4326" s="26"/>
    </row>
    <row r="4327" spans="2:5" x14ac:dyDescent="0.25">
      <c r="B4327" s="26"/>
      <c r="E4327" s="60"/>
    </row>
    <row r="4328" spans="2:5" x14ac:dyDescent="0.25">
      <c r="B4328" s="26"/>
    </row>
    <row r="4329" spans="2:5" x14ac:dyDescent="0.25">
      <c r="B4329" s="26"/>
    </row>
    <row r="4330" spans="2:5" x14ac:dyDescent="0.25">
      <c r="B4330" s="26"/>
    </row>
    <row r="4331" spans="2:5" x14ac:dyDescent="0.25">
      <c r="B4331" s="26"/>
      <c r="E4331" s="60"/>
    </row>
    <row r="4332" spans="2:5" x14ac:dyDescent="0.25">
      <c r="B4332" s="26"/>
      <c r="E4332" s="60"/>
    </row>
    <row r="4333" spans="2:5" x14ac:dyDescent="0.25">
      <c r="B4333" s="26"/>
    </row>
    <row r="4334" spans="2:5" x14ac:dyDescent="0.25">
      <c r="B4334" s="26"/>
    </row>
    <row r="4335" spans="2:5" x14ac:dyDescent="0.25">
      <c r="B4335" s="26"/>
    </row>
    <row r="4336" spans="2:5" x14ac:dyDescent="0.25">
      <c r="B4336" s="26"/>
    </row>
    <row r="4337" spans="2:5" x14ac:dyDescent="0.25">
      <c r="B4337" s="26"/>
    </row>
    <row r="4338" spans="2:5" x14ac:dyDescent="0.25">
      <c r="B4338" s="26"/>
    </row>
    <row r="4339" spans="2:5" x14ac:dyDescent="0.25">
      <c r="B4339" s="26"/>
    </row>
    <row r="4340" spans="2:5" x14ac:dyDescent="0.25">
      <c r="B4340" s="26"/>
    </row>
    <row r="4341" spans="2:5" x14ac:dyDescent="0.25">
      <c r="B4341" s="26"/>
      <c r="E4341" s="60"/>
    </row>
    <row r="4342" spans="2:5" x14ac:dyDescent="0.25">
      <c r="B4342" s="26"/>
      <c r="E4342" s="60"/>
    </row>
    <row r="4343" spans="2:5" x14ac:dyDescent="0.25">
      <c r="B4343" s="26"/>
    </row>
    <row r="4344" spans="2:5" x14ac:dyDescent="0.25">
      <c r="B4344" s="26"/>
    </row>
    <row r="4345" spans="2:5" x14ac:dyDescent="0.25">
      <c r="B4345" s="26"/>
      <c r="E4345" s="60"/>
    </row>
    <row r="4346" spans="2:5" x14ac:dyDescent="0.25">
      <c r="B4346" s="26"/>
    </row>
    <row r="4347" spans="2:5" x14ac:dyDescent="0.25">
      <c r="B4347" s="26"/>
    </row>
    <row r="4348" spans="2:5" x14ac:dyDescent="0.25">
      <c r="B4348" s="26"/>
    </row>
    <row r="4349" spans="2:5" x14ac:dyDescent="0.25">
      <c r="B4349" s="26"/>
      <c r="E4349" s="60"/>
    </row>
    <row r="4350" spans="2:5" x14ac:dyDescent="0.25">
      <c r="B4350" s="26"/>
    </row>
    <row r="4351" spans="2:5" x14ac:dyDescent="0.25">
      <c r="B4351" s="26"/>
    </row>
    <row r="4352" spans="2:5" x14ac:dyDescent="0.25">
      <c r="B4352" s="26"/>
    </row>
    <row r="4353" spans="2:5" x14ac:dyDescent="0.25">
      <c r="B4353" s="26"/>
      <c r="E4353" s="60"/>
    </row>
    <row r="4354" spans="2:5" x14ac:dyDescent="0.25">
      <c r="B4354" s="26"/>
    </row>
    <row r="4355" spans="2:5" x14ac:dyDescent="0.25">
      <c r="B4355" s="26"/>
      <c r="E4355" s="60"/>
    </row>
    <row r="4356" spans="2:5" x14ac:dyDescent="0.25">
      <c r="B4356" s="26"/>
    </row>
    <row r="4357" spans="2:5" x14ac:dyDescent="0.25">
      <c r="B4357" s="26"/>
    </row>
    <row r="4358" spans="2:5" x14ac:dyDescent="0.25">
      <c r="B4358" s="26"/>
    </row>
    <row r="4359" spans="2:5" x14ac:dyDescent="0.25">
      <c r="B4359" s="26"/>
    </row>
    <row r="4360" spans="2:5" x14ac:dyDescent="0.25">
      <c r="B4360" s="26"/>
    </row>
    <row r="4361" spans="2:5" x14ac:dyDescent="0.25">
      <c r="B4361" s="26"/>
      <c r="E4361" s="60"/>
    </row>
    <row r="4362" spans="2:5" x14ac:dyDescent="0.25">
      <c r="B4362" s="26"/>
    </row>
    <row r="4363" spans="2:5" x14ac:dyDescent="0.25">
      <c r="B4363" s="26"/>
      <c r="E4363" s="60"/>
    </row>
    <row r="4364" spans="2:5" x14ac:dyDescent="0.25">
      <c r="B4364" s="26"/>
    </row>
    <row r="4365" spans="2:5" x14ac:dyDescent="0.25">
      <c r="B4365" s="26"/>
    </row>
    <row r="4366" spans="2:5" x14ac:dyDescent="0.25">
      <c r="B4366" s="26"/>
    </row>
    <row r="4367" spans="2:5" x14ac:dyDescent="0.25">
      <c r="B4367" s="26"/>
    </row>
    <row r="4368" spans="2:5" x14ac:dyDescent="0.25">
      <c r="B4368" s="26"/>
      <c r="E4368" s="60"/>
    </row>
    <row r="4369" spans="2:5" x14ac:dyDescent="0.25">
      <c r="B4369" s="26"/>
    </row>
    <row r="4370" spans="2:5" x14ac:dyDescent="0.25">
      <c r="B4370" s="26"/>
    </row>
    <row r="4371" spans="2:5" x14ac:dyDescent="0.25">
      <c r="B4371" s="26"/>
    </row>
    <row r="4372" spans="2:5" x14ac:dyDescent="0.25">
      <c r="B4372" s="26"/>
    </row>
    <row r="4373" spans="2:5" x14ac:dyDescent="0.25">
      <c r="B4373" s="26"/>
    </row>
    <row r="4374" spans="2:5" x14ac:dyDescent="0.25">
      <c r="B4374" s="26"/>
      <c r="E4374" s="60"/>
    </row>
    <row r="4375" spans="2:5" x14ac:dyDescent="0.25">
      <c r="B4375" s="26"/>
      <c r="E4375" s="60"/>
    </row>
    <row r="4376" spans="2:5" x14ac:dyDescent="0.25">
      <c r="B4376" s="26"/>
    </row>
    <row r="4377" spans="2:5" x14ac:dyDescent="0.25">
      <c r="B4377" s="26"/>
    </row>
    <row r="4378" spans="2:5" x14ac:dyDescent="0.25">
      <c r="B4378" s="26"/>
    </row>
    <row r="4379" spans="2:5" x14ac:dyDescent="0.25">
      <c r="B4379" s="26"/>
      <c r="E4379" s="60"/>
    </row>
    <row r="4380" spans="2:5" x14ac:dyDescent="0.25">
      <c r="B4380" s="26"/>
    </row>
    <row r="4381" spans="2:5" x14ac:dyDescent="0.25">
      <c r="B4381" s="26"/>
      <c r="E4381" s="60"/>
    </row>
    <row r="4382" spans="2:5" x14ac:dyDescent="0.25">
      <c r="B4382" s="26"/>
      <c r="E4382" s="60"/>
    </row>
    <row r="4383" spans="2:5" x14ac:dyDescent="0.25">
      <c r="B4383" s="26"/>
      <c r="E4383" s="60"/>
    </row>
    <row r="4384" spans="2:5" x14ac:dyDescent="0.25">
      <c r="B4384" s="26"/>
      <c r="E4384" s="60"/>
    </row>
    <row r="4385" spans="2:5" x14ac:dyDescent="0.25">
      <c r="B4385" s="26"/>
    </row>
    <row r="4386" spans="2:5" x14ac:dyDescent="0.25">
      <c r="B4386" s="26"/>
    </row>
    <row r="4387" spans="2:5" x14ac:dyDescent="0.25">
      <c r="B4387" s="26"/>
    </row>
    <row r="4388" spans="2:5" x14ac:dyDescent="0.25">
      <c r="B4388" s="26"/>
      <c r="E4388" s="60"/>
    </row>
    <row r="4389" spans="2:5" x14ac:dyDescent="0.25">
      <c r="B4389" s="26"/>
    </row>
    <row r="4390" spans="2:5" x14ac:dyDescent="0.25">
      <c r="B4390" s="26"/>
      <c r="E4390" s="60"/>
    </row>
    <row r="4391" spans="2:5" x14ac:dyDescent="0.25">
      <c r="B4391" s="26"/>
      <c r="E4391" s="60"/>
    </row>
    <row r="4392" spans="2:5" x14ac:dyDescent="0.25">
      <c r="B4392" s="26"/>
    </row>
    <row r="4393" spans="2:5" x14ac:dyDescent="0.25">
      <c r="B4393" s="26"/>
      <c r="E4393" s="60"/>
    </row>
    <row r="4394" spans="2:5" x14ac:dyDescent="0.25">
      <c r="B4394" s="26"/>
      <c r="E4394" s="60"/>
    </row>
    <row r="4395" spans="2:5" x14ac:dyDescent="0.25">
      <c r="B4395" s="26"/>
      <c r="E4395" s="60"/>
    </row>
    <row r="4396" spans="2:5" x14ac:dyDescent="0.25">
      <c r="B4396" s="26"/>
    </row>
    <row r="4397" spans="2:5" x14ac:dyDescent="0.25">
      <c r="B4397" s="26"/>
    </row>
    <row r="4398" spans="2:5" x14ac:dyDescent="0.25">
      <c r="B4398" s="26"/>
    </row>
    <row r="4399" spans="2:5" x14ac:dyDescent="0.25">
      <c r="B4399" s="26"/>
    </row>
    <row r="4400" spans="2:5" x14ac:dyDescent="0.25">
      <c r="B4400" s="26"/>
      <c r="E4400" s="60"/>
    </row>
    <row r="4401" spans="2:5" x14ac:dyDescent="0.25">
      <c r="B4401" s="26"/>
      <c r="E4401" s="60"/>
    </row>
    <row r="4402" spans="2:5" x14ac:dyDescent="0.25">
      <c r="B4402" s="26"/>
    </row>
    <row r="4403" spans="2:5" x14ac:dyDescent="0.25">
      <c r="B4403" s="26"/>
    </row>
    <row r="4404" spans="2:5" x14ac:dyDescent="0.25">
      <c r="B4404" s="26"/>
      <c r="E4404" s="60"/>
    </row>
    <row r="4405" spans="2:5" x14ac:dyDescent="0.25">
      <c r="B4405" s="26"/>
      <c r="E4405" s="60"/>
    </row>
    <row r="4406" spans="2:5" x14ac:dyDescent="0.25">
      <c r="B4406" s="26"/>
    </row>
    <row r="4407" spans="2:5" x14ac:dyDescent="0.25">
      <c r="B4407" s="26"/>
      <c r="E4407" s="60"/>
    </row>
    <row r="4408" spans="2:5" x14ac:dyDescent="0.25">
      <c r="B4408" s="26"/>
    </row>
    <row r="4409" spans="2:5" x14ac:dyDescent="0.25">
      <c r="B4409" s="26"/>
      <c r="E4409" s="60"/>
    </row>
    <row r="4410" spans="2:5" x14ac:dyDescent="0.25">
      <c r="B4410" s="26"/>
    </row>
    <row r="4411" spans="2:5" x14ac:dyDescent="0.25">
      <c r="B4411" s="26"/>
    </row>
    <row r="4412" spans="2:5" x14ac:dyDescent="0.25">
      <c r="B4412" s="26"/>
      <c r="E4412" s="60"/>
    </row>
    <row r="4413" spans="2:5" x14ac:dyDescent="0.25">
      <c r="B4413" s="26"/>
      <c r="E4413" s="60"/>
    </row>
    <row r="4414" spans="2:5" x14ac:dyDescent="0.25">
      <c r="B4414" s="26"/>
      <c r="E4414" s="60"/>
    </row>
    <row r="4415" spans="2:5" x14ac:dyDescent="0.25">
      <c r="B4415" s="26"/>
    </row>
    <row r="4416" spans="2:5" x14ac:dyDescent="0.25">
      <c r="B4416" s="26"/>
    </row>
    <row r="4417" spans="2:5" x14ac:dyDescent="0.25">
      <c r="B4417" s="26"/>
      <c r="E4417" s="60"/>
    </row>
    <row r="4418" spans="2:5" x14ac:dyDescent="0.25">
      <c r="B4418" s="26"/>
    </row>
    <row r="4419" spans="2:5" x14ac:dyDescent="0.25">
      <c r="B4419" s="26"/>
    </row>
    <row r="4420" spans="2:5" x14ac:dyDescent="0.25">
      <c r="B4420" s="26"/>
    </row>
    <row r="4421" spans="2:5" x14ac:dyDescent="0.25">
      <c r="B4421" s="26"/>
    </row>
    <row r="4422" spans="2:5" x14ac:dyDescent="0.25">
      <c r="B4422" s="26"/>
      <c r="E4422" s="60"/>
    </row>
    <row r="4423" spans="2:5" x14ac:dyDescent="0.25">
      <c r="B4423" s="26"/>
      <c r="E4423" s="60"/>
    </row>
    <row r="4424" spans="2:5" x14ac:dyDescent="0.25">
      <c r="B4424" s="26"/>
      <c r="E4424" s="60"/>
    </row>
    <row r="4425" spans="2:5" x14ac:dyDescent="0.25">
      <c r="B4425" s="26"/>
      <c r="E4425" s="60"/>
    </row>
    <row r="4426" spans="2:5" x14ac:dyDescent="0.25">
      <c r="B4426" s="26"/>
    </row>
    <row r="4427" spans="2:5" x14ac:dyDescent="0.25">
      <c r="B4427" s="26"/>
      <c r="E4427" s="60"/>
    </row>
    <row r="4428" spans="2:5" x14ac:dyDescent="0.25">
      <c r="B4428" s="26"/>
    </row>
    <row r="4429" spans="2:5" x14ac:dyDescent="0.25">
      <c r="B4429" s="26"/>
    </row>
    <row r="4430" spans="2:5" x14ac:dyDescent="0.25">
      <c r="B4430" s="26"/>
    </row>
    <row r="4431" spans="2:5" x14ac:dyDescent="0.25">
      <c r="B4431" s="26"/>
    </row>
    <row r="4432" spans="2:5" x14ac:dyDescent="0.25">
      <c r="B4432" s="26"/>
    </row>
    <row r="4433" spans="2:5" x14ac:dyDescent="0.25">
      <c r="B4433" s="26"/>
      <c r="E4433" s="60"/>
    </row>
    <row r="4434" spans="2:5" x14ac:dyDescent="0.25">
      <c r="B4434" s="26"/>
      <c r="E4434" s="60"/>
    </row>
    <row r="4435" spans="2:5" x14ac:dyDescent="0.25">
      <c r="B4435" s="26"/>
      <c r="E4435" s="60"/>
    </row>
    <row r="4436" spans="2:5" x14ac:dyDescent="0.25">
      <c r="B4436" s="26"/>
    </row>
    <row r="4437" spans="2:5" x14ac:dyDescent="0.25">
      <c r="B4437" s="26"/>
      <c r="E4437" s="60"/>
    </row>
    <row r="4438" spans="2:5" x14ac:dyDescent="0.25">
      <c r="B4438" s="26"/>
    </row>
    <row r="4439" spans="2:5" x14ac:dyDescent="0.25">
      <c r="B4439" s="26"/>
      <c r="E4439" s="60"/>
    </row>
    <row r="4440" spans="2:5" x14ac:dyDescent="0.25">
      <c r="B4440" s="26"/>
    </row>
    <row r="4441" spans="2:5" x14ac:dyDescent="0.25">
      <c r="B4441" s="26"/>
    </row>
    <row r="4442" spans="2:5" x14ac:dyDescent="0.25">
      <c r="B4442" s="26"/>
      <c r="E4442" s="60"/>
    </row>
    <row r="4443" spans="2:5" x14ac:dyDescent="0.25">
      <c r="B4443" s="26"/>
    </row>
    <row r="4444" spans="2:5" x14ac:dyDescent="0.25">
      <c r="B4444" s="26"/>
    </row>
    <row r="4445" spans="2:5" x14ac:dyDescent="0.25">
      <c r="B4445" s="26"/>
    </row>
    <row r="4446" spans="2:5" x14ac:dyDescent="0.25">
      <c r="B4446" s="26"/>
    </row>
    <row r="4447" spans="2:5" x14ac:dyDescent="0.25">
      <c r="B4447" s="26"/>
    </row>
    <row r="4448" spans="2:5" x14ac:dyDescent="0.25">
      <c r="B4448" s="26"/>
    </row>
    <row r="4449" spans="2:5" x14ac:dyDescent="0.25">
      <c r="B4449" s="26"/>
      <c r="E4449" s="60"/>
    </row>
    <row r="4450" spans="2:5" x14ac:dyDescent="0.25">
      <c r="B4450" s="26"/>
    </row>
    <row r="4451" spans="2:5" x14ac:dyDescent="0.25">
      <c r="B4451" s="26"/>
    </row>
    <row r="4452" spans="2:5" x14ac:dyDescent="0.25">
      <c r="B4452" s="26"/>
    </row>
    <row r="4453" spans="2:5" x14ac:dyDescent="0.25">
      <c r="B4453" s="26"/>
      <c r="E4453" s="60"/>
    </row>
    <row r="4454" spans="2:5" x14ac:dyDescent="0.25">
      <c r="B4454" s="26"/>
      <c r="E4454" s="60"/>
    </row>
    <row r="4455" spans="2:5" x14ac:dyDescent="0.25">
      <c r="B4455" s="26"/>
      <c r="E4455" s="60"/>
    </row>
    <row r="4456" spans="2:5" x14ac:dyDescent="0.25">
      <c r="B4456" s="26"/>
      <c r="E4456" s="60"/>
    </row>
    <row r="4457" spans="2:5" x14ac:dyDescent="0.25">
      <c r="B4457" s="26"/>
    </row>
    <row r="4458" spans="2:5" x14ac:dyDescent="0.25">
      <c r="B4458" s="26"/>
    </row>
    <row r="4459" spans="2:5" x14ac:dyDescent="0.25">
      <c r="B4459" s="26"/>
    </row>
    <row r="4460" spans="2:5" x14ac:dyDescent="0.25">
      <c r="B4460" s="26"/>
    </row>
    <row r="4461" spans="2:5" x14ac:dyDescent="0.25">
      <c r="B4461" s="26"/>
    </row>
    <row r="4462" spans="2:5" x14ac:dyDescent="0.25">
      <c r="B4462" s="26"/>
    </row>
    <row r="4463" spans="2:5" x14ac:dyDescent="0.25">
      <c r="B4463" s="26"/>
    </row>
    <row r="4464" spans="2:5" x14ac:dyDescent="0.25">
      <c r="B4464" s="26"/>
    </row>
    <row r="4465" spans="2:5" x14ac:dyDescent="0.25">
      <c r="B4465" s="26"/>
      <c r="E4465" s="60"/>
    </row>
    <row r="4466" spans="2:5" x14ac:dyDescent="0.25">
      <c r="B4466" s="26"/>
      <c r="E4466" s="60"/>
    </row>
    <row r="4467" spans="2:5" x14ac:dyDescent="0.25">
      <c r="B4467" s="26"/>
    </row>
    <row r="4468" spans="2:5" x14ac:dyDescent="0.25">
      <c r="B4468" s="26"/>
      <c r="E4468" s="60"/>
    </row>
    <row r="4469" spans="2:5" x14ac:dyDescent="0.25">
      <c r="B4469" s="26"/>
      <c r="E4469" s="60"/>
    </row>
    <row r="4470" spans="2:5" x14ac:dyDescent="0.25">
      <c r="B4470" s="26"/>
    </row>
    <row r="4471" spans="2:5" x14ac:dyDescent="0.25">
      <c r="B4471" s="26"/>
    </row>
    <row r="4472" spans="2:5" x14ac:dyDescent="0.25">
      <c r="B4472" s="26"/>
    </row>
    <row r="4473" spans="2:5" x14ac:dyDescent="0.25">
      <c r="B4473" s="26"/>
    </row>
    <row r="4474" spans="2:5" x14ac:dyDescent="0.25">
      <c r="B4474" s="26"/>
    </row>
    <row r="4475" spans="2:5" x14ac:dyDescent="0.25">
      <c r="B4475" s="26"/>
    </row>
    <row r="4476" spans="2:5" x14ac:dyDescent="0.25">
      <c r="B4476" s="26"/>
      <c r="E4476" s="60"/>
    </row>
    <row r="4477" spans="2:5" x14ac:dyDescent="0.25">
      <c r="B4477" s="26"/>
    </row>
    <row r="4478" spans="2:5" x14ac:dyDescent="0.25">
      <c r="B4478" s="26"/>
    </row>
    <row r="4479" spans="2:5" x14ac:dyDescent="0.25">
      <c r="B4479" s="26"/>
    </row>
    <row r="4480" spans="2:5" x14ac:dyDescent="0.25">
      <c r="B4480" s="26"/>
    </row>
    <row r="4481" spans="2:5" x14ac:dyDescent="0.25">
      <c r="B4481" s="26"/>
    </row>
    <row r="4482" spans="2:5" x14ac:dyDescent="0.25">
      <c r="B4482" s="26"/>
      <c r="E4482" s="60"/>
    </row>
    <row r="4483" spans="2:5" x14ac:dyDescent="0.25">
      <c r="B4483" s="26"/>
    </row>
    <row r="4484" spans="2:5" x14ac:dyDescent="0.25">
      <c r="B4484" s="26"/>
    </row>
    <row r="4485" spans="2:5" x14ac:dyDescent="0.25">
      <c r="B4485" s="26"/>
    </row>
    <row r="4486" spans="2:5" x14ac:dyDescent="0.25">
      <c r="B4486" s="26"/>
      <c r="E4486" s="60"/>
    </row>
    <row r="4487" spans="2:5" x14ac:dyDescent="0.25">
      <c r="B4487" s="26"/>
      <c r="E4487" s="60"/>
    </row>
    <row r="4488" spans="2:5" x14ac:dyDescent="0.25">
      <c r="B4488" s="26"/>
    </row>
    <row r="4489" spans="2:5" x14ac:dyDescent="0.25">
      <c r="B4489" s="26"/>
    </row>
    <row r="4490" spans="2:5" x14ac:dyDescent="0.25">
      <c r="B4490" s="26"/>
    </row>
    <row r="4491" spans="2:5" x14ac:dyDescent="0.25">
      <c r="B4491" s="26"/>
    </row>
    <row r="4492" spans="2:5" x14ac:dyDescent="0.25">
      <c r="B4492" s="26"/>
    </row>
    <row r="4493" spans="2:5" x14ac:dyDescent="0.25">
      <c r="B4493" s="26"/>
    </row>
    <row r="4494" spans="2:5" x14ac:dyDescent="0.25">
      <c r="B4494" s="26"/>
    </row>
    <row r="4495" spans="2:5" x14ac:dyDescent="0.25">
      <c r="B4495" s="26"/>
    </row>
    <row r="4496" spans="2:5" x14ac:dyDescent="0.25">
      <c r="B4496" s="26"/>
    </row>
    <row r="4497" spans="2:5" x14ac:dyDescent="0.25">
      <c r="B4497" s="26"/>
    </row>
    <row r="4498" spans="2:5" x14ac:dyDescent="0.25">
      <c r="B4498" s="26"/>
    </row>
    <row r="4499" spans="2:5" x14ac:dyDescent="0.25">
      <c r="B4499" s="26"/>
    </row>
    <row r="4500" spans="2:5" x14ac:dyDescent="0.25">
      <c r="B4500" s="26"/>
    </row>
    <row r="4501" spans="2:5" x14ac:dyDescent="0.25">
      <c r="B4501" s="26"/>
    </row>
    <row r="4502" spans="2:5" x14ac:dyDescent="0.25">
      <c r="B4502" s="26"/>
    </row>
    <row r="4503" spans="2:5" x14ac:dyDescent="0.25">
      <c r="B4503" s="26"/>
    </row>
    <row r="4504" spans="2:5" x14ac:dyDescent="0.25">
      <c r="B4504" s="26"/>
    </row>
    <row r="4505" spans="2:5" x14ac:dyDescent="0.25">
      <c r="B4505" s="26"/>
      <c r="E4505" s="60"/>
    </row>
    <row r="4506" spans="2:5" x14ac:dyDescent="0.25">
      <c r="B4506" s="26"/>
    </row>
    <row r="4507" spans="2:5" x14ac:dyDescent="0.25">
      <c r="B4507" s="26"/>
    </row>
    <row r="4508" spans="2:5" x14ac:dyDescent="0.25">
      <c r="B4508" s="26"/>
    </row>
    <row r="4509" spans="2:5" x14ac:dyDescent="0.25">
      <c r="B4509" s="26"/>
    </row>
    <row r="4510" spans="2:5" x14ac:dyDescent="0.25">
      <c r="B4510" s="26"/>
    </row>
    <row r="4511" spans="2:5" x14ac:dyDescent="0.25">
      <c r="B4511" s="26"/>
      <c r="E4511" s="60"/>
    </row>
    <row r="4512" spans="2:5" x14ac:dyDescent="0.25">
      <c r="B4512" s="26"/>
    </row>
    <row r="4513" spans="2:5" x14ac:dyDescent="0.25">
      <c r="B4513" s="26"/>
    </row>
    <row r="4514" spans="2:5" x14ac:dyDescent="0.25">
      <c r="B4514" s="26"/>
      <c r="E4514" s="60"/>
    </row>
    <row r="4515" spans="2:5" x14ac:dyDescent="0.25">
      <c r="B4515" s="26"/>
    </row>
    <row r="4516" spans="2:5" x14ac:dyDescent="0.25">
      <c r="B4516" s="26"/>
      <c r="E4516" s="60"/>
    </row>
    <row r="4517" spans="2:5" x14ac:dyDescent="0.25">
      <c r="B4517" s="26"/>
      <c r="E4517" s="60"/>
    </row>
    <row r="4518" spans="2:5" x14ac:dyDescent="0.25">
      <c r="B4518" s="26"/>
    </row>
    <row r="4519" spans="2:5" x14ac:dyDescent="0.25">
      <c r="B4519" s="26"/>
      <c r="E4519" s="60"/>
    </row>
    <row r="4520" spans="2:5" x14ac:dyDescent="0.25">
      <c r="B4520" s="26"/>
    </row>
    <row r="4521" spans="2:5" x14ac:dyDescent="0.25">
      <c r="B4521" s="26"/>
    </row>
    <row r="4522" spans="2:5" x14ac:dyDescent="0.25">
      <c r="B4522" s="26"/>
    </row>
    <row r="4523" spans="2:5" x14ac:dyDescent="0.25">
      <c r="B4523" s="26"/>
    </row>
    <row r="4524" spans="2:5" x14ac:dyDescent="0.25">
      <c r="B4524" s="26"/>
    </row>
    <row r="4525" spans="2:5" x14ac:dyDescent="0.25">
      <c r="B4525" s="26"/>
      <c r="E4525" s="60"/>
    </row>
    <row r="4526" spans="2:5" x14ac:dyDescent="0.25">
      <c r="B4526" s="26"/>
    </row>
    <row r="4527" spans="2:5" x14ac:dyDescent="0.25">
      <c r="B4527" s="26"/>
    </row>
    <row r="4528" spans="2:5" x14ac:dyDescent="0.25">
      <c r="B4528" s="26"/>
      <c r="E4528" s="60"/>
    </row>
    <row r="4529" spans="2:5" x14ac:dyDescent="0.25">
      <c r="B4529" s="26"/>
    </row>
    <row r="4530" spans="2:5" x14ac:dyDescent="0.25">
      <c r="B4530" s="26"/>
    </row>
    <row r="4531" spans="2:5" x14ac:dyDescent="0.25">
      <c r="B4531" s="26"/>
    </row>
    <row r="4532" spans="2:5" x14ac:dyDescent="0.25">
      <c r="B4532" s="26"/>
    </row>
    <row r="4533" spans="2:5" x14ac:dyDescent="0.25">
      <c r="B4533" s="26"/>
      <c r="E4533" s="60"/>
    </row>
    <row r="4534" spans="2:5" x14ac:dyDescent="0.25">
      <c r="B4534" s="26"/>
    </row>
    <row r="4535" spans="2:5" x14ac:dyDescent="0.25">
      <c r="B4535" s="26"/>
    </row>
    <row r="4536" spans="2:5" x14ac:dyDescent="0.25">
      <c r="B4536" s="26"/>
      <c r="E4536" s="60"/>
    </row>
    <row r="4537" spans="2:5" x14ac:dyDescent="0.25">
      <c r="B4537" s="26"/>
      <c r="E4537" s="60"/>
    </row>
    <row r="4538" spans="2:5" x14ac:dyDescent="0.25">
      <c r="B4538" s="26"/>
    </row>
    <row r="4539" spans="2:5" x14ac:dyDescent="0.25">
      <c r="B4539" s="26"/>
    </row>
    <row r="4540" spans="2:5" x14ac:dyDescent="0.25">
      <c r="B4540" s="26"/>
      <c r="E4540" s="60"/>
    </row>
    <row r="4541" spans="2:5" x14ac:dyDescent="0.25">
      <c r="B4541" s="26"/>
    </row>
    <row r="4542" spans="2:5" x14ac:dyDescent="0.25">
      <c r="B4542" s="26"/>
    </row>
    <row r="4543" spans="2:5" x14ac:dyDescent="0.25">
      <c r="B4543" s="26"/>
    </row>
    <row r="4544" spans="2:5" x14ac:dyDescent="0.25">
      <c r="B4544" s="26"/>
      <c r="E4544" s="60"/>
    </row>
    <row r="4545" spans="2:5" x14ac:dyDescent="0.25">
      <c r="B4545" s="26"/>
    </row>
    <row r="4546" spans="2:5" x14ac:dyDescent="0.25">
      <c r="B4546" s="26"/>
    </row>
    <row r="4547" spans="2:5" x14ac:dyDescent="0.25">
      <c r="B4547" s="26"/>
    </row>
    <row r="4548" spans="2:5" x14ac:dyDescent="0.25">
      <c r="B4548" s="26"/>
    </row>
    <row r="4549" spans="2:5" x14ac:dyDescent="0.25">
      <c r="B4549" s="26"/>
    </row>
    <row r="4550" spans="2:5" x14ac:dyDescent="0.25">
      <c r="B4550" s="26"/>
    </row>
    <row r="4551" spans="2:5" x14ac:dyDescent="0.25">
      <c r="B4551" s="26"/>
    </row>
    <row r="4552" spans="2:5" x14ac:dyDescent="0.25">
      <c r="B4552" s="26"/>
    </row>
    <row r="4553" spans="2:5" x14ac:dyDescent="0.25">
      <c r="B4553" s="26"/>
      <c r="E4553" s="60"/>
    </row>
    <row r="4554" spans="2:5" x14ac:dyDescent="0.25">
      <c r="B4554" s="26"/>
    </row>
    <row r="4555" spans="2:5" x14ac:dyDescent="0.25">
      <c r="B4555" s="26"/>
      <c r="E4555" s="60"/>
    </row>
    <row r="4556" spans="2:5" x14ac:dyDescent="0.25">
      <c r="B4556" s="26"/>
    </row>
    <row r="4557" spans="2:5" x14ac:dyDescent="0.25">
      <c r="B4557" s="26"/>
      <c r="E4557" s="60"/>
    </row>
    <row r="4558" spans="2:5" x14ac:dyDescent="0.25">
      <c r="B4558" s="26"/>
    </row>
    <row r="4559" spans="2:5" x14ac:dyDescent="0.25">
      <c r="B4559" s="26"/>
      <c r="E4559" s="60"/>
    </row>
    <row r="4560" spans="2:5" x14ac:dyDescent="0.25">
      <c r="B4560" s="26"/>
    </row>
    <row r="4561" spans="2:5" x14ac:dyDescent="0.25">
      <c r="B4561" s="26"/>
    </row>
    <row r="4562" spans="2:5" x14ac:dyDescent="0.25">
      <c r="B4562" s="26"/>
    </row>
    <row r="4563" spans="2:5" x14ac:dyDescent="0.25">
      <c r="B4563" s="26"/>
      <c r="E4563" s="60"/>
    </row>
    <row r="4564" spans="2:5" x14ac:dyDescent="0.25">
      <c r="B4564" s="26"/>
    </row>
    <row r="4565" spans="2:5" x14ac:dyDescent="0.25">
      <c r="B4565" s="26"/>
    </row>
    <row r="4566" spans="2:5" x14ac:dyDescent="0.25">
      <c r="B4566" s="26"/>
      <c r="E4566" s="60"/>
    </row>
    <row r="4567" spans="2:5" x14ac:dyDescent="0.25">
      <c r="B4567" s="26"/>
    </row>
    <row r="4568" spans="2:5" x14ac:dyDescent="0.25">
      <c r="B4568" s="26"/>
    </row>
    <row r="4569" spans="2:5" x14ac:dyDescent="0.25">
      <c r="B4569" s="26"/>
    </row>
    <row r="4570" spans="2:5" x14ac:dyDescent="0.25">
      <c r="B4570" s="26"/>
    </row>
    <row r="4571" spans="2:5" x14ac:dyDescent="0.25">
      <c r="B4571" s="26"/>
      <c r="E4571" s="60"/>
    </row>
    <row r="4572" spans="2:5" x14ac:dyDescent="0.25">
      <c r="B4572" s="26"/>
      <c r="E4572" s="60"/>
    </row>
    <row r="4573" spans="2:5" x14ac:dyDescent="0.25">
      <c r="B4573" s="26"/>
      <c r="E4573" s="60"/>
    </row>
    <row r="4574" spans="2:5" x14ac:dyDescent="0.25">
      <c r="B4574" s="26"/>
    </row>
    <row r="4575" spans="2:5" x14ac:dyDescent="0.25">
      <c r="B4575" s="26"/>
      <c r="E4575" s="60"/>
    </row>
    <row r="4576" spans="2:5" x14ac:dyDescent="0.25">
      <c r="B4576" s="26"/>
    </row>
    <row r="4577" spans="2:5" x14ac:dyDescent="0.25">
      <c r="B4577" s="26"/>
    </row>
    <row r="4578" spans="2:5" x14ac:dyDescent="0.25">
      <c r="B4578" s="26"/>
    </row>
    <row r="4579" spans="2:5" x14ac:dyDescent="0.25">
      <c r="B4579" s="26"/>
      <c r="E4579" s="60"/>
    </row>
    <row r="4580" spans="2:5" x14ac:dyDescent="0.25">
      <c r="B4580" s="26"/>
      <c r="E4580" s="60"/>
    </row>
    <row r="4581" spans="2:5" x14ac:dyDescent="0.25">
      <c r="B4581" s="26"/>
      <c r="E4581" s="60"/>
    </row>
    <row r="4582" spans="2:5" x14ac:dyDescent="0.25">
      <c r="B4582" s="26"/>
    </row>
    <row r="4583" spans="2:5" x14ac:dyDescent="0.25">
      <c r="B4583" s="26"/>
      <c r="E4583" s="60"/>
    </row>
    <row r="4584" spans="2:5" x14ac:dyDescent="0.25">
      <c r="B4584" s="26"/>
    </row>
    <row r="4585" spans="2:5" x14ac:dyDescent="0.25">
      <c r="B4585" s="26"/>
    </row>
    <row r="4586" spans="2:5" x14ac:dyDescent="0.25">
      <c r="B4586" s="26"/>
    </row>
    <row r="4587" spans="2:5" x14ac:dyDescent="0.25">
      <c r="B4587" s="26"/>
    </row>
    <row r="4588" spans="2:5" x14ac:dyDescent="0.25">
      <c r="B4588" s="26"/>
    </row>
    <row r="4589" spans="2:5" x14ac:dyDescent="0.25">
      <c r="B4589" s="26"/>
    </row>
    <row r="4590" spans="2:5" x14ac:dyDescent="0.25">
      <c r="B4590" s="26"/>
    </row>
    <row r="4591" spans="2:5" x14ac:dyDescent="0.25">
      <c r="B4591" s="26"/>
    </row>
    <row r="4592" spans="2:5" x14ac:dyDescent="0.25">
      <c r="B4592" s="26"/>
    </row>
    <row r="4593" spans="2:5" x14ac:dyDescent="0.25">
      <c r="B4593" s="26"/>
    </row>
    <row r="4594" spans="2:5" x14ac:dyDescent="0.25">
      <c r="B4594" s="26"/>
    </row>
    <row r="4595" spans="2:5" x14ac:dyDescent="0.25">
      <c r="B4595" s="26"/>
    </row>
    <row r="4596" spans="2:5" x14ac:dyDescent="0.25">
      <c r="B4596" s="26"/>
      <c r="E4596" s="60"/>
    </row>
    <row r="4597" spans="2:5" x14ac:dyDescent="0.25">
      <c r="B4597" s="26"/>
      <c r="E4597" s="60"/>
    </row>
    <row r="4598" spans="2:5" x14ac:dyDescent="0.25">
      <c r="B4598" s="26"/>
      <c r="E4598" s="60"/>
    </row>
    <row r="4599" spans="2:5" x14ac:dyDescent="0.25">
      <c r="B4599" s="26"/>
    </row>
    <row r="4600" spans="2:5" x14ac:dyDescent="0.25">
      <c r="B4600" s="26"/>
    </row>
    <row r="4601" spans="2:5" x14ac:dyDescent="0.25">
      <c r="B4601" s="26"/>
      <c r="E4601" s="60"/>
    </row>
    <row r="4602" spans="2:5" x14ac:dyDescent="0.25">
      <c r="B4602" s="26"/>
      <c r="E4602" s="60"/>
    </row>
    <row r="4603" spans="2:5" x14ac:dyDescent="0.25">
      <c r="B4603" s="26"/>
    </row>
    <row r="4604" spans="2:5" x14ac:dyDescent="0.25">
      <c r="B4604" s="26"/>
      <c r="E4604" s="60"/>
    </row>
    <row r="4605" spans="2:5" x14ac:dyDescent="0.25">
      <c r="B4605" s="26"/>
      <c r="E4605" s="60"/>
    </row>
    <row r="4606" spans="2:5" x14ac:dyDescent="0.25">
      <c r="B4606" s="26"/>
      <c r="E4606" s="60"/>
    </row>
    <row r="4607" spans="2:5" x14ac:dyDescent="0.25">
      <c r="B4607" s="26"/>
      <c r="E4607" s="60"/>
    </row>
    <row r="4608" spans="2:5" x14ac:dyDescent="0.25">
      <c r="B4608" s="26"/>
    </row>
    <row r="4609" spans="2:5" x14ac:dyDescent="0.25">
      <c r="B4609" s="26"/>
    </row>
    <row r="4610" spans="2:5" x14ac:dyDescent="0.25">
      <c r="B4610" s="26"/>
      <c r="E4610" s="60"/>
    </row>
    <row r="4611" spans="2:5" x14ac:dyDescent="0.25">
      <c r="B4611" s="26"/>
    </row>
    <row r="4612" spans="2:5" x14ac:dyDescent="0.25">
      <c r="B4612" s="26"/>
    </row>
    <row r="4613" spans="2:5" x14ac:dyDescent="0.25">
      <c r="B4613" s="26"/>
    </row>
    <row r="4614" spans="2:5" x14ac:dyDescent="0.25">
      <c r="B4614" s="26"/>
    </row>
    <row r="4615" spans="2:5" x14ac:dyDescent="0.25">
      <c r="B4615" s="26"/>
    </row>
    <row r="4616" spans="2:5" x14ac:dyDescent="0.25">
      <c r="B4616" s="26"/>
    </row>
    <row r="4617" spans="2:5" x14ac:dyDescent="0.25">
      <c r="B4617" s="26"/>
    </row>
    <row r="4618" spans="2:5" x14ac:dyDescent="0.25">
      <c r="B4618" s="26"/>
      <c r="E4618" s="60"/>
    </row>
    <row r="4619" spans="2:5" x14ac:dyDescent="0.25">
      <c r="B4619" s="26"/>
      <c r="E4619" s="60"/>
    </row>
    <row r="4620" spans="2:5" x14ac:dyDescent="0.25">
      <c r="B4620" s="26"/>
      <c r="E4620" s="60"/>
    </row>
    <row r="4621" spans="2:5" x14ac:dyDescent="0.25">
      <c r="B4621" s="26"/>
    </row>
    <row r="4622" spans="2:5" x14ac:dyDescent="0.25">
      <c r="B4622" s="26"/>
    </row>
    <row r="4623" spans="2:5" x14ac:dyDescent="0.25">
      <c r="B4623" s="26"/>
      <c r="E4623" s="60"/>
    </row>
    <row r="4624" spans="2:5" x14ac:dyDescent="0.25">
      <c r="B4624" s="26"/>
    </row>
    <row r="4625" spans="2:5" x14ac:dyDescent="0.25">
      <c r="B4625" s="26"/>
    </row>
    <row r="4626" spans="2:5" x14ac:dyDescent="0.25">
      <c r="B4626" s="26"/>
    </row>
    <row r="4627" spans="2:5" x14ac:dyDescent="0.25">
      <c r="B4627" s="26"/>
      <c r="E4627" s="60"/>
    </row>
    <row r="4628" spans="2:5" x14ac:dyDescent="0.25">
      <c r="B4628" s="26"/>
      <c r="E4628" s="60"/>
    </row>
    <row r="4629" spans="2:5" x14ac:dyDescent="0.25">
      <c r="B4629" s="26"/>
    </row>
    <row r="4630" spans="2:5" x14ac:dyDescent="0.25">
      <c r="B4630" s="26"/>
    </row>
    <row r="4631" spans="2:5" x14ac:dyDescent="0.25">
      <c r="B4631" s="26"/>
    </row>
    <row r="4632" spans="2:5" x14ac:dyDescent="0.25">
      <c r="B4632" s="26"/>
    </row>
    <row r="4633" spans="2:5" x14ac:dyDescent="0.25">
      <c r="B4633" s="26"/>
      <c r="E4633" s="60"/>
    </row>
    <row r="4634" spans="2:5" x14ac:dyDescent="0.25">
      <c r="B4634" s="26"/>
      <c r="E4634" s="60"/>
    </row>
    <row r="4635" spans="2:5" x14ac:dyDescent="0.25">
      <c r="B4635" s="26"/>
    </row>
    <row r="4636" spans="2:5" x14ac:dyDescent="0.25">
      <c r="B4636" s="26"/>
    </row>
    <row r="4637" spans="2:5" x14ac:dyDescent="0.25">
      <c r="B4637" s="26"/>
    </row>
    <row r="4638" spans="2:5" x14ac:dyDescent="0.25">
      <c r="B4638" s="26"/>
    </row>
    <row r="4639" spans="2:5" x14ac:dyDescent="0.25">
      <c r="B4639" s="26"/>
      <c r="E4639" s="60"/>
    </row>
    <row r="4640" spans="2:5" x14ac:dyDescent="0.25">
      <c r="B4640" s="26"/>
    </row>
    <row r="4641" spans="2:5" x14ac:dyDescent="0.25">
      <c r="B4641" s="26"/>
      <c r="E4641" s="60"/>
    </row>
    <row r="4642" spans="2:5" x14ac:dyDescent="0.25">
      <c r="B4642" s="26"/>
      <c r="E4642" s="60"/>
    </row>
    <row r="4643" spans="2:5" x14ac:dyDescent="0.25">
      <c r="B4643" s="26"/>
    </row>
    <row r="4644" spans="2:5" x14ac:dyDescent="0.25">
      <c r="B4644" s="26"/>
      <c r="E4644" s="60"/>
    </row>
    <row r="4645" spans="2:5" x14ac:dyDescent="0.25">
      <c r="B4645" s="26"/>
    </row>
    <row r="4646" spans="2:5" x14ac:dyDescent="0.25">
      <c r="B4646" s="26"/>
      <c r="E4646" s="60"/>
    </row>
    <row r="4647" spans="2:5" x14ac:dyDescent="0.25">
      <c r="B4647" s="26"/>
      <c r="E4647" s="60"/>
    </row>
    <row r="4648" spans="2:5" x14ac:dyDescent="0.25">
      <c r="B4648" s="26"/>
    </row>
    <row r="4649" spans="2:5" x14ac:dyDescent="0.25">
      <c r="B4649" s="26"/>
    </row>
    <row r="4650" spans="2:5" x14ac:dyDescent="0.25">
      <c r="B4650" s="26"/>
    </row>
    <row r="4651" spans="2:5" x14ac:dyDescent="0.25">
      <c r="B4651" s="26"/>
      <c r="E4651" s="60"/>
    </row>
    <row r="4652" spans="2:5" x14ac:dyDescent="0.25">
      <c r="B4652" s="26"/>
    </row>
    <row r="4653" spans="2:5" x14ac:dyDescent="0.25">
      <c r="B4653" s="26"/>
    </row>
    <row r="4654" spans="2:5" x14ac:dyDescent="0.25">
      <c r="B4654" s="26"/>
    </row>
    <row r="4655" spans="2:5" x14ac:dyDescent="0.25">
      <c r="B4655" s="26"/>
      <c r="E4655" s="60"/>
    </row>
    <row r="4656" spans="2:5" x14ac:dyDescent="0.25">
      <c r="B4656" s="26"/>
    </row>
    <row r="4657" spans="2:5" x14ac:dyDescent="0.25">
      <c r="B4657" s="26"/>
    </row>
    <row r="4658" spans="2:5" x14ac:dyDescent="0.25">
      <c r="B4658" s="26"/>
      <c r="E4658" s="60"/>
    </row>
    <row r="4659" spans="2:5" x14ac:dyDescent="0.25">
      <c r="B4659" s="26"/>
    </row>
    <row r="4660" spans="2:5" x14ac:dyDescent="0.25">
      <c r="B4660" s="26"/>
      <c r="E4660" s="60"/>
    </row>
    <row r="4661" spans="2:5" x14ac:dyDescent="0.25">
      <c r="B4661" s="26"/>
      <c r="E4661" s="60"/>
    </row>
    <row r="4662" spans="2:5" x14ac:dyDescent="0.25">
      <c r="B4662" s="26"/>
    </row>
    <row r="4663" spans="2:5" x14ac:dyDescent="0.25">
      <c r="B4663" s="26"/>
    </row>
    <row r="4664" spans="2:5" x14ac:dyDescent="0.25">
      <c r="B4664" s="26"/>
    </row>
    <row r="4665" spans="2:5" x14ac:dyDescent="0.25">
      <c r="B4665" s="26"/>
      <c r="E4665" s="60"/>
    </row>
    <row r="4666" spans="2:5" x14ac:dyDescent="0.25">
      <c r="B4666" s="26"/>
      <c r="E4666" s="60"/>
    </row>
    <row r="4667" spans="2:5" x14ac:dyDescent="0.25">
      <c r="B4667" s="26"/>
      <c r="E4667" s="60"/>
    </row>
    <row r="4668" spans="2:5" x14ac:dyDescent="0.25">
      <c r="B4668" s="26"/>
    </row>
    <row r="4669" spans="2:5" x14ac:dyDescent="0.25">
      <c r="B4669" s="26"/>
    </row>
    <row r="4670" spans="2:5" x14ac:dyDescent="0.25">
      <c r="B4670" s="26"/>
    </row>
    <row r="4671" spans="2:5" x14ac:dyDescent="0.25">
      <c r="B4671" s="26"/>
    </row>
    <row r="4672" spans="2:5" x14ac:dyDescent="0.25">
      <c r="B4672" s="26"/>
    </row>
    <row r="4673" spans="2:5" x14ac:dyDescent="0.25">
      <c r="B4673" s="26"/>
    </row>
    <row r="4674" spans="2:5" x14ac:dyDescent="0.25">
      <c r="B4674" s="26"/>
      <c r="E4674" s="60"/>
    </row>
    <row r="4675" spans="2:5" x14ac:dyDescent="0.25">
      <c r="B4675" s="26"/>
    </row>
    <row r="4676" spans="2:5" x14ac:dyDescent="0.25">
      <c r="B4676" s="26"/>
    </row>
    <row r="4677" spans="2:5" x14ac:dyDescent="0.25">
      <c r="B4677" s="26"/>
    </row>
    <row r="4678" spans="2:5" x14ac:dyDescent="0.25">
      <c r="B4678" s="26"/>
    </row>
    <row r="4679" spans="2:5" x14ac:dyDescent="0.25">
      <c r="B4679" s="26"/>
      <c r="E4679" s="60"/>
    </row>
    <row r="4680" spans="2:5" x14ac:dyDescent="0.25">
      <c r="B4680" s="26"/>
    </row>
    <row r="4681" spans="2:5" x14ac:dyDescent="0.25">
      <c r="B4681" s="26"/>
      <c r="E4681" s="60"/>
    </row>
    <row r="4682" spans="2:5" x14ac:dyDescent="0.25">
      <c r="B4682" s="26"/>
    </row>
    <row r="4683" spans="2:5" x14ac:dyDescent="0.25">
      <c r="B4683" s="26"/>
      <c r="E4683" s="60"/>
    </row>
    <row r="4684" spans="2:5" x14ac:dyDescent="0.25">
      <c r="B4684" s="26"/>
    </row>
    <row r="4685" spans="2:5" x14ac:dyDescent="0.25">
      <c r="B4685" s="26"/>
      <c r="E4685" s="60"/>
    </row>
    <row r="4686" spans="2:5" x14ac:dyDescent="0.25">
      <c r="B4686" s="26"/>
      <c r="E4686" s="60"/>
    </row>
    <row r="4687" spans="2:5" x14ac:dyDescent="0.25">
      <c r="B4687" s="26"/>
    </row>
    <row r="4688" spans="2:5" x14ac:dyDescent="0.25">
      <c r="B4688" s="26"/>
    </row>
    <row r="4689" spans="2:5" x14ac:dyDescent="0.25">
      <c r="B4689" s="26"/>
    </row>
    <row r="4690" spans="2:5" x14ac:dyDescent="0.25">
      <c r="B4690" s="26"/>
    </row>
    <row r="4691" spans="2:5" x14ac:dyDescent="0.25">
      <c r="B4691" s="26"/>
    </row>
    <row r="4692" spans="2:5" x14ac:dyDescent="0.25">
      <c r="B4692" s="26"/>
    </row>
    <row r="4693" spans="2:5" x14ac:dyDescent="0.25">
      <c r="B4693" s="26"/>
    </row>
    <row r="4694" spans="2:5" x14ac:dyDescent="0.25">
      <c r="B4694" s="26"/>
      <c r="E4694" s="60"/>
    </row>
    <row r="4695" spans="2:5" x14ac:dyDescent="0.25">
      <c r="B4695" s="26"/>
    </row>
    <row r="4696" spans="2:5" x14ac:dyDescent="0.25">
      <c r="B4696" s="26"/>
      <c r="E4696" s="60"/>
    </row>
    <row r="4697" spans="2:5" x14ac:dyDescent="0.25">
      <c r="B4697" s="26"/>
    </row>
    <row r="4698" spans="2:5" x14ac:dyDescent="0.25">
      <c r="B4698" s="26"/>
    </row>
    <row r="4699" spans="2:5" x14ac:dyDescent="0.25">
      <c r="B4699" s="26"/>
      <c r="E4699" s="60"/>
    </row>
    <row r="4700" spans="2:5" x14ac:dyDescent="0.25">
      <c r="B4700" s="26"/>
    </row>
    <row r="4701" spans="2:5" x14ac:dyDescent="0.25">
      <c r="B4701" s="26"/>
      <c r="E4701" s="60"/>
    </row>
    <row r="4702" spans="2:5" x14ac:dyDescent="0.25">
      <c r="B4702" s="26"/>
    </row>
    <row r="4703" spans="2:5" x14ac:dyDescent="0.25">
      <c r="B4703" s="26"/>
      <c r="E4703" s="60"/>
    </row>
    <row r="4704" spans="2:5" x14ac:dyDescent="0.25">
      <c r="B4704" s="26"/>
    </row>
    <row r="4705" spans="2:5" x14ac:dyDescent="0.25">
      <c r="B4705" s="26"/>
      <c r="E4705" s="60"/>
    </row>
    <row r="4706" spans="2:5" x14ac:dyDescent="0.25">
      <c r="B4706" s="26"/>
    </row>
    <row r="4707" spans="2:5" x14ac:dyDescent="0.25">
      <c r="B4707" s="26"/>
      <c r="E4707" s="60"/>
    </row>
    <row r="4708" spans="2:5" x14ac:dyDescent="0.25">
      <c r="B4708" s="26"/>
    </row>
    <row r="4709" spans="2:5" x14ac:dyDescent="0.25">
      <c r="B4709" s="26"/>
    </row>
    <row r="4710" spans="2:5" x14ac:dyDescent="0.25">
      <c r="B4710" s="26"/>
    </row>
    <row r="4711" spans="2:5" x14ac:dyDescent="0.25">
      <c r="B4711" s="26"/>
      <c r="E4711" s="60"/>
    </row>
    <row r="4712" spans="2:5" x14ac:dyDescent="0.25">
      <c r="B4712" s="26"/>
      <c r="E4712" s="60"/>
    </row>
    <row r="4713" spans="2:5" x14ac:dyDescent="0.25">
      <c r="B4713" s="26"/>
    </row>
    <row r="4714" spans="2:5" x14ac:dyDescent="0.25">
      <c r="B4714" s="26"/>
      <c r="E4714" s="60"/>
    </row>
    <row r="4715" spans="2:5" x14ac:dyDescent="0.25">
      <c r="B4715" s="26"/>
    </row>
    <row r="4716" spans="2:5" x14ac:dyDescent="0.25">
      <c r="B4716" s="26"/>
    </row>
    <row r="4717" spans="2:5" x14ac:dyDescent="0.25">
      <c r="B4717" s="26"/>
    </row>
    <row r="4718" spans="2:5" x14ac:dyDescent="0.25">
      <c r="B4718" s="26"/>
    </row>
    <row r="4719" spans="2:5" x14ac:dyDescent="0.25">
      <c r="B4719" s="26"/>
      <c r="E4719" s="60"/>
    </row>
    <row r="4720" spans="2:5" x14ac:dyDescent="0.25">
      <c r="B4720" s="26"/>
    </row>
    <row r="4721" spans="2:5" x14ac:dyDescent="0.25">
      <c r="B4721" s="26"/>
    </row>
    <row r="4722" spans="2:5" x14ac:dyDescent="0.25">
      <c r="B4722" s="26"/>
      <c r="E4722" s="60"/>
    </row>
    <row r="4723" spans="2:5" x14ac:dyDescent="0.25">
      <c r="B4723" s="26"/>
    </row>
    <row r="4724" spans="2:5" x14ac:dyDescent="0.25">
      <c r="B4724" s="26"/>
    </row>
    <row r="4725" spans="2:5" x14ac:dyDescent="0.25">
      <c r="B4725" s="26"/>
      <c r="E4725" s="60"/>
    </row>
    <row r="4726" spans="2:5" x14ac:dyDescent="0.25">
      <c r="B4726" s="26"/>
    </row>
    <row r="4727" spans="2:5" x14ac:dyDescent="0.25">
      <c r="B4727" s="26"/>
    </row>
    <row r="4728" spans="2:5" x14ac:dyDescent="0.25">
      <c r="B4728" s="26"/>
      <c r="E4728" s="60"/>
    </row>
    <row r="4729" spans="2:5" x14ac:dyDescent="0.25">
      <c r="B4729" s="26"/>
    </row>
    <row r="4730" spans="2:5" x14ac:dyDescent="0.25">
      <c r="B4730" s="26"/>
    </row>
    <row r="4731" spans="2:5" x14ac:dyDescent="0.25">
      <c r="B4731" s="26"/>
    </row>
    <row r="4732" spans="2:5" x14ac:dyDescent="0.25">
      <c r="B4732" s="26"/>
    </row>
    <row r="4733" spans="2:5" x14ac:dyDescent="0.25">
      <c r="B4733" s="26"/>
    </row>
    <row r="4734" spans="2:5" x14ac:dyDescent="0.25">
      <c r="B4734" s="26"/>
    </row>
    <row r="4735" spans="2:5" x14ac:dyDescent="0.25">
      <c r="B4735" s="26"/>
    </row>
    <row r="4736" spans="2:5" x14ac:dyDescent="0.25">
      <c r="B4736" s="26"/>
      <c r="E4736" s="60"/>
    </row>
    <row r="4737" spans="2:5" x14ac:dyDescent="0.25">
      <c r="B4737" s="26"/>
      <c r="E4737" s="60"/>
    </row>
    <row r="4738" spans="2:5" x14ac:dyDescent="0.25">
      <c r="B4738" s="26"/>
    </row>
    <row r="4739" spans="2:5" x14ac:dyDescent="0.25">
      <c r="B4739" s="26"/>
    </row>
    <row r="4740" spans="2:5" x14ac:dyDescent="0.25">
      <c r="B4740" s="26"/>
      <c r="E4740" s="60"/>
    </row>
    <row r="4741" spans="2:5" x14ac:dyDescent="0.25">
      <c r="B4741" s="26"/>
    </row>
    <row r="4742" spans="2:5" x14ac:dyDescent="0.25">
      <c r="B4742" s="26"/>
    </row>
    <row r="4743" spans="2:5" x14ac:dyDescent="0.25">
      <c r="B4743" s="26"/>
      <c r="E4743" s="60"/>
    </row>
    <row r="4744" spans="2:5" x14ac:dyDescent="0.25">
      <c r="B4744" s="26"/>
      <c r="E4744" s="60"/>
    </row>
    <row r="4745" spans="2:5" x14ac:dyDescent="0.25">
      <c r="B4745" s="26"/>
    </row>
    <row r="4746" spans="2:5" x14ac:dyDescent="0.25">
      <c r="B4746" s="26"/>
      <c r="E4746" s="60"/>
    </row>
    <row r="4747" spans="2:5" x14ac:dyDescent="0.25">
      <c r="B4747" s="26"/>
      <c r="E4747" s="60"/>
    </row>
    <row r="4748" spans="2:5" x14ac:dyDescent="0.25">
      <c r="B4748" s="26"/>
      <c r="E4748" s="60"/>
    </row>
    <row r="4749" spans="2:5" x14ac:dyDescent="0.25">
      <c r="B4749" s="26"/>
    </row>
    <row r="4750" spans="2:5" x14ac:dyDescent="0.25">
      <c r="B4750" s="26"/>
      <c r="E4750" s="60"/>
    </row>
    <row r="4751" spans="2:5" x14ac:dyDescent="0.25">
      <c r="B4751" s="26"/>
    </row>
    <row r="4752" spans="2:5" x14ac:dyDescent="0.25">
      <c r="B4752" s="26"/>
      <c r="E4752" s="60"/>
    </row>
    <row r="4753" spans="2:5" x14ac:dyDescent="0.25">
      <c r="B4753" s="26"/>
    </row>
    <row r="4754" spans="2:5" x14ac:dyDescent="0.25">
      <c r="B4754" s="26"/>
    </row>
    <row r="4755" spans="2:5" x14ac:dyDescent="0.25">
      <c r="B4755" s="26"/>
      <c r="E4755" s="60"/>
    </row>
    <row r="4756" spans="2:5" x14ac:dyDescent="0.25">
      <c r="B4756" s="26"/>
    </row>
    <row r="4757" spans="2:5" x14ac:dyDescent="0.25">
      <c r="B4757" s="26"/>
      <c r="E4757" s="60"/>
    </row>
    <row r="4758" spans="2:5" x14ac:dyDescent="0.25">
      <c r="B4758" s="26"/>
    </row>
    <row r="4759" spans="2:5" x14ac:dyDescent="0.25">
      <c r="B4759" s="26"/>
    </row>
    <row r="4760" spans="2:5" x14ac:dyDescent="0.25">
      <c r="B4760" s="26"/>
      <c r="E4760" s="60"/>
    </row>
    <row r="4761" spans="2:5" x14ac:dyDescent="0.25">
      <c r="B4761" s="26"/>
    </row>
    <row r="4762" spans="2:5" x14ac:dyDescent="0.25">
      <c r="B4762" s="26"/>
    </row>
    <row r="4763" spans="2:5" x14ac:dyDescent="0.25">
      <c r="B4763" s="26"/>
    </row>
    <row r="4764" spans="2:5" x14ac:dyDescent="0.25">
      <c r="B4764" s="26"/>
    </row>
    <row r="4765" spans="2:5" x14ac:dyDescent="0.25">
      <c r="B4765" s="26"/>
    </row>
    <row r="4766" spans="2:5" x14ac:dyDescent="0.25">
      <c r="B4766" s="26"/>
      <c r="E4766" s="60"/>
    </row>
    <row r="4767" spans="2:5" x14ac:dyDescent="0.25">
      <c r="B4767" s="26"/>
    </row>
    <row r="4768" spans="2:5" x14ac:dyDescent="0.25">
      <c r="B4768" s="26"/>
    </row>
    <row r="4769" spans="2:5" x14ac:dyDescent="0.25">
      <c r="B4769" s="26"/>
    </row>
    <row r="4770" spans="2:5" x14ac:dyDescent="0.25">
      <c r="B4770" s="26"/>
    </row>
    <row r="4771" spans="2:5" x14ac:dyDescent="0.25">
      <c r="B4771" s="26"/>
    </row>
    <row r="4772" spans="2:5" x14ac:dyDescent="0.25">
      <c r="B4772" s="26"/>
    </row>
    <row r="4773" spans="2:5" x14ac:dyDescent="0.25">
      <c r="B4773" s="26"/>
    </row>
    <row r="4774" spans="2:5" x14ac:dyDescent="0.25">
      <c r="B4774" s="26"/>
    </row>
    <row r="4775" spans="2:5" x14ac:dyDescent="0.25">
      <c r="B4775" s="26"/>
    </row>
    <row r="4776" spans="2:5" x14ac:dyDescent="0.25">
      <c r="B4776" s="26"/>
      <c r="E4776" s="60"/>
    </row>
    <row r="4777" spans="2:5" x14ac:dyDescent="0.25">
      <c r="B4777" s="26"/>
    </row>
    <row r="4778" spans="2:5" x14ac:dyDescent="0.25">
      <c r="B4778" s="26"/>
    </row>
    <row r="4779" spans="2:5" x14ac:dyDescent="0.25">
      <c r="B4779" s="26"/>
    </row>
    <row r="4780" spans="2:5" x14ac:dyDescent="0.25">
      <c r="B4780" s="26"/>
    </row>
    <row r="4781" spans="2:5" x14ac:dyDescent="0.25">
      <c r="B4781" s="26"/>
    </row>
    <row r="4782" spans="2:5" x14ac:dyDescent="0.25">
      <c r="B4782" s="26"/>
      <c r="E4782" s="60"/>
    </row>
    <row r="4783" spans="2:5" x14ac:dyDescent="0.25">
      <c r="B4783" s="26"/>
    </row>
    <row r="4784" spans="2:5" x14ac:dyDescent="0.25">
      <c r="B4784" s="26"/>
      <c r="E4784" s="60"/>
    </row>
    <row r="4785" spans="2:5" x14ac:dyDescent="0.25">
      <c r="B4785" s="26"/>
    </row>
    <row r="4786" spans="2:5" x14ac:dyDescent="0.25">
      <c r="B4786" s="26"/>
    </row>
    <row r="4787" spans="2:5" x14ac:dyDescent="0.25">
      <c r="B4787" s="26"/>
    </row>
    <row r="4788" spans="2:5" x14ac:dyDescent="0.25">
      <c r="B4788" s="26"/>
      <c r="E4788" s="60"/>
    </row>
    <row r="4789" spans="2:5" x14ac:dyDescent="0.25">
      <c r="B4789" s="26"/>
    </row>
    <row r="4790" spans="2:5" x14ac:dyDescent="0.25">
      <c r="B4790" s="26"/>
      <c r="E4790" s="60"/>
    </row>
    <row r="4791" spans="2:5" x14ac:dyDescent="0.25">
      <c r="B4791" s="26"/>
      <c r="E4791" s="60"/>
    </row>
    <row r="4792" spans="2:5" x14ac:dyDescent="0.25">
      <c r="B4792" s="26"/>
    </row>
    <row r="4793" spans="2:5" x14ac:dyDescent="0.25">
      <c r="B4793" s="26"/>
    </row>
    <row r="4794" spans="2:5" x14ac:dyDescent="0.25">
      <c r="B4794" s="26"/>
      <c r="E4794" s="60"/>
    </row>
    <row r="4795" spans="2:5" x14ac:dyDescent="0.25">
      <c r="B4795" s="26"/>
    </row>
    <row r="4796" spans="2:5" x14ac:dyDescent="0.25">
      <c r="B4796" s="26"/>
    </row>
    <row r="4797" spans="2:5" x14ac:dyDescent="0.25">
      <c r="B4797" s="26"/>
    </row>
    <row r="4798" spans="2:5" x14ac:dyDescent="0.25">
      <c r="B4798" s="26"/>
      <c r="E4798" s="60"/>
    </row>
    <row r="4799" spans="2:5" x14ac:dyDescent="0.25">
      <c r="B4799" s="26"/>
      <c r="E4799" s="60"/>
    </row>
    <row r="4800" spans="2:5" x14ac:dyDescent="0.25">
      <c r="B4800" s="26"/>
    </row>
    <row r="4801" spans="2:5" x14ac:dyDescent="0.25">
      <c r="B4801" s="26"/>
      <c r="E4801" s="60"/>
    </row>
    <row r="4802" spans="2:5" x14ac:dyDescent="0.25">
      <c r="B4802" s="26"/>
    </row>
    <row r="4803" spans="2:5" x14ac:dyDescent="0.25">
      <c r="B4803" s="26"/>
    </row>
    <row r="4804" spans="2:5" x14ac:dyDescent="0.25">
      <c r="B4804" s="26"/>
    </row>
    <row r="4805" spans="2:5" x14ac:dyDescent="0.25">
      <c r="B4805" s="26"/>
    </row>
    <row r="4806" spans="2:5" x14ac:dyDescent="0.25">
      <c r="B4806" s="26"/>
    </row>
    <row r="4807" spans="2:5" x14ac:dyDescent="0.25">
      <c r="B4807" s="26"/>
      <c r="E4807" s="60"/>
    </row>
    <row r="4808" spans="2:5" x14ac:dyDescent="0.25">
      <c r="B4808" s="26"/>
      <c r="E4808" s="60"/>
    </row>
    <row r="4809" spans="2:5" x14ac:dyDescent="0.25">
      <c r="B4809" s="26"/>
    </row>
    <row r="4810" spans="2:5" x14ac:dyDescent="0.25">
      <c r="B4810" s="26"/>
    </row>
    <row r="4811" spans="2:5" x14ac:dyDescent="0.25">
      <c r="B4811" s="26"/>
      <c r="E4811" s="60"/>
    </row>
    <row r="4812" spans="2:5" x14ac:dyDescent="0.25">
      <c r="B4812" s="26"/>
    </row>
    <row r="4813" spans="2:5" x14ac:dyDescent="0.25">
      <c r="B4813" s="26"/>
    </row>
    <row r="4814" spans="2:5" x14ac:dyDescent="0.25">
      <c r="B4814" s="26"/>
    </row>
    <row r="4815" spans="2:5" x14ac:dyDescent="0.25">
      <c r="B4815" s="26"/>
    </row>
    <row r="4816" spans="2:5" x14ac:dyDescent="0.25">
      <c r="B4816" s="26"/>
    </row>
    <row r="4817" spans="2:5" x14ac:dyDescent="0.25">
      <c r="B4817" s="26"/>
    </row>
    <row r="4818" spans="2:5" x14ac:dyDescent="0.25">
      <c r="B4818" s="26"/>
      <c r="E4818" s="60"/>
    </row>
    <row r="4819" spans="2:5" x14ac:dyDescent="0.25">
      <c r="B4819" s="26"/>
      <c r="E4819" s="60"/>
    </row>
    <row r="4820" spans="2:5" x14ac:dyDescent="0.25">
      <c r="B4820" s="26"/>
    </row>
    <row r="4821" spans="2:5" x14ac:dyDescent="0.25">
      <c r="B4821" s="26"/>
      <c r="E4821" s="60"/>
    </row>
    <row r="4822" spans="2:5" x14ac:dyDescent="0.25">
      <c r="B4822" s="26"/>
    </row>
    <row r="4823" spans="2:5" x14ac:dyDescent="0.25">
      <c r="B4823" s="26"/>
      <c r="E4823" s="60"/>
    </row>
    <row r="4824" spans="2:5" x14ac:dyDescent="0.25">
      <c r="B4824" s="26"/>
    </row>
    <row r="4825" spans="2:5" x14ac:dyDescent="0.25">
      <c r="B4825" s="26"/>
      <c r="E4825" s="60"/>
    </row>
    <row r="4826" spans="2:5" x14ac:dyDescent="0.25">
      <c r="B4826" s="26"/>
      <c r="E4826" s="60"/>
    </row>
    <row r="4827" spans="2:5" x14ac:dyDescent="0.25">
      <c r="B4827" s="26"/>
    </row>
    <row r="4828" spans="2:5" x14ac:dyDescent="0.25">
      <c r="B4828" s="26"/>
    </row>
    <row r="4829" spans="2:5" x14ac:dyDescent="0.25">
      <c r="B4829" s="26"/>
      <c r="E4829" s="60"/>
    </row>
    <row r="4830" spans="2:5" x14ac:dyDescent="0.25">
      <c r="B4830" s="26"/>
      <c r="E4830" s="60"/>
    </row>
    <row r="4831" spans="2:5" x14ac:dyDescent="0.25">
      <c r="B4831" s="26"/>
      <c r="E4831" s="60"/>
    </row>
    <row r="4832" spans="2:5" x14ac:dyDescent="0.25">
      <c r="B4832" s="26"/>
    </row>
    <row r="4833" spans="2:5" x14ac:dyDescent="0.25">
      <c r="B4833" s="26"/>
    </row>
    <row r="4834" spans="2:5" x14ac:dyDescent="0.25">
      <c r="B4834" s="26"/>
      <c r="E4834" s="60"/>
    </row>
    <row r="4835" spans="2:5" x14ac:dyDescent="0.25">
      <c r="B4835" s="26"/>
      <c r="E4835" s="60"/>
    </row>
    <row r="4836" spans="2:5" x14ac:dyDescent="0.25">
      <c r="B4836" s="26"/>
    </row>
    <row r="4837" spans="2:5" x14ac:dyDescent="0.25">
      <c r="B4837" s="26"/>
    </row>
    <row r="4838" spans="2:5" x14ac:dyDescent="0.25">
      <c r="B4838" s="26"/>
    </row>
    <row r="4839" spans="2:5" x14ac:dyDescent="0.25">
      <c r="B4839" s="26"/>
      <c r="E4839" s="60"/>
    </row>
    <row r="4840" spans="2:5" x14ac:dyDescent="0.25">
      <c r="B4840" s="26"/>
    </row>
    <row r="4841" spans="2:5" x14ac:dyDescent="0.25">
      <c r="B4841" s="26"/>
    </row>
    <row r="4842" spans="2:5" x14ac:dyDescent="0.25">
      <c r="B4842" s="26"/>
    </row>
    <row r="4843" spans="2:5" x14ac:dyDescent="0.25">
      <c r="B4843" s="26"/>
    </row>
    <row r="4844" spans="2:5" x14ac:dyDescent="0.25">
      <c r="B4844" s="26"/>
    </row>
    <row r="4845" spans="2:5" x14ac:dyDescent="0.25">
      <c r="B4845" s="26"/>
    </row>
    <row r="4846" spans="2:5" x14ac:dyDescent="0.25">
      <c r="B4846" s="26"/>
    </row>
    <row r="4847" spans="2:5" x14ac:dyDescent="0.25">
      <c r="B4847" s="26"/>
    </row>
    <row r="4848" spans="2:5" x14ac:dyDescent="0.25">
      <c r="B4848" s="26"/>
    </row>
    <row r="4849" spans="2:5" x14ac:dyDescent="0.25">
      <c r="B4849" s="26"/>
    </row>
    <row r="4850" spans="2:5" x14ac:dyDescent="0.25">
      <c r="B4850" s="26"/>
      <c r="E4850" s="60"/>
    </row>
    <row r="4851" spans="2:5" x14ac:dyDescent="0.25">
      <c r="B4851" s="26"/>
      <c r="E4851" s="60"/>
    </row>
    <row r="4852" spans="2:5" x14ac:dyDescent="0.25">
      <c r="B4852" s="26"/>
    </row>
    <row r="4853" spans="2:5" x14ac:dyDescent="0.25">
      <c r="B4853" s="26"/>
    </row>
    <row r="4854" spans="2:5" x14ac:dyDescent="0.25">
      <c r="B4854" s="26"/>
    </row>
    <row r="4855" spans="2:5" x14ac:dyDescent="0.25">
      <c r="B4855" s="26"/>
      <c r="E4855" s="60"/>
    </row>
    <row r="4856" spans="2:5" x14ac:dyDescent="0.25">
      <c r="B4856" s="26"/>
    </row>
    <row r="4857" spans="2:5" x14ac:dyDescent="0.25">
      <c r="B4857" s="26"/>
    </row>
    <row r="4858" spans="2:5" x14ac:dyDescent="0.25">
      <c r="B4858" s="26"/>
      <c r="E4858" s="60"/>
    </row>
    <row r="4859" spans="2:5" x14ac:dyDescent="0.25">
      <c r="B4859" s="26"/>
    </row>
    <row r="4860" spans="2:5" x14ac:dyDescent="0.25">
      <c r="B4860" s="26"/>
      <c r="E4860" s="60"/>
    </row>
    <row r="4861" spans="2:5" x14ac:dyDescent="0.25">
      <c r="B4861" s="26"/>
    </row>
    <row r="4862" spans="2:5" x14ac:dyDescent="0.25">
      <c r="B4862" s="26"/>
    </row>
    <row r="4863" spans="2:5" x14ac:dyDescent="0.25">
      <c r="B4863" s="26"/>
    </row>
    <row r="4864" spans="2:5" x14ac:dyDescent="0.25">
      <c r="B4864" s="26"/>
      <c r="E4864" s="60"/>
    </row>
    <row r="4865" spans="2:5" x14ac:dyDescent="0.25">
      <c r="B4865" s="26"/>
      <c r="E4865" s="60"/>
    </row>
    <row r="4866" spans="2:5" x14ac:dyDescent="0.25">
      <c r="B4866" s="26"/>
    </row>
    <row r="4867" spans="2:5" x14ac:dyDescent="0.25">
      <c r="B4867" s="26"/>
    </row>
    <row r="4868" spans="2:5" x14ac:dyDescent="0.25">
      <c r="B4868" s="26"/>
    </row>
    <row r="4869" spans="2:5" x14ac:dyDescent="0.25">
      <c r="B4869" s="26"/>
      <c r="E4869" s="60"/>
    </row>
    <row r="4870" spans="2:5" x14ac:dyDescent="0.25">
      <c r="B4870" s="26"/>
    </row>
    <row r="4871" spans="2:5" x14ac:dyDescent="0.25">
      <c r="B4871" s="26"/>
      <c r="E4871" s="60"/>
    </row>
    <row r="4872" spans="2:5" x14ac:dyDescent="0.25">
      <c r="B4872" s="26"/>
      <c r="E4872" s="60"/>
    </row>
    <row r="4873" spans="2:5" x14ac:dyDescent="0.25">
      <c r="B4873" s="26"/>
      <c r="E4873" s="60"/>
    </row>
    <row r="4874" spans="2:5" x14ac:dyDescent="0.25">
      <c r="B4874" s="26"/>
    </row>
    <row r="4875" spans="2:5" x14ac:dyDescent="0.25">
      <c r="B4875" s="26"/>
    </row>
    <row r="4876" spans="2:5" x14ac:dyDescent="0.25">
      <c r="B4876" s="26"/>
    </row>
    <row r="4877" spans="2:5" x14ac:dyDescent="0.25">
      <c r="B4877" s="26"/>
    </row>
    <row r="4878" spans="2:5" x14ac:dyDescent="0.25">
      <c r="B4878" s="26"/>
    </row>
    <row r="4879" spans="2:5" x14ac:dyDescent="0.25">
      <c r="B4879" s="26"/>
      <c r="E4879" s="60"/>
    </row>
    <row r="4880" spans="2:5" x14ac:dyDescent="0.25">
      <c r="B4880" s="26"/>
    </row>
    <row r="4881" spans="2:5" x14ac:dyDescent="0.25">
      <c r="B4881" s="26"/>
      <c r="E4881" s="60"/>
    </row>
    <row r="4882" spans="2:5" x14ac:dyDescent="0.25">
      <c r="B4882" s="26"/>
    </row>
    <row r="4883" spans="2:5" x14ac:dyDescent="0.25">
      <c r="B4883" s="26"/>
    </row>
    <row r="4884" spans="2:5" x14ac:dyDescent="0.25">
      <c r="B4884" s="26"/>
    </row>
    <row r="4885" spans="2:5" x14ac:dyDescent="0.25">
      <c r="B4885" s="26"/>
      <c r="E4885" s="60"/>
    </row>
    <row r="4886" spans="2:5" x14ac:dyDescent="0.25">
      <c r="B4886" s="26"/>
    </row>
    <row r="4887" spans="2:5" x14ac:dyDescent="0.25">
      <c r="B4887" s="26"/>
      <c r="E4887" s="60"/>
    </row>
    <row r="4888" spans="2:5" x14ac:dyDescent="0.25">
      <c r="B4888" s="26"/>
      <c r="E4888" s="60"/>
    </row>
    <row r="4889" spans="2:5" x14ac:dyDescent="0.25">
      <c r="B4889" s="26"/>
      <c r="E4889" s="60"/>
    </row>
    <row r="4890" spans="2:5" x14ac:dyDescent="0.25">
      <c r="B4890" s="26"/>
    </row>
    <row r="4891" spans="2:5" x14ac:dyDescent="0.25">
      <c r="B4891" s="26"/>
    </row>
    <row r="4892" spans="2:5" x14ac:dyDescent="0.25">
      <c r="B4892" s="26"/>
    </row>
    <row r="4893" spans="2:5" x14ac:dyDescent="0.25">
      <c r="B4893" s="26"/>
    </row>
    <row r="4894" spans="2:5" x14ac:dyDescent="0.25">
      <c r="B4894" s="26"/>
    </row>
    <row r="4895" spans="2:5" x14ac:dyDescent="0.25">
      <c r="B4895" s="26"/>
      <c r="E4895" s="60"/>
    </row>
    <row r="4896" spans="2:5" x14ac:dyDescent="0.25">
      <c r="B4896" s="26"/>
    </row>
    <row r="4897" spans="2:5" x14ac:dyDescent="0.25">
      <c r="B4897" s="26"/>
    </row>
    <row r="4898" spans="2:5" x14ac:dyDescent="0.25">
      <c r="B4898" s="26"/>
      <c r="E4898" s="60"/>
    </row>
    <row r="4899" spans="2:5" x14ac:dyDescent="0.25">
      <c r="B4899" s="26"/>
    </row>
    <row r="4900" spans="2:5" x14ac:dyDescent="0.25">
      <c r="B4900" s="26"/>
      <c r="E4900" s="60"/>
    </row>
    <row r="4901" spans="2:5" x14ac:dyDescent="0.25">
      <c r="B4901" s="26"/>
    </row>
    <row r="4902" spans="2:5" x14ac:dyDescent="0.25">
      <c r="B4902" s="26"/>
      <c r="E4902" s="60"/>
    </row>
    <row r="4903" spans="2:5" x14ac:dyDescent="0.25">
      <c r="B4903" s="26"/>
      <c r="E4903" s="60"/>
    </row>
    <row r="4904" spans="2:5" x14ac:dyDescent="0.25">
      <c r="B4904" s="26"/>
      <c r="E4904" s="60"/>
    </row>
    <row r="4905" spans="2:5" x14ac:dyDescent="0.25">
      <c r="B4905" s="26"/>
    </row>
    <row r="4906" spans="2:5" x14ac:dyDescent="0.25">
      <c r="B4906" s="26"/>
    </row>
    <row r="4907" spans="2:5" x14ac:dyDescent="0.25">
      <c r="B4907" s="26"/>
      <c r="E4907" s="60"/>
    </row>
    <row r="4908" spans="2:5" x14ac:dyDescent="0.25">
      <c r="B4908" s="26"/>
    </row>
    <row r="4909" spans="2:5" x14ac:dyDescent="0.25">
      <c r="B4909" s="26"/>
      <c r="E4909" s="60"/>
    </row>
    <row r="4910" spans="2:5" x14ac:dyDescent="0.25">
      <c r="B4910" s="26"/>
      <c r="E4910" s="60"/>
    </row>
    <row r="4911" spans="2:5" x14ac:dyDescent="0.25">
      <c r="B4911" s="26"/>
      <c r="E4911" s="60"/>
    </row>
    <row r="4912" spans="2:5" x14ac:dyDescent="0.25">
      <c r="B4912" s="26"/>
      <c r="E4912" s="60"/>
    </row>
    <row r="4913" spans="2:5" x14ac:dyDescent="0.25">
      <c r="B4913" s="26"/>
    </row>
    <row r="4914" spans="2:5" x14ac:dyDescent="0.25">
      <c r="B4914" s="26"/>
      <c r="E4914" s="60"/>
    </row>
    <row r="4915" spans="2:5" x14ac:dyDescent="0.25">
      <c r="B4915" s="26"/>
      <c r="E4915" s="60"/>
    </row>
    <row r="4916" spans="2:5" x14ac:dyDescent="0.25">
      <c r="B4916" s="26"/>
    </row>
    <row r="4917" spans="2:5" x14ac:dyDescent="0.25">
      <c r="B4917" s="26"/>
    </row>
    <row r="4918" spans="2:5" x14ac:dyDescent="0.25">
      <c r="B4918" s="26"/>
      <c r="E4918" s="60"/>
    </row>
    <row r="4919" spans="2:5" x14ac:dyDescent="0.25">
      <c r="B4919" s="26"/>
      <c r="E4919" s="60"/>
    </row>
    <row r="4920" spans="2:5" x14ac:dyDescent="0.25">
      <c r="B4920" s="26"/>
    </row>
    <row r="4921" spans="2:5" x14ac:dyDescent="0.25">
      <c r="B4921" s="26"/>
      <c r="E4921" s="60"/>
    </row>
    <row r="4922" spans="2:5" x14ac:dyDescent="0.25">
      <c r="B4922" s="26"/>
    </row>
    <row r="4923" spans="2:5" x14ac:dyDescent="0.25">
      <c r="B4923" s="26"/>
    </row>
    <row r="4924" spans="2:5" x14ac:dyDescent="0.25">
      <c r="B4924" s="26"/>
    </row>
    <row r="4925" spans="2:5" x14ac:dyDescent="0.25">
      <c r="B4925" s="26"/>
    </row>
    <row r="4926" spans="2:5" x14ac:dyDescent="0.25">
      <c r="B4926" s="26"/>
    </row>
    <row r="4927" spans="2:5" x14ac:dyDescent="0.25">
      <c r="B4927" s="26"/>
      <c r="E4927" s="60"/>
    </row>
    <row r="4928" spans="2:5" x14ac:dyDescent="0.25">
      <c r="B4928" s="26"/>
      <c r="E4928" s="60"/>
    </row>
    <row r="4929" spans="2:5" x14ac:dyDescent="0.25">
      <c r="B4929" s="26"/>
      <c r="E4929" s="60"/>
    </row>
    <row r="4930" spans="2:5" x14ac:dyDescent="0.25">
      <c r="B4930" s="26"/>
    </row>
    <row r="4931" spans="2:5" x14ac:dyDescent="0.25">
      <c r="B4931" s="26"/>
    </row>
    <row r="4932" spans="2:5" x14ac:dyDescent="0.25">
      <c r="B4932" s="26"/>
      <c r="E4932" s="60"/>
    </row>
    <row r="4933" spans="2:5" x14ac:dyDescent="0.25">
      <c r="B4933" s="26"/>
      <c r="E4933" s="60"/>
    </row>
    <row r="4934" spans="2:5" x14ac:dyDescent="0.25">
      <c r="B4934" s="26"/>
    </row>
    <row r="4935" spans="2:5" x14ac:dyDescent="0.25">
      <c r="B4935" s="26"/>
      <c r="E4935" s="60"/>
    </row>
    <row r="4936" spans="2:5" x14ac:dyDescent="0.25">
      <c r="B4936" s="26"/>
      <c r="E4936" s="60"/>
    </row>
    <row r="4937" spans="2:5" x14ac:dyDescent="0.25">
      <c r="B4937" s="26"/>
      <c r="E4937" s="60"/>
    </row>
    <row r="4938" spans="2:5" x14ac:dyDescent="0.25">
      <c r="B4938" s="26"/>
    </row>
    <row r="4939" spans="2:5" x14ac:dyDescent="0.25">
      <c r="B4939" s="26"/>
    </row>
    <row r="4940" spans="2:5" x14ac:dyDescent="0.25">
      <c r="B4940" s="26"/>
      <c r="E4940" s="60"/>
    </row>
    <row r="4941" spans="2:5" x14ac:dyDescent="0.25">
      <c r="B4941" s="26"/>
    </row>
    <row r="4942" spans="2:5" x14ac:dyDescent="0.25">
      <c r="B4942" s="26"/>
      <c r="E4942" s="60"/>
    </row>
    <row r="4943" spans="2:5" x14ac:dyDescent="0.25">
      <c r="B4943" s="26"/>
      <c r="E4943" s="60"/>
    </row>
    <row r="4944" spans="2:5" x14ac:dyDescent="0.25">
      <c r="B4944" s="26"/>
    </row>
    <row r="4945" spans="2:5" x14ac:dyDescent="0.25">
      <c r="B4945" s="26"/>
    </row>
    <row r="4946" spans="2:5" x14ac:dyDescent="0.25">
      <c r="B4946" s="26"/>
    </row>
    <row r="4947" spans="2:5" x14ac:dyDescent="0.25">
      <c r="B4947" s="26"/>
      <c r="E4947" s="60"/>
    </row>
    <row r="4948" spans="2:5" x14ac:dyDescent="0.25">
      <c r="B4948" s="26"/>
    </row>
    <row r="4949" spans="2:5" x14ac:dyDescent="0.25">
      <c r="B4949" s="26"/>
    </row>
    <row r="4950" spans="2:5" x14ac:dyDescent="0.25">
      <c r="B4950" s="26"/>
      <c r="E4950" s="60"/>
    </row>
    <row r="4951" spans="2:5" x14ac:dyDescent="0.25">
      <c r="B4951" s="26"/>
    </row>
    <row r="4952" spans="2:5" x14ac:dyDescent="0.25">
      <c r="B4952" s="26"/>
      <c r="E4952" s="60"/>
    </row>
    <row r="4953" spans="2:5" x14ac:dyDescent="0.25">
      <c r="B4953" s="26"/>
    </row>
    <row r="4954" spans="2:5" x14ac:dyDescent="0.25">
      <c r="B4954" s="26"/>
      <c r="E4954" s="60"/>
    </row>
    <row r="4955" spans="2:5" x14ac:dyDescent="0.25">
      <c r="B4955" s="26"/>
      <c r="E4955" s="60"/>
    </row>
    <row r="4956" spans="2:5" x14ac:dyDescent="0.25">
      <c r="B4956" s="26"/>
      <c r="E4956" s="60"/>
    </row>
    <row r="4957" spans="2:5" x14ac:dyDescent="0.25">
      <c r="B4957" s="26"/>
      <c r="E4957" s="60"/>
    </row>
    <row r="4958" spans="2:5" x14ac:dyDescent="0.25">
      <c r="B4958" s="26"/>
      <c r="E4958" s="60"/>
    </row>
    <row r="4959" spans="2:5" x14ac:dyDescent="0.25">
      <c r="B4959" s="26"/>
      <c r="E4959" s="60"/>
    </row>
    <row r="4960" spans="2:5" x14ac:dyDescent="0.25">
      <c r="B4960" s="26"/>
    </row>
    <row r="4961" spans="2:5" x14ac:dyDescent="0.25">
      <c r="B4961" s="26"/>
      <c r="E4961" s="60"/>
    </row>
    <row r="4962" spans="2:5" x14ac:dyDescent="0.25">
      <c r="B4962" s="26"/>
      <c r="E4962" s="60"/>
    </row>
    <row r="4963" spans="2:5" x14ac:dyDescent="0.25">
      <c r="B4963" s="26"/>
    </row>
    <row r="4964" spans="2:5" x14ac:dyDescent="0.25">
      <c r="B4964" s="26"/>
      <c r="E4964" s="60"/>
    </row>
    <row r="4965" spans="2:5" x14ac:dyDescent="0.25">
      <c r="B4965" s="26"/>
    </row>
    <row r="4966" spans="2:5" x14ac:dyDescent="0.25">
      <c r="B4966" s="26"/>
      <c r="E4966" s="60"/>
    </row>
    <row r="4967" spans="2:5" x14ac:dyDescent="0.25">
      <c r="B4967" s="26"/>
      <c r="E4967" s="60"/>
    </row>
    <row r="4968" spans="2:5" x14ac:dyDescent="0.25">
      <c r="B4968" s="26"/>
    </row>
    <row r="4969" spans="2:5" x14ac:dyDescent="0.25">
      <c r="B4969" s="26"/>
      <c r="E4969" s="60"/>
    </row>
    <row r="4970" spans="2:5" x14ac:dyDescent="0.25">
      <c r="B4970" s="26"/>
    </row>
    <row r="4971" spans="2:5" x14ac:dyDescent="0.25">
      <c r="B4971" s="26"/>
      <c r="E4971" s="60"/>
    </row>
    <row r="4972" spans="2:5" x14ac:dyDescent="0.25">
      <c r="B4972" s="26"/>
      <c r="E4972" s="60"/>
    </row>
    <row r="4973" spans="2:5" x14ac:dyDescent="0.25">
      <c r="B4973" s="26"/>
      <c r="E4973" s="60"/>
    </row>
    <row r="4974" spans="2:5" x14ac:dyDescent="0.25">
      <c r="B4974" s="26"/>
    </row>
    <row r="4975" spans="2:5" x14ac:dyDescent="0.25">
      <c r="B4975" s="26"/>
    </row>
    <row r="4976" spans="2:5" x14ac:dyDescent="0.25">
      <c r="B4976" s="26"/>
      <c r="E4976" s="60"/>
    </row>
    <row r="4977" spans="2:5" x14ac:dyDescent="0.25">
      <c r="B4977" s="26"/>
    </row>
    <row r="4978" spans="2:5" x14ac:dyDescent="0.25">
      <c r="B4978" s="26"/>
      <c r="E4978" s="60"/>
    </row>
    <row r="4979" spans="2:5" x14ac:dyDescent="0.25">
      <c r="B4979" s="26"/>
      <c r="E4979" s="60"/>
    </row>
    <row r="4980" spans="2:5" x14ac:dyDescent="0.25">
      <c r="B4980" s="26"/>
    </row>
    <row r="4981" spans="2:5" x14ac:dyDescent="0.25">
      <c r="B4981" s="26"/>
      <c r="E4981" s="60"/>
    </row>
    <row r="4982" spans="2:5" x14ac:dyDescent="0.25">
      <c r="B4982" s="26"/>
      <c r="E4982" s="60"/>
    </row>
    <row r="4983" spans="2:5" x14ac:dyDescent="0.25">
      <c r="B4983" s="26"/>
    </row>
    <row r="4984" spans="2:5" x14ac:dyDescent="0.25">
      <c r="B4984" s="26"/>
    </row>
    <row r="4985" spans="2:5" x14ac:dyDescent="0.25">
      <c r="B4985" s="26"/>
    </row>
    <row r="4986" spans="2:5" x14ac:dyDescent="0.25">
      <c r="B4986" s="26"/>
    </row>
    <row r="4987" spans="2:5" x14ac:dyDescent="0.25">
      <c r="B4987" s="26"/>
    </row>
    <row r="4988" spans="2:5" x14ac:dyDescent="0.25">
      <c r="B4988" s="26"/>
    </row>
    <row r="4989" spans="2:5" x14ac:dyDescent="0.25">
      <c r="B4989" s="26"/>
    </row>
    <row r="4990" spans="2:5" x14ac:dyDescent="0.25">
      <c r="B4990" s="26"/>
      <c r="E4990" s="60"/>
    </row>
    <row r="4991" spans="2:5" x14ac:dyDescent="0.25">
      <c r="B4991" s="26"/>
    </row>
    <row r="4992" spans="2:5" x14ac:dyDescent="0.25">
      <c r="B4992" s="26"/>
    </row>
    <row r="4993" spans="2:5" x14ac:dyDescent="0.25">
      <c r="B4993" s="26"/>
    </row>
    <row r="4994" spans="2:5" x14ac:dyDescent="0.25">
      <c r="B4994" s="26"/>
    </row>
    <row r="4995" spans="2:5" x14ac:dyDescent="0.25">
      <c r="B4995" s="26"/>
    </row>
    <row r="4996" spans="2:5" x14ac:dyDescent="0.25">
      <c r="B4996" s="26"/>
    </row>
    <row r="4997" spans="2:5" x14ac:dyDescent="0.25">
      <c r="B4997" s="26"/>
    </row>
    <row r="4998" spans="2:5" x14ac:dyDescent="0.25">
      <c r="B4998" s="26"/>
      <c r="E4998" s="60"/>
    </row>
    <row r="4999" spans="2:5" x14ac:dyDescent="0.25">
      <c r="B4999" s="26"/>
      <c r="E4999" s="60"/>
    </row>
    <row r="5000" spans="2:5" x14ac:dyDescent="0.25">
      <c r="B5000" s="26"/>
    </row>
    <row r="5001" spans="2:5" x14ac:dyDescent="0.25">
      <c r="B5001" s="26"/>
    </row>
    <row r="5002" spans="2:5" x14ac:dyDescent="0.25">
      <c r="B5002" s="26"/>
    </row>
    <row r="5003" spans="2:5" x14ac:dyDescent="0.25">
      <c r="B5003" s="26"/>
    </row>
    <row r="5004" spans="2:5" x14ac:dyDescent="0.25">
      <c r="B5004" s="26"/>
      <c r="E5004" s="60"/>
    </row>
    <row r="5005" spans="2:5" x14ac:dyDescent="0.25">
      <c r="B5005" s="26"/>
    </row>
    <row r="5006" spans="2:5" x14ac:dyDescent="0.25">
      <c r="B5006" s="26"/>
      <c r="E5006" s="60"/>
    </row>
    <row r="5007" spans="2:5" x14ac:dyDescent="0.25">
      <c r="B5007" s="26"/>
    </row>
    <row r="5008" spans="2:5" x14ac:dyDescent="0.25">
      <c r="B5008" s="26"/>
    </row>
    <row r="5009" spans="2:5" x14ac:dyDescent="0.25">
      <c r="B5009" s="26"/>
    </row>
    <row r="5010" spans="2:5" x14ac:dyDescent="0.25">
      <c r="B5010" s="26"/>
    </row>
    <row r="5011" spans="2:5" x14ac:dyDescent="0.25">
      <c r="B5011" s="26"/>
      <c r="E5011" s="60"/>
    </row>
    <row r="5012" spans="2:5" x14ac:dyDescent="0.25">
      <c r="B5012" s="26"/>
      <c r="E5012" s="60"/>
    </row>
    <row r="5013" spans="2:5" x14ac:dyDescent="0.25">
      <c r="B5013" s="26"/>
      <c r="E5013" s="60"/>
    </row>
    <row r="5014" spans="2:5" x14ac:dyDescent="0.25">
      <c r="B5014" s="26"/>
    </row>
    <row r="5015" spans="2:5" x14ac:dyDescent="0.25">
      <c r="B5015" s="26"/>
      <c r="E5015" s="60"/>
    </row>
    <row r="5016" spans="2:5" x14ac:dyDescent="0.25">
      <c r="B5016" s="26"/>
    </row>
    <row r="5017" spans="2:5" x14ac:dyDescent="0.25">
      <c r="B5017" s="26"/>
    </row>
    <row r="5018" spans="2:5" x14ac:dyDescent="0.25">
      <c r="B5018" s="26"/>
    </row>
    <row r="5019" spans="2:5" x14ac:dyDescent="0.25">
      <c r="B5019" s="26"/>
      <c r="E5019" s="60"/>
    </row>
    <row r="5020" spans="2:5" x14ac:dyDescent="0.25">
      <c r="B5020" s="26"/>
    </row>
    <row r="5021" spans="2:5" x14ac:dyDescent="0.25">
      <c r="B5021" s="26"/>
      <c r="E5021" s="60"/>
    </row>
    <row r="5022" spans="2:5" x14ac:dyDescent="0.25">
      <c r="B5022" s="26"/>
    </row>
    <row r="5023" spans="2:5" x14ac:dyDescent="0.25">
      <c r="B5023" s="26"/>
      <c r="E5023" s="60"/>
    </row>
    <row r="5024" spans="2:5" x14ac:dyDescent="0.25">
      <c r="B5024" s="26"/>
    </row>
    <row r="5025" spans="2:5" x14ac:dyDescent="0.25">
      <c r="B5025" s="26"/>
    </row>
    <row r="5026" spans="2:5" x14ac:dyDescent="0.25">
      <c r="B5026" s="26"/>
    </row>
    <row r="5027" spans="2:5" x14ac:dyDescent="0.25">
      <c r="B5027" s="26"/>
    </row>
    <row r="5028" spans="2:5" x14ac:dyDescent="0.25">
      <c r="B5028" s="26"/>
      <c r="E5028" s="60"/>
    </row>
    <row r="5029" spans="2:5" x14ac:dyDescent="0.25">
      <c r="B5029" s="26"/>
      <c r="E5029" s="60"/>
    </row>
    <row r="5030" spans="2:5" x14ac:dyDescent="0.25">
      <c r="B5030" s="26"/>
      <c r="E5030" s="60"/>
    </row>
    <row r="5031" spans="2:5" x14ac:dyDescent="0.25">
      <c r="B5031" s="26"/>
    </row>
    <row r="5032" spans="2:5" x14ac:dyDescent="0.25">
      <c r="B5032" s="26"/>
    </row>
    <row r="5033" spans="2:5" x14ac:dyDescent="0.25">
      <c r="B5033" s="26"/>
      <c r="E5033" s="60"/>
    </row>
    <row r="5034" spans="2:5" x14ac:dyDescent="0.25">
      <c r="B5034" s="26"/>
    </row>
    <row r="5035" spans="2:5" x14ac:dyDescent="0.25">
      <c r="B5035" s="26"/>
    </row>
    <row r="5036" spans="2:5" x14ac:dyDescent="0.25">
      <c r="B5036" s="26"/>
    </row>
    <row r="5037" spans="2:5" x14ac:dyDescent="0.25">
      <c r="B5037" s="26"/>
    </row>
    <row r="5038" spans="2:5" x14ac:dyDescent="0.25">
      <c r="B5038" s="26"/>
    </row>
    <row r="5039" spans="2:5" x14ac:dyDescent="0.25">
      <c r="B5039" s="26"/>
    </row>
    <row r="5040" spans="2:5" x14ac:dyDescent="0.25">
      <c r="B5040" s="26"/>
      <c r="E5040" s="60"/>
    </row>
    <row r="5041" spans="2:5" x14ac:dyDescent="0.25">
      <c r="B5041" s="26"/>
    </row>
    <row r="5042" spans="2:5" x14ac:dyDescent="0.25">
      <c r="B5042" s="26"/>
      <c r="E5042" s="60"/>
    </row>
    <row r="5043" spans="2:5" x14ac:dyDescent="0.25">
      <c r="B5043" s="26"/>
    </row>
    <row r="5044" spans="2:5" x14ac:dyDescent="0.25">
      <c r="B5044" s="26"/>
    </row>
    <row r="5045" spans="2:5" x14ac:dyDescent="0.25">
      <c r="B5045" s="26"/>
    </row>
    <row r="5046" spans="2:5" x14ac:dyDescent="0.25">
      <c r="B5046" s="26"/>
    </row>
    <row r="5047" spans="2:5" x14ac:dyDescent="0.25">
      <c r="B5047" s="26"/>
      <c r="E5047" s="60"/>
    </row>
    <row r="5048" spans="2:5" x14ac:dyDescent="0.25">
      <c r="B5048" s="26"/>
    </row>
    <row r="5049" spans="2:5" x14ac:dyDescent="0.25">
      <c r="B5049" s="26"/>
    </row>
    <row r="5050" spans="2:5" x14ac:dyDescent="0.25">
      <c r="B5050" s="26"/>
    </row>
    <row r="5051" spans="2:5" x14ac:dyDescent="0.25">
      <c r="B5051" s="26"/>
    </row>
    <row r="5052" spans="2:5" x14ac:dyDescent="0.25">
      <c r="B5052" s="26"/>
      <c r="E5052" s="60"/>
    </row>
    <row r="5053" spans="2:5" x14ac:dyDescent="0.25">
      <c r="B5053" s="26"/>
      <c r="E5053" s="60"/>
    </row>
    <row r="5054" spans="2:5" x14ac:dyDescent="0.25">
      <c r="B5054" s="26"/>
      <c r="E5054" s="60"/>
    </row>
    <row r="5055" spans="2:5" x14ac:dyDescent="0.25">
      <c r="B5055" s="26"/>
    </row>
    <row r="5056" spans="2:5" x14ac:dyDescent="0.25">
      <c r="B5056" s="26"/>
    </row>
    <row r="5057" spans="2:5" x14ac:dyDescent="0.25">
      <c r="B5057" s="26"/>
    </row>
    <row r="5058" spans="2:5" x14ac:dyDescent="0.25">
      <c r="B5058" s="26"/>
      <c r="E5058" s="60"/>
    </row>
    <row r="5059" spans="2:5" x14ac:dyDescent="0.25">
      <c r="B5059" s="26"/>
      <c r="E5059" s="60"/>
    </row>
    <row r="5060" spans="2:5" x14ac:dyDescent="0.25">
      <c r="B5060" s="26"/>
    </row>
    <row r="5061" spans="2:5" x14ac:dyDescent="0.25">
      <c r="B5061" s="26"/>
      <c r="E5061" s="60"/>
    </row>
    <row r="5062" spans="2:5" x14ac:dyDescent="0.25">
      <c r="B5062" s="26"/>
      <c r="E5062" s="60"/>
    </row>
    <row r="5063" spans="2:5" x14ac:dyDescent="0.25">
      <c r="B5063" s="26"/>
    </row>
    <row r="5064" spans="2:5" x14ac:dyDescent="0.25">
      <c r="B5064" s="26"/>
    </row>
    <row r="5065" spans="2:5" x14ac:dyDescent="0.25">
      <c r="B5065" s="26"/>
    </row>
    <row r="5066" spans="2:5" x14ac:dyDescent="0.25">
      <c r="B5066" s="26"/>
    </row>
    <row r="5067" spans="2:5" x14ac:dyDescent="0.25">
      <c r="B5067" s="26"/>
    </row>
    <row r="5068" spans="2:5" x14ac:dyDescent="0.25">
      <c r="B5068" s="26"/>
    </row>
    <row r="5069" spans="2:5" x14ac:dyDescent="0.25">
      <c r="B5069" s="26"/>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730"/>
  <sheetViews>
    <sheetView topLeftCell="A13" workbookViewId="0"/>
  </sheetViews>
  <sheetFormatPr baseColWidth="10" defaultRowHeight="15" x14ac:dyDescent="0.25"/>
  <cols>
    <col min="1" max="2" width="24.42578125" customWidth="1"/>
    <col min="4" max="4" width="14.5703125" customWidth="1"/>
  </cols>
  <sheetData>
    <row r="1" spans="1:10" ht="18.75" x14ac:dyDescent="0.3">
      <c r="A1" s="80" t="s">
        <v>1470</v>
      </c>
    </row>
    <row r="2" spans="1:10" x14ac:dyDescent="0.25">
      <c r="B2" t="s">
        <v>379</v>
      </c>
      <c r="J2" t="s">
        <v>380</v>
      </c>
    </row>
    <row r="28" spans="1:1" x14ac:dyDescent="0.25">
      <c r="A28" t="s">
        <v>1423</v>
      </c>
    </row>
    <row r="30" spans="1:1" x14ac:dyDescent="0.25">
      <c r="A30" t="s">
        <v>51</v>
      </c>
    </row>
    <row r="31" spans="1:1" x14ac:dyDescent="0.25">
      <c r="A31" t="s">
        <v>485</v>
      </c>
    </row>
    <row r="32" spans="1:1" x14ac:dyDescent="0.25">
      <c r="A32" t="s">
        <v>52</v>
      </c>
    </row>
    <row r="33" spans="1:2" x14ac:dyDescent="0.25">
      <c r="A33" t="s">
        <v>486</v>
      </c>
    </row>
    <row r="34" spans="1:2" x14ac:dyDescent="0.25">
      <c r="A34" t="s">
        <v>53</v>
      </c>
    </row>
    <row r="35" spans="1:2" x14ac:dyDescent="0.25">
      <c r="A35" t="s">
        <v>54</v>
      </c>
    </row>
    <row r="37" spans="1:2" x14ac:dyDescent="0.25">
      <c r="A37" t="s">
        <v>55</v>
      </c>
    </row>
    <row r="38" spans="1:2" x14ac:dyDescent="0.25">
      <c r="A38" t="s">
        <v>56</v>
      </c>
    </row>
    <row r="39" spans="1:2" x14ac:dyDescent="0.25">
      <c r="A39" t="s">
        <v>1424</v>
      </c>
    </row>
    <row r="41" spans="1:2" x14ac:dyDescent="0.25">
      <c r="A41" t="s">
        <v>57</v>
      </c>
    </row>
    <row r="42" spans="1:2" x14ac:dyDescent="0.25">
      <c r="A42" t="s">
        <v>381</v>
      </c>
    </row>
    <row r="43" spans="1:2" x14ac:dyDescent="0.25">
      <c r="A43" t="s">
        <v>382</v>
      </c>
    </row>
    <row r="46" spans="1:2" x14ac:dyDescent="0.25">
      <c r="A46" t="s">
        <v>60</v>
      </c>
      <c r="B46" t="s">
        <v>61</v>
      </c>
    </row>
    <row r="47" spans="1:2" x14ac:dyDescent="0.25">
      <c r="A47" t="s">
        <v>62</v>
      </c>
      <c r="B47" s="45">
        <v>1661913</v>
      </c>
    </row>
    <row r="48" spans="1:2" x14ac:dyDescent="0.25">
      <c r="A48" t="s">
        <v>63</v>
      </c>
      <c r="B48" s="45">
        <v>3947174.5</v>
      </c>
    </row>
    <row r="49" spans="1:2" x14ac:dyDescent="0.25">
      <c r="A49" t="s">
        <v>64</v>
      </c>
      <c r="B49" s="45">
        <v>-2285261.5</v>
      </c>
    </row>
    <row r="50" spans="1:2" x14ac:dyDescent="0.25">
      <c r="A50" t="s">
        <v>65</v>
      </c>
      <c r="B50">
        <v>1.7270000000000001</v>
      </c>
    </row>
    <row r="51" spans="1:2" x14ac:dyDescent="0.25">
      <c r="A51" t="s">
        <v>66</v>
      </c>
      <c r="B51">
        <v>1.5660000000000001</v>
      </c>
    </row>
    <row r="53" spans="1:2" x14ac:dyDescent="0.25">
      <c r="A53" t="s">
        <v>67</v>
      </c>
      <c r="B53" t="s">
        <v>1425</v>
      </c>
    </row>
    <row r="54" spans="1:2" x14ac:dyDescent="0.25">
      <c r="A54" t="s">
        <v>68</v>
      </c>
      <c r="B54" s="45">
        <v>100000</v>
      </c>
    </row>
    <row r="55" spans="1:2" x14ac:dyDescent="0.25">
      <c r="A55" t="s">
        <v>69</v>
      </c>
      <c r="B55" s="45">
        <v>1769870.5</v>
      </c>
    </row>
    <row r="56" spans="1:2" x14ac:dyDescent="0.25">
      <c r="A56" t="s">
        <v>70</v>
      </c>
      <c r="B56" s="45">
        <v>99169.5</v>
      </c>
    </row>
    <row r="57" spans="1:2" x14ac:dyDescent="0.25">
      <c r="A57" t="s">
        <v>71</v>
      </c>
      <c r="B57" s="45">
        <v>0</v>
      </c>
    </row>
    <row r="58" spans="1:2" x14ac:dyDescent="0.25">
      <c r="A58" t="s">
        <v>72</v>
      </c>
      <c r="B58" s="45">
        <v>0</v>
      </c>
    </row>
    <row r="59" spans="1:2" x14ac:dyDescent="0.25">
      <c r="A59" t="s">
        <v>73</v>
      </c>
      <c r="B59" s="45">
        <v>1761913</v>
      </c>
    </row>
    <row r="60" spans="1:2" x14ac:dyDescent="0.25">
      <c r="A60" t="s">
        <v>74</v>
      </c>
      <c r="B60" s="78">
        <v>16.62</v>
      </c>
    </row>
    <row r="62" spans="1:2" x14ac:dyDescent="0.25">
      <c r="A62" t="s">
        <v>75</v>
      </c>
      <c r="B62" s="79">
        <v>834</v>
      </c>
    </row>
    <row r="63" spans="1:2" x14ac:dyDescent="0.25">
      <c r="A63" t="s">
        <v>76</v>
      </c>
      <c r="B63">
        <v>422</v>
      </c>
    </row>
    <row r="64" spans="1:2" x14ac:dyDescent="0.25">
      <c r="A64" t="s">
        <v>77</v>
      </c>
      <c r="B64">
        <v>412</v>
      </c>
    </row>
    <row r="65" spans="1:2" x14ac:dyDescent="0.25">
      <c r="A65" t="s">
        <v>78</v>
      </c>
      <c r="B65">
        <v>0</v>
      </c>
    </row>
    <row r="66" spans="1:2" x14ac:dyDescent="0.25">
      <c r="A66" t="s">
        <v>79</v>
      </c>
      <c r="B66" s="64">
        <v>0.50600000000000001</v>
      </c>
    </row>
    <row r="67" spans="1:2" x14ac:dyDescent="0.25">
      <c r="A67" t="s">
        <v>80</v>
      </c>
      <c r="B67">
        <v>1</v>
      </c>
    </row>
    <row r="68" spans="1:2" x14ac:dyDescent="0.25">
      <c r="A68" t="s">
        <v>81</v>
      </c>
      <c r="B68">
        <v>1</v>
      </c>
    </row>
    <row r="69" spans="1:2" x14ac:dyDescent="0.25">
      <c r="A69" t="s">
        <v>82</v>
      </c>
      <c r="B69">
        <v>1</v>
      </c>
    </row>
    <row r="71" spans="1:2" x14ac:dyDescent="0.25">
      <c r="A71" t="s">
        <v>83</v>
      </c>
      <c r="B71" s="45">
        <v>116136</v>
      </c>
    </row>
    <row r="72" spans="1:2" x14ac:dyDescent="0.25">
      <c r="A72" t="s">
        <v>84</v>
      </c>
      <c r="B72" s="64">
        <v>0.10979999999999999</v>
      </c>
    </row>
    <row r="73" spans="1:2" x14ac:dyDescent="0.25">
      <c r="A73" t="s">
        <v>85</v>
      </c>
      <c r="B73" s="64">
        <v>0.13900000000000001</v>
      </c>
    </row>
    <row r="74" spans="1:2" x14ac:dyDescent="0.25">
      <c r="A74" t="s">
        <v>86</v>
      </c>
      <c r="B74" s="45">
        <v>29200</v>
      </c>
    </row>
    <row r="75" spans="1:2" x14ac:dyDescent="0.25">
      <c r="A75" t="s">
        <v>87</v>
      </c>
      <c r="B75" s="45">
        <v>9353.49</v>
      </c>
    </row>
    <row r="76" spans="1:2" x14ac:dyDescent="0.25">
      <c r="A76" t="s">
        <v>88</v>
      </c>
      <c r="B76" s="64">
        <v>1.7600000000000001E-2</v>
      </c>
    </row>
    <row r="77" spans="1:2" x14ac:dyDescent="0.25">
      <c r="A77" t="s">
        <v>89</v>
      </c>
      <c r="B77">
        <v>0</v>
      </c>
    </row>
    <row r="78" spans="1:2" x14ac:dyDescent="0.25">
      <c r="A78" t="s">
        <v>90</v>
      </c>
      <c r="B78" t="s">
        <v>91</v>
      </c>
    </row>
    <row r="79" spans="1:2" x14ac:dyDescent="0.25">
      <c r="A79" t="s">
        <v>92</v>
      </c>
      <c r="B79">
        <v>9</v>
      </c>
    </row>
    <row r="81" spans="1:2" x14ac:dyDescent="0.25">
      <c r="A81" t="s">
        <v>93</v>
      </c>
      <c r="B81" s="45">
        <v>-51038</v>
      </c>
    </row>
    <row r="82" spans="1:2" x14ac:dyDescent="0.25">
      <c r="A82" t="s">
        <v>84</v>
      </c>
      <c r="B82" s="64">
        <v>-3.9789999999999999E-2</v>
      </c>
    </row>
    <row r="83" spans="1:2" x14ac:dyDescent="0.25">
      <c r="A83" t="s">
        <v>94</v>
      </c>
      <c r="B83" s="64">
        <v>-7.2900000000000006E-2</v>
      </c>
    </row>
    <row r="84" spans="1:2" x14ac:dyDescent="0.25">
      <c r="A84" t="s">
        <v>86</v>
      </c>
      <c r="B84" s="45">
        <v>-12372</v>
      </c>
    </row>
    <row r="85" spans="1:2" x14ac:dyDescent="0.25">
      <c r="A85" t="s">
        <v>95</v>
      </c>
      <c r="B85" s="45">
        <v>-5546.75</v>
      </c>
    </row>
    <row r="86" spans="1:2" x14ac:dyDescent="0.25">
      <c r="A86" t="s">
        <v>96</v>
      </c>
      <c r="B86" s="64">
        <v>-1.06E-2</v>
      </c>
    </row>
    <row r="87" spans="1:2" x14ac:dyDescent="0.25">
      <c r="A87" t="s">
        <v>97</v>
      </c>
      <c r="B87">
        <v>0</v>
      </c>
    </row>
    <row r="88" spans="1:2" x14ac:dyDescent="0.25">
      <c r="A88" t="s">
        <v>98</v>
      </c>
      <c r="B88" t="s">
        <v>91</v>
      </c>
    </row>
    <row r="89" spans="1:2" x14ac:dyDescent="0.25">
      <c r="A89" t="s">
        <v>99</v>
      </c>
      <c r="B89">
        <v>9</v>
      </c>
    </row>
    <row r="91" spans="1:2" x14ac:dyDescent="0.25">
      <c r="A91" t="s">
        <v>100</v>
      </c>
      <c r="B91" s="45">
        <v>1992.7</v>
      </c>
    </row>
    <row r="92" spans="1:2" x14ac:dyDescent="0.25">
      <c r="A92" t="s">
        <v>101</v>
      </c>
      <c r="B92" s="64">
        <v>3.6700000000000001E-3</v>
      </c>
    </row>
    <row r="93" spans="1:2" x14ac:dyDescent="0.25">
      <c r="A93" t="s">
        <v>102</v>
      </c>
      <c r="B93" s="45">
        <v>13615.25</v>
      </c>
    </row>
    <row r="94" spans="1:2" x14ac:dyDescent="0.25">
      <c r="A94" t="s">
        <v>103</v>
      </c>
      <c r="B94" s="64">
        <v>2.1430000000000001E-2</v>
      </c>
    </row>
    <row r="96" spans="1:2" x14ac:dyDescent="0.25">
      <c r="A96" t="s">
        <v>104</v>
      </c>
      <c r="B96">
        <v>1.6859999999999999</v>
      </c>
    </row>
    <row r="97" spans="1:2" x14ac:dyDescent="0.25">
      <c r="A97" t="s">
        <v>105</v>
      </c>
      <c r="B97">
        <v>1.66</v>
      </c>
    </row>
    <row r="98" spans="1:2" x14ac:dyDescent="0.25">
      <c r="A98" t="s">
        <v>106</v>
      </c>
      <c r="B98">
        <v>79.92</v>
      </c>
    </row>
    <row r="99" spans="1:2" x14ac:dyDescent="0.25">
      <c r="A99" t="s">
        <v>107</v>
      </c>
      <c r="B99">
        <v>0.17130000000000001</v>
      </c>
    </row>
    <row r="100" spans="1:2" x14ac:dyDescent="0.25">
      <c r="A100" t="s">
        <v>108</v>
      </c>
      <c r="B100">
        <v>0.77139999999999997</v>
      </c>
    </row>
    <row r="102" spans="1:2" x14ac:dyDescent="0.25">
      <c r="A102" t="s">
        <v>109</v>
      </c>
      <c r="B102" s="45">
        <v>0</v>
      </c>
    </row>
    <row r="103" spans="1:2" x14ac:dyDescent="0.25">
      <c r="A103" t="s">
        <v>110</v>
      </c>
      <c r="B103" s="64">
        <v>0</v>
      </c>
    </row>
    <row r="104" spans="1:2" x14ac:dyDescent="0.25">
      <c r="A104" t="s">
        <v>111</v>
      </c>
      <c r="B104">
        <v>0</v>
      </c>
    </row>
    <row r="105" spans="1:2" x14ac:dyDescent="0.25">
      <c r="A105" t="s">
        <v>112</v>
      </c>
      <c r="B105">
        <v>0</v>
      </c>
    </row>
    <row r="106" spans="1:2" x14ac:dyDescent="0.25">
      <c r="A106" t="s">
        <v>113</v>
      </c>
      <c r="B106" s="45">
        <v>31500</v>
      </c>
    </row>
    <row r="107" spans="1:2" x14ac:dyDescent="0.25">
      <c r="A107" t="s">
        <v>114</v>
      </c>
      <c r="B107" s="64">
        <v>0.1152</v>
      </c>
    </row>
    <row r="108" spans="1:2" x14ac:dyDescent="0.25">
      <c r="A108" t="s">
        <v>115</v>
      </c>
      <c r="B108" s="64">
        <v>0.31759999999999999</v>
      </c>
    </row>
    <row r="109" spans="1:2" x14ac:dyDescent="0.25">
      <c r="A109" t="s">
        <v>116</v>
      </c>
      <c r="B109" s="45">
        <v>31500</v>
      </c>
    </row>
    <row r="110" spans="1:2" x14ac:dyDescent="0.25">
      <c r="A110" t="s">
        <v>117</v>
      </c>
      <c r="B110" s="26">
        <v>40193</v>
      </c>
    </row>
    <row r="111" spans="1:2" x14ac:dyDescent="0.25">
      <c r="A111" t="s">
        <v>118</v>
      </c>
      <c r="B111">
        <v>0</v>
      </c>
    </row>
    <row r="112" spans="1:2" x14ac:dyDescent="0.25">
      <c r="A112" t="s">
        <v>119</v>
      </c>
      <c r="B112" s="64">
        <v>1.052E-3</v>
      </c>
    </row>
    <row r="114" spans="1:2" x14ac:dyDescent="0.25">
      <c r="A114" t="s">
        <v>120</v>
      </c>
      <c r="B114" s="45">
        <v>837260.31</v>
      </c>
    </row>
    <row r="115" spans="1:2" x14ac:dyDescent="0.25">
      <c r="A115" t="s">
        <v>121</v>
      </c>
      <c r="B115" s="64">
        <v>3.2429999999999999</v>
      </c>
    </row>
    <row r="116" spans="1:2" x14ac:dyDescent="0.25">
      <c r="A116" t="s">
        <v>122</v>
      </c>
      <c r="B116" s="45">
        <v>69771.69</v>
      </c>
    </row>
    <row r="117" spans="1:2" x14ac:dyDescent="0.25">
      <c r="A117" t="s">
        <v>123</v>
      </c>
      <c r="B117" s="64">
        <v>0.128</v>
      </c>
    </row>
    <row r="118" spans="1:2" x14ac:dyDescent="0.25">
      <c r="A118" t="s">
        <v>124</v>
      </c>
      <c r="B118" s="45">
        <v>15892.61</v>
      </c>
    </row>
    <row r="119" spans="1:2" x14ac:dyDescent="0.25">
      <c r="A119" t="s">
        <v>125</v>
      </c>
      <c r="B119" s="64">
        <v>2.7820000000000001E-2</v>
      </c>
    </row>
    <row r="120" spans="1:2" x14ac:dyDescent="0.25">
      <c r="A120" t="s">
        <v>126</v>
      </c>
      <c r="B120" s="45">
        <v>2292.29</v>
      </c>
    </row>
    <row r="121" spans="1:2" x14ac:dyDescent="0.25">
      <c r="A121" t="s">
        <v>127</v>
      </c>
      <c r="B121" s="64">
        <v>3.9649999999999998E-3</v>
      </c>
    </row>
    <row r="123" spans="1:2" x14ac:dyDescent="0.25">
      <c r="A123" t="s">
        <v>128</v>
      </c>
      <c r="B123" t="s">
        <v>61</v>
      </c>
    </row>
    <row r="124" spans="1:2" x14ac:dyDescent="0.25">
      <c r="A124" t="s">
        <v>129</v>
      </c>
      <c r="B124">
        <v>81</v>
      </c>
    </row>
    <row r="125" spans="1:2" x14ac:dyDescent="0.25">
      <c r="A125" t="s">
        <v>130</v>
      </c>
      <c r="B125" s="45">
        <v>-18053.96</v>
      </c>
    </row>
    <row r="126" spans="1:2" x14ac:dyDescent="0.25">
      <c r="A126" t="s">
        <v>131</v>
      </c>
      <c r="B126" s="64">
        <v>3.1390000000000001E-2</v>
      </c>
    </row>
    <row r="127" spans="1:2" x14ac:dyDescent="0.25">
      <c r="A127" t="s">
        <v>132</v>
      </c>
      <c r="B127" t="s">
        <v>1426</v>
      </c>
    </row>
    <row r="128" spans="1:2" x14ac:dyDescent="0.25">
      <c r="A128" t="s">
        <v>133</v>
      </c>
      <c r="B128">
        <v>8</v>
      </c>
    </row>
    <row r="130" spans="1:2" x14ac:dyDescent="0.25">
      <c r="A130" t="s">
        <v>134</v>
      </c>
      <c r="B130" s="45">
        <v>-125003.5</v>
      </c>
    </row>
    <row r="131" spans="1:2" x14ac:dyDescent="0.25">
      <c r="A131" t="s">
        <v>84</v>
      </c>
      <c r="B131" s="64">
        <v>0.1002</v>
      </c>
    </row>
    <row r="132" spans="1:2" x14ac:dyDescent="0.25">
      <c r="A132" t="s">
        <v>135</v>
      </c>
      <c r="B132" s="26">
        <v>40794</v>
      </c>
    </row>
    <row r="133" spans="1:2" x14ac:dyDescent="0.25">
      <c r="A133" t="s">
        <v>136</v>
      </c>
      <c r="B133" s="79">
        <v>717</v>
      </c>
    </row>
    <row r="134" spans="1:2" x14ac:dyDescent="0.25">
      <c r="A134" t="s">
        <v>137</v>
      </c>
      <c r="B134" t="s">
        <v>1188</v>
      </c>
    </row>
    <row r="135" spans="1:2" x14ac:dyDescent="0.25">
      <c r="A135" t="s">
        <v>138</v>
      </c>
      <c r="B135">
        <v>29</v>
      </c>
    </row>
    <row r="137" spans="1:2" x14ac:dyDescent="0.25">
      <c r="A137" t="s">
        <v>139</v>
      </c>
      <c r="B137" s="64">
        <v>0.20799999999999999</v>
      </c>
    </row>
    <row r="138" spans="1:2" x14ac:dyDescent="0.25">
      <c r="A138" t="s">
        <v>140</v>
      </c>
      <c r="B138" s="45">
        <v>-90156</v>
      </c>
    </row>
    <row r="139" spans="1:2" x14ac:dyDescent="0.25">
      <c r="A139" t="s">
        <v>135</v>
      </c>
      <c r="B139" s="26">
        <v>40532</v>
      </c>
    </row>
    <row r="140" spans="1:2" x14ac:dyDescent="0.25">
      <c r="A140" t="s">
        <v>136</v>
      </c>
      <c r="B140">
        <v>423</v>
      </c>
    </row>
    <row r="141" spans="1:2" x14ac:dyDescent="0.25">
      <c r="A141" t="s">
        <v>137</v>
      </c>
      <c r="B141" t="s">
        <v>919</v>
      </c>
    </row>
    <row r="142" spans="1:2" x14ac:dyDescent="0.25">
      <c r="A142" t="s">
        <v>138</v>
      </c>
      <c r="B142">
        <v>40</v>
      </c>
    </row>
    <row r="144" spans="1:2" x14ac:dyDescent="0.25">
      <c r="A144" t="s">
        <v>141</v>
      </c>
      <c r="B144" t="s">
        <v>492</v>
      </c>
    </row>
    <row r="145" spans="1:10" x14ac:dyDescent="0.25">
      <c r="A145" t="s">
        <v>142</v>
      </c>
      <c r="B145" s="26">
        <v>40217</v>
      </c>
    </row>
    <row r="146" spans="1:10" x14ac:dyDescent="0.25">
      <c r="A146" t="s">
        <v>143</v>
      </c>
      <c r="B146" s="26">
        <v>40302</v>
      </c>
    </row>
    <row r="147" spans="1:10" x14ac:dyDescent="0.25">
      <c r="A147" t="s">
        <v>144</v>
      </c>
      <c r="B147" s="64">
        <v>0.12280000000000001</v>
      </c>
    </row>
    <row r="150" spans="1:10" x14ac:dyDescent="0.25">
      <c r="A150" t="s">
        <v>148</v>
      </c>
    </row>
    <row r="151" spans="1:10" x14ac:dyDescent="0.25">
      <c r="A151" t="s">
        <v>149</v>
      </c>
      <c r="B151" t="s">
        <v>263</v>
      </c>
      <c r="C151" t="s">
        <v>151</v>
      </c>
      <c r="D151" t="s">
        <v>195</v>
      </c>
      <c r="E151" t="s">
        <v>153</v>
      </c>
      <c r="F151" t="s">
        <v>154</v>
      </c>
      <c r="G151" t="s">
        <v>155</v>
      </c>
      <c r="H151" t="s">
        <v>156</v>
      </c>
      <c r="I151" t="s">
        <v>1427</v>
      </c>
      <c r="J151" t="s">
        <v>158</v>
      </c>
    </row>
    <row r="152" spans="1:10" x14ac:dyDescent="0.25">
      <c r="A152">
        <v>2011</v>
      </c>
      <c r="B152" s="45">
        <v>1365963</v>
      </c>
      <c r="C152" s="45">
        <v>0</v>
      </c>
      <c r="D152" s="45">
        <v>1761913</v>
      </c>
      <c r="E152">
        <v>345</v>
      </c>
      <c r="F152">
        <v>16.82</v>
      </c>
      <c r="G152">
        <v>403</v>
      </c>
      <c r="H152">
        <v>53.85</v>
      </c>
      <c r="I152">
        <v>1.7969999999999999</v>
      </c>
      <c r="J152">
        <v>0.77190000000000003</v>
      </c>
    </row>
    <row r="153" spans="1:10" x14ac:dyDescent="0.25">
      <c r="A153">
        <v>2010</v>
      </c>
      <c r="B153" s="45">
        <v>295950</v>
      </c>
      <c r="C153" s="45">
        <v>0</v>
      </c>
      <c r="D153" s="45">
        <v>395950</v>
      </c>
      <c r="E153">
        <v>296</v>
      </c>
      <c r="F153">
        <v>20.8</v>
      </c>
      <c r="G153">
        <v>431</v>
      </c>
      <c r="H153">
        <v>47.56</v>
      </c>
      <c r="I153">
        <v>1.5169999999999999</v>
      </c>
      <c r="J153">
        <v>0.70040000000000002</v>
      </c>
    </row>
    <row r="154" spans="1:10" x14ac:dyDescent="0.25">
      <c r="B154" s="45"/>
      <c r="C154" s="45"/>
      <c r="D154" s="45"/>
    </row>
    <row r="155" spans="1:10" x14ac:dyDescent="0.25">
      <c r="A155" t="s">
        <v>159</v>
      </c>
      <c r="B155" s="45">
        <v>830956.5</v>
      </c>
      <c r="C155" s="45">
        <v>0</v>
      </c>
      <c r="D155" s="45">
        <v>1078931.5</v>
      </c>
      <c r="E155">
        <v>320.5</v>
      </c>
      <c r="F155">
        <v>18.809999999999999</v>
      </c>
      <c r="G155">
        <v>417</v>
      </c>
      <c r="H155">
        <v>50.7</v>
      </c>
      <c r="I155">
        <v>1.657</v>
      </c>
      <c r="J155">
        <v>0.73619999999999997</v>
      </c>
    </row>
    <row r="156" spans="1:10" x14ac:dyDescent="0.25">
      <c r="A156" t="s">
        <v>160</v>
      </c>
      <c r="B156" s="45">
        <v>756613.45</v>
      </c>
      <c r="C156" s="45">
        <v>0</v>
      </c>
      <c r="D156" s="45">
        <v>965881.7</v>
      </c>
      <c r="E156">
        <v>34.67</v>
      </c>
      <c r="F156">
        <v>2.81</v>
      </c>
      <c r="G156">
        <v>19.8</v>
      </c>
      <c r="H156">
        <v>4.4420000000000002</v>
      </c>
      <c r="I156">
        <v>0.19800000000000001</v>
      </c>
      <c r="J156">
        <v>5.0500000000000003E-2</v>
      </c>
    </row>
    <row r="158" spans="1:10" x14ac:dyDescent="0.25">
      <c r="A158" t="s">
        <v>161</v>
      </c>
      <c r="B158" s="45"/>
      <c r="C158" s="45"/>
      <c r="D158" s="45"/>
    </row>
    <row r="159" spans="1:10" x14ac:dyDescent="0.25">
      <c r="A159" t="s">
        <v>162</v>
      </c>
      <c r="B159" s="45" t="s">
        <v>150</v>
      </c>
      <c r="C159" s="45" t="s">
        <v>151</v>
      </c>
      <c r="D159" s="45" t="s">
        <v>195</v>
      </c>
      <c r="E159" t="s">
        <v>153</v>
      </c>
      <c r="F159" t="s">
        <v>154</v>
      </c>
      <c r="G159" t="s">
        <v>155</v>
      </c>
      <c r="H159" t="s">
        <v>156</v>
      </c>
      <c r="I159" t="s">
        <v>157</v>
      </c>
    </row>
    <row r="160" spans="1:10" x14ac:dyDescent="0.25">
      <c r="A160" s="46">
        <v>40878</v>
      </c>
      <c r="B160" s="45">
        <v>177951.5</v>
      </c>
      <c r="C160" s="45">
        <v>0</v>
      </c>
      <c r="D160" s="45">
        <v>1761913</v>
      </c>
      <c r="E160">
        <v>11.23</v>
      </c>
      <c r="F160">
        <v>2.2210000000000001</v>
      </c>
      <c r="G160">
        <v>28</v>
      </c>
      <c r="H160">
        <v>57.14</v>
      </c>
      <c r="I160">
        <v>2.464</v>
      </c>
    </row>
    <row r="161" spans="1:9" x14ac:dyDescent="0.25">
      <c r="A161" s="46">
        <v>40848</v>
      </c>
      <c r="B161" s="45">
        <v>90484</v>
      </c>
      <c r="C161" s="45">
        <v>0</v>
      </c>
      <c r="D161" s="45">
        <v>1583961.5</v>
      </c>
      <c r="E161">
        <v>6.0590000000000002</v>
      </c>
      <c r="F161">
        <v>5.3140000000000001</v>
      </c>
      <c r="G161">
        <v>41</v>
      </c>
      <c r="H161">
        <v>65.849999999999994</v>
      </c>
      <c r="I161">
        <v>1.371</v>
      </c>
    </row>
    <row r="162" spans="1:9" x14ac:dyDescent="0.25">
      <c r="A162" s="46">
        <v>40817</v>
      </c>
      <c r="B162" s="45">
        <v>243628</v>
      </c>
      <c r="C162" s="45">
        <v>0</v>
      </c>
      <c r="D162" s="45">
        <v>1493477.5</v>
      </c>
      <c r="E162">
        <v>19.489999999999998</v>
      </c>
      <c r="F162">
        <v>2.036</v>
      </c>
      <c r="G162">
        <v>24</v>
      </c>
      <c r="H162">
        <v>58.33</v>
      </c>
      <c r="I162">
        <v>5.0659999999999998</v>
      </c>
    </row>
    <row r="163" spans="1:9" x14ac:dyDescent="0.25">
      <c r="A163" s="46">
        <v>40787</v>
      </c>
      <c r="B163" s="45">
        <v>67380</v>
      </c>
      <c r="C163" s="45">
        <v>0</v>
      </c>
      <c r="D163" s="45">
        <v>1249849.5</v>
      </c>
      <c r="E163">
        <v>5.6980000000000004</v>
      </c>
      <c r="F163">
        <v>5.0570000000000004</v>
      </c>
      <c r="G163">
        <v>32</v>
      </c>
      <c r="H163">
        <v>53.13</v>
      </c>
      <c r="I163">
        <v>1.274</v>
      </c>
    </row>
    <row r="164" spans="1:9" x14ac:dyDescent="0.25">
      <c r="A164" s="46">
        <v>40756</v>
      </c>
      <c r="B164" s="45">
        <v>462040.5</v>
      </c>
      <c r="C164" s="45">
        <v>0</v>
      </c>
      <c r="D164" s="45">
        <v>1182469.5</v>
      </c>
      <c r="E164">
        <v>64.13</v>
      </c>
      <c r="F164">
        <v>9.8480000000000008</v>
      </c>
      <c r="G164">
        <v>47</v>
      </c>
      <c r="H164">
        <v>55.32</v>
      </c>
      <c r="I164">
        <v>2.351</v>
      </c>
    </row>
    <row r="165" spans="1:9" x14ac:dyDescent="0.25">
      <c r="A165" s="46">
        <v>40725</v>
      </c>
      <c r="B165" s="45">
        <v>71721.5</v>
      </c>
      <c r="C165" s="45">
        <v>0</v>
      </c>
      <c r="D165" s="45">
        <v>720429</v>
      </c>
      <c r="E165">
        <v>11.06</v>
      </c>
      <c r="F165">
        <v>7.9640000000000004</v>
      </c>
      <c r="G165">
        <v>26</v>
      </c>
      <c r="H165">
        <v>61.54</v>
      </c>
      <c r="I165">
        <v>1.768</v>
      </c>
    </row>
    <row r="166" spans="1:9" x14ac:dyDescent="0.25">
      <c r="A166" s="46">
        <v>40695</v>
      </c>
      <c r="B166" s="45">
        <v>3230.5</v>
      </c>
      <c r="C166" s="45">
        <v>0</v>
      </c>
      <c r="D166" s="45">
        <v>648707.5</v>
      </c>
      <c r="E166">
        <v>0.50049999999999994</v>
      </c>
      <c r="F166">
        <v>11.17</v>
      </c>
      <c r="G166">
        <v>37</v>
      </c>
      <c r="H166">
        <v>48.65</v>
      </c>
      <c r="I166">
        <v>1.0229999999999999</v>
      </c>
    </row>
    <row r="167" spans="1:9" x14ac:dyDescent="0.25">
      <c r="A167" s="46">
        <v>40664</v>
      </c>
      <c r="B167" s="45">
        <v>46121</v>
      </c>
      <c r="C167" s="45">
        <v>0</v>
      </c>
      <c r="D167" s="45">
        <v>645477</v>
      </c>
      <c r="E167">
        <v>7.6950000000000003</v>
      </c>
      <c r="F167">
        <v>5.1139999999999999</v>
      </c>
      <c r="G167">
        <v>45</v>
      </c>
      <c r="H167">
        <v>55.56</v>
      </c>
      <c r="I167">
        <v>1.2809999999999999</v>
      </c>
    </row>
    <row r="168" spans="1:9" x14ac:dyDescent="0.25">
      <c r="A168" s="46">
        <v>40634</v>
      </c>
      <c r="B168" s="45">
        <v>35496</v>
      </c>
      <c r="C168" s="45">
        <v>0</v>
      </c>
      <c r="D168" s="45">
        <v>599356</v>
      </c>
      <c r="E168">
        <v>6.2949999999999999</v>
      </c>
      <c r="F168">
        <v>2.8959999999999999</v>
      </c>
      <c r="G168">
        <v>23</v>
      </c>
      <c r="H168">
        <v>52.17</v>
      </c>
      <c r="I168">
        <v>1.8029999999999999</v>
      </c>
    </row>
    <row r="169" spans="1:9" x14ac:dyDescent="0.25">
      <c r="A169" s="46">
        <v>40603</v>
      </c>
      <c r="B169" s="45">
        <v>85479.5</v>
      </c>
      <c r="C169" s="45">
        <v>0</v>
      </c>
      <c r="D169" s="45">
        <v>563860</v>
      </c>
      <c r="E169">
        <v>17.87</v>
      </c>
      <c r="F169">
        <v>10.85</v>
      </c>
      <c r="G169">
        <v>43</v>
      </c>
      <c r="H169">
        <v>48.84</v>
      </c>
      <c r="I169">
        <v>1.792</v>
      </c>
    </row>
    <row r="170" spans="1:9" x14ac:dyDescent="0.25">
      <c r="A170" s="46">
        <v>40575</v>
      </c>
      <c r="B170" s="45">
        <v>-13915</v>
      </c>
      <c r="C170" s="45">
        <v>0</v>
      </c>
      <c r="D170" s="45">
        <v>478380.5</v>
      </c>
      <c r="E170">
        <v>-2.827</v>
      </c>
      <c r="F170">
        <v>11.18</v>
      </c>
      <c r="G170">
        <v>22</v>
      </c>
      <c r="H170">
        <v>31.82</v>
      </c>
      <c r="I170">
        <v>0.83989999999999998</v>
      </c>
    </row>
    <row r="171" spans="1:9" x14ac:dyDescent="0.25">
      <c r="A171" s="46">
        <v>40544</v>
      </c>
      <c r="B171" s="45">
        <v>96345.5</v>
      </c>
      <c r="C171" s="45">
        <v>0</v>
      </c>
      <c r="D171" s="45">
        <v>492295.5</v>
      </c>
      <c r="E171">
        <v>24.33</v>
      </c>
      <c r="F171">
        <v>6.8680000000000003</v>
      </c>
      <c r="G171">
        <v>35</v>
      </c>
      <c r="H171">
        <v>51.43</v>
      </c>
      <c r="I171">
        <v>2.5819999999999999</v>
      </c>
    </row>
    <row r="172" spans="1:9" x14ac:dyDescent="0.25">
      <c r="A172" s="46">
        <v>40513</v>
      </c>
      <c r="B172" s="45">
        <v>972</v>
      </c>
      <c r="C172" s="45">
        <v>0</v>
      </c>
      <c r="D172" s="45">
        <v>395950</v>
      </c>
      <c r="E172">
        <v>0.24610000000000001</v>
      </c>
      <c r="F172">
        <v>20.8</v>
      </c>
      <c r="G172">
        <v>28</v>
      </c>
      <c r="H172">
        <v>46.43</v>
      </c>
      <c r="I172">
        <v>1.0089999999999999</v>
      </c>
    </row>
    <row r="173" spans="1:9" x14ac:dyDescent="0.25">
      <c r="A173" s="46">
        <v>40483</v>
      </c>
      <c r="B173" s="45">
        <v>70022</v>
      </c>
      <c r="C173" s="45">
        <v>0</v>
      </c>
      <c r="D173" s="45">
        <v>394978</v>
      </c>
      <c r="E173">
        <v>21.55</v>
      </c>
      <c r="F173">
        <v>9.6319999999999997</v>
      </c>
      <c r="G173">
        <v>40</v>
      </c>
      <c r="H173">
        <v>42.5</v>
      </c>
      <c r="I173">
        <v>1.7749999999999999</v>
      </c>
    </row>
    <row r="174" spans="1:9" x14ac:dyDescent="0.25">
      <c r="A174" s="46">
        <v>40452</v>
      </c>
      <c r="B174" s="45">
        <v>31020</v>
      </c>
      <c r="C174" s="45">
        <v>0</v>
      </c>
      <c r="D174" s="45">
        <v>324956</v>
      </c>
      <c r="E174">
        <v>10.55</v>
      </c>
      <c r="F174">
        <v>11.44</v>
      </c>
      <c r="G174">
        <v>34</v>
      </c>
      <c r="H174">
        <v>58.82</v>
      </c>
      <c r="I174">
        <v>1.4530000000000001</v>
      </c>
    </row>
    <row r="175" spans="1:9" x14ac:dyDescent="0.25">
      <c r="A175" s="46">
        <v>40422</v>
      </c>
      <c r="B175" s="45">
        <v>-11390</v>
      </c>
      <c r="C175" s="45">
        <v>0</v>
      </c>
      <c r="D175" s="45">
        <v>293936</v>
      </c>
      <c r="E175">
        <v>-3.73</v>
      </c>
      <c r="F175">
        <v>10.06</v>
      </c>
      <c r="G175">
        <v>36</v>
      </c>
      <c r="H175">
        <v>41.67</v>
      </c>
      <c r="I175">
        <v>0.84330000000000005</v>
      </c>
    </row>
    <row r="176" spans="1:9" x14ac:dyDescent="0.25">
      <c r="A176" s="46">
        <v>40391</v>
      </c>
      <c r="B176" s="45">
        <v>10960</v>
      </c>
      <c r="C176" s="45">
        <v>0</v>
      </c>
      <c r="D176" s="45">
        <v>305326</v>
      </c>
      <c r="E176">
        <v>3.7229999999999999</v>
      </c>
      <c r="F176">
        <v>7.6639999999999997</v>
      </c>
      <c r="G176">
        <v>34</v>
      </c>
      <c r="H176">
        <v>41.18</v>
      </c>
      <c r="I176">
        <v>1.204</v>
      </c>
    </row>
    <row r="177" spans="1:9" x14ac:dyDescent="0.25">
      <c r="A177" s="46">
        <v>40360</v>
      </c>
      <c r="B177" s="45">
        <v>47321.5</v>
      </c>
      <c r="C177" s="45">
        <v>0</v>
      </c>
      <c r="D177" s="45">
        <v>294366</v>
      </c>
      <c r="E177">
        <v>19.16</v>
      </c>
      <c r="F177">
        <v>6.3650000000000002</v>
      </c>
      <c r="G177">
        <v>41</v>
      </c>
      <c r="H177">
        <v>51.22</v>
      </c>
      <c r="I177">
        <v>2.1360000000000001</v>
      </c>
    </row>
    <row r="178" spans="1:9" x14ac:dyDescent="0.25">
      <c r="A178" s="46">
        <v>40330</v>
      </c>
      <c r="B178" s="45">
        <v>93288</v>
      </c>
      <c r="C178" s="45">
        <v>0</v>
      </c>
      <c r="D178" s="45">
        <v>247044.5</v>
      </c>
      <c r="E178">
        <v>60.67</v>
      </c>
      <c r="F178">
        <v>5.78</v>
      </c>
      <c r="G178">
        <v>32</v>
      </c>
      <c r="H178">
        <v>59.38</v>
      </c>
      <c r="I178">
        <v>4.8570000000000002</v>
      </c>
    </row>
    <row r="179" spans="1:9" x14ac:dyDescent="0.25">
      <c r="A179" s="46">
        <v>40299</v>
      </c>
      <c r="B179" s="45">
        <v>41892</v>
      </c>
      <c r="C179" s="45">
        <v>0</v>
      </c>
      <c r="D179" s="45">
        <v>153756.5</v>
      </c>
      <c r="E179">
        <v>37.450000000000003</v>
      </c>
      <c r="F179">
        <v>10.55</v>
      </c>
      <c r="G179">
        <v>39</v>
      </c>
      <c r="H179">
        <v>48.72</v>
      </c>
      <c r="I179">
        <v>1.7270000000000001</v>
      </c>
    </row>
    <row r="180" spans="1:9" x14ac:dyDescent="0.25">
      <c r="A180" s="46">
        <v>40269</v>
      </c>
      <c r="B180" s="45">
        <v>1868</v>
      </c>
      <c r="C180" s="45">
        <v>0</v>
      </c>
      <c r="D180" s="45">
        <v>111864.5</v>
      </c>
      <c r="E180">
        <v>1.698</v>
      </c>
      <c r="F180">
        <v>8.69</v>
      </c>
      <c r="G180">
        <v>34</v>
      </c>
      <c r="H180">
        <v>35.29</v>
      </c>
      <c r="I180">
        <v>1.089</v>
      </c>
    </row>
    <row r="181" spans="1:9" x14ac:dyDescent="0.25">
      <c r="A181" s="46">
        <v>40238</v>
      </c>
      <c r="B181" s="45">
        <v>4669.5</v>
      </c>
      <c r="C181" s="45">
        <v>0</v>
      </c>
      <c r="D181" s="45">
        <v>109996.5</v>
      </c>
      <c r="E181">
        <v>4.4329999999999998</v>
      </c>
      <c r="F181">
        <v>2.4750000000000001</v>
      </c>
      <c r="G181">
        <v>38</v>
      </c>
      <c r="H181">
        <v>52.63</v>
      </c>
      <c r="I181">
        <v>1.331</v>
      </c>
    </row>
    <row r="182" spans="1:9" x14ac:dyDescent="0.25">
      <c r="A182" s="46">
        <v>40210</v>
      </c>
      <c r="B182" s="45">
        <v>-6710.5</v>
      </c>
      <c r="C182" s="45">
        <v>0</v>
      </c>
      <c r="D182" s="45">
        <v>105327</v>
      </c>
      <c r="E182">
        <v>-5.99</v>
      </c>
      <c r="F182">
        <v>9.5120000000000005</v>
      </c>
      <c r="G182">
        <v>38</v>
      </c>
      <c r="H182">
        <v>36.840000000000003</v>
      </c>
      <c r="I182">
        <v>0.60619999999999996</v>
      </c>
    </row>
    <row r="183" spans="1:9" x14ac:dyDescent="0.25">
      <c r="A183" s="46">
        <v>40179</v>
      </c>
      <c r="B183" s="45">
        <v>12037.5</v>
      </c>
      <c r="C183" s="45">
        <v>0</v>
      </c>
      <c r="D183" s="45">
        <v>112037.5</v>
      </c>
      <c r="E183">
        <v>12.04</v>
      </c>
      <c r="F183">
        <v>3.7130000000000001</v>
      </c>
      <c r="G183">
        <v>37</v>
      </c>
      <c r="H183">
        <v>56.76</v>
      </c>
      <c r="I183">
        <v>2.5870000000000002</v>
      </c>
    </row>
    <row r="184" spans="1:9" x14ac:dyDescent="0.25">
      <c r="A184" s="46"/>
      <c r="B184" s="45"/>
      <c r="C184" s="45"/>
      <c r="D184" s="45"/>
    </row>
    <row r="185" spans="1:9" x14ac:dyDescent="0.25">
      <c r="A185" s="46" t="s">
        <v>163</v>
      </c>
      <c r="B185" s="45">
        <v>69246.38</v>
      </c>
      <c r="C185" s="45">
        <v>0</v>
      </c>
      <c r="D185" s="45">
        <v>594571.46</v>
      </c>
      <c r="E185">
        <v>13.89</v>
      </c>
      <c r="F185">
        <v>7.7990000000000004</v>
      </c>
      <c r="G185">
        <v>34.75</v>
      </c>
      <c r="H185">
        <v>50.47</v>
      </c>
      <c r="I185">
        <v>1.843</v>
      </c>
    </row>
    <row r="186" spans="1:9" x14ac:dyDescent="0.25">
      <c r="A186" s="46" t="s">
        <v>164</v>
      </c>
      <c r="B186" s="45">
        <v>103525.12</v>
      </c>
      <c r="C186" s="45">
        <v>0</v>
      </c>
      <c r="D186" s="45">
        <v>495289.67</v>
      </c>
      <c r="E186">
        <v>18.010000000000002</v>
      </c>
      <c r="F186">
        <v>4.1680000000000001</v>
      </c>
      <c r="G186">
        <v>6.8540000000000001</v>
      </c>
      <c r="H186">
        <v>8.6890000000000001</v>
      </c>
      <c r="I186">
        <v>1.113</v>
      </c>
    </row>
    <row r="187" spans="1:9" x14ac:dyDescent="0.25">
      <c r="A187" s="46"/>
      <c r="B187" s="45"/>
      <c r="C187" s="45"/>
      <c r="D187" s="45"/>
    </row>
    <row r="188" spans="1:9" x14ac:dyDescent="0.25">
      <c r="A188" s="46" t="s">
        <v>165</v>
      </c>
      <c r="B188" s="45"/>
      <c r="C188" s="45"/>
      <c r="D188" s="45"/>
    </row>
    <row r="189" spans="1:9" x14ac:dyDescent="0.25">
      <c r="A189" s="46" t="s">
        <v>166</v>
      </c>
      <c r="B189" s="45" t="s">
        <v>150</v>
      </c>
      <c r="C189" s="45" t="s">
        <v>151</v>
      </c>
      <c r="D189" s="45" t="s">
        <v>195</v>
      </c>
      <c r="E189" t="s">
        <v>153</v>
      </c>
      <c r="F189" t="s">
        <v>154</v>
      </c>
      <c r="G189" t="s">
        <v>155</v>
      </c>
      <c r="H189" t="s">
        <v>156</v>
      </c>
      <c r="I189" t="s">
        <v>157</v>
      </c>
    </row>
    <row r="190" spans="1:9" x14ac:dyDescent="0.25">
      <c r="A190" s="46" t="s">
        <v>1189</v>
      </c>
      <c r="B190" s="45">
        <v>262.5</v>
      </c>
      <c r="C190" s="45">
        <v>0</v>
      </c>
      <c r="D190" s="45">
        <v>1761913</v>
      </c>
      <c r="E190">
        <v>1.49E-2</v>
      </c>
      <c r="F190">
        <v>0.44309999999999999</v>
      </c>
      <c r="G190">
        <v>4</v>
      </c>
      <c r="H190">
        <v>75</v>
      </c>
      <c r="I190">
        <v>1.034</v>
      </c>
    </row>
    <row r="191" spans="1:9" x14ac:dyDescent="0.25">
      <c r="A191" s="46" t="s">
        <v>1190</v>
      </c>
      <c r="B191" s="45">
        <v>60982.5</v>
      </c>
      <c r="C191" s="45">
        <v>0</v>
      </c>
      <c r="D191" s="45">
        <v>1761650.5</v>
      </c>
      <c r="E191">
        <v>3.5859999999999999</v>
      </c>
      <c r="F191">
        <v>1.5760000000000001</v>
      </c>
      <c r="G191">
        <v>8</v>
      </c>
      <c r="H191">
        <v>62.5</v>
      </c>
      <c r="I191">
        <v>2.7290000000000001</v>
      </c>
    </row>
    <row r="192" spans="1:9" x14ac:dyDescent="0.25">
      <c r="A192" s="46">
        <v>40859</v>
      </c>
      <c r="B192" s="45">
        <v>94933</v>
      </c>
      <c r="C192" s="45">
        <v>0</v>
      </c>
      <c r="D192" s="45">
        <v>1700668</v>
      </c>
      <c r="E192">
        <v>5.9119999999999999</v>
      </c>
      <c r="F192">
        <v>2.0289999999999999</v>
      </c>
      <c r="G192">
        <v>8</v>
      </c>
      <c r="H192">
        <v>50</v>
      </c>
      <c r="I192">
        <v>3.2410000000000001</v>
      </c>
    </row>
    <row r="193" spans="1:9" x14ac:dyDescent="0.25">
      <c r="A193" s="46">
        <v>40645</v>
      </c>
      <c r="B193" s="45">
        <v>50287.5</v>
      </c>
      <c r="C193" s="45">
        <v>0</v>
      </c>
      <c r="D193" s="45">
        <v>1605735</v>
      </c>
      <c r="E193">
        <v>3.2330000000000001</v>
      </c>
      <c r="F193">
        <v>0.4284</v>
      </c>
      <c r="G193">
        <v>6</v>
      </c>
      <c r="H193">
        <v>66.67</v>
      </c>
      <c r="I193">
        <v>7.6520000000000001</v>
      </c>
    </row>
    <row r="194" spans="1:9" x14ac:dyDescent="0.25">
      <c r="A194" s="46" t="s">
        <v>1191</v>
      </c>
      <c r="B194" s="45">
        <v>-25118</v>
      </c>
      <c r="C194" s="45">
        <v>0</v>
      </c>
      <c r="D194" s="45">
        <v>1555447.5</v>
      </c>
      <c r="E194">
        <v>-1.589</v>
      </c>
      <c r="F194">
        <v>2.7919999999999998</v>
      </c>
      <c r="G194">
        <v>7</v>
      </c>
      <c r="H194">
        <v>42.86</v>
      </c>
      <c r="I194">
        <v>0.49819999999999998</v>
      </c>
    </row>
    <row r="195" spans="1:9" x14ac:dyDescent="0.25">
      <c r="A195" s="46" t="s">
        <v>1192</v>
      </c>
      <c r="B195" s="45">
        <v>79352</v>
      </c>
      <c r="C195" s="45">
        <v>0</v>
      </c>
      <c r="D195" s="45">
        <v>1580565.5</v>
      </c>
      <c r="E195">
        <v>5.2859999999999996</v>
      </c>
      <c r="F195">
        <v>2.8780000000000001</v>
      </c>
      <c r="G195">
        <v>8</v>
      </c>
      <c r="H195">
        <v>87.5</v>
      </c>
      <c r="I195">
        <v>2.7789999999999999</v>
      </c>
    </row>
    <row r="196" spans="1:9" x14ac:dyDescent="0.25">
      <c r="A196" s="46" t="s">
        <v>1193</v>
      </c>
      <c r="B196" s="45">
        <v>-67864</v>
      </c>
      <c r="C196" s="45">
        <v>0</v>
      </c>
      <c r="D196" s="45">
        <v>1501213.5</v>
      </c>
      <c r="E196">
        <v>-4.3250000000000002</v>
      </c>
      <c r="F196">
        <v>5.3140000000000001</v>
      </c>
      <c r="G196">
        <v>12</v>
      </c>
      <c r="H196">
        <v>50</v>
      </c>
      <c r="I196">
        <v>0.42470000000000002</v>
      </c>
    </row>
    <row r="197" spans="1:9" x14ac:dyDescent="0.25">
      <c r="A197" s="46">
        <v>40705</v>
      </c>
      <c r="B197" s="45">
        <v>97356</v>
      </c>
      <c r="C197" s="45">
        <v>0</v>
      </c>
      <c r="D197" s="45">
        <v>1569077.5</v>
      </c>
      <c r="E197">
        <v>6.6150000000000002</v>
      </c>
      <c r="F197">
        <v>0.55120000000000002</v>
      </c>
      <c r="G197">
        <v>9</v>
      </c>
      <c r="H197">
        <v>77.78</v>
      </c>
      <c r="I197">
        <v>12.96</v>
      </c>
    </row>
    <row r="198" spans="1:9" x14ac:dyDescent="0.25">
      <c r="A198" s="46" t="s">
        <v>1194</v>
      </c>
      <c r="B198" s="45">
        <v>4844</v>
      </c>
      <c r="C198" s="45">
        <v>0</v>
      </c>
      <c r="D198" s="45">
        <v>1471721.5</v>
      </c>
      <c r="E198">
        <v>0.33019999999999999</v>
      </c>
      <c r="F198">
        <v>2.8109999999999999</v>
      </c>
      <c r="G198">
        <v>9</v>
      </c>
      <c r="H198">
        <v>55.56</v>
      </c>
      <c r="I198">
        <v>1.089</v>
      </c>
    </row>
    <row r="199" spans="1:9" x14ac:dyDescent="0.25">
      <c r="A199" s="46" t="s">
        <v>1195</v>
      </c>
      <c r="B199" s="45">
        <v>42616</v>
      </c>
      <c r="C199" s="45">
        <v>0</v>
      </c>
      <c r="D199" s="45">
        <v>1466877.5</v>
      </c>
      <c r="E199">
        <v>2.992</v>
      </c>
      <c r="F199">
        <v>1.62</v>
      </c>
      <c r="G199">
        <v>6</v>
      </c>
      <c r="H199">
        <v>33.33</v>
      </c>
      <c r="I199">
        <v>2.847</v>
      </c>
    </row>
    <row r="200" spans="1:9" x14ac:dyDescent="0.25">
      <c r="A200" s="46" t="s">
        <v>1196</v>
      </c>
      <c r="B200" s="45">
        <v>81553</v>
      </c>
      <c r="C200" s="45">
        <v>0</v>
      </c>
      <c r="D200" s="45">
        <v>1424261.5</v>
      </c>
      <c r="E200">
        <v>6.0739999999999998</v>
      </c>
      <c r="F200">
        <v>0.22950000000000001</v>
      </c>
      <c r="G200">
        <v>8</v>
      </c>
      <c r="H200">
        <v>62.5</v>
      </c>
      <c r="I200">
        <v>13.95</v>
      </c>
    </row>
    <row r="201" spans="1:9" x14ac:dyDescent="0.25">
      <c r="A201" s="46">
        <v>40796</v>
      </c>
      <c r="B201" s="45">
        <v>2496</v>
      </c>
      <c r="C201" s="45">
        <v>0</v>
      </c>
      <c r="D201" s="45">
        <v>1342708.5</v>
      </c>
      <c r="E201">
        <v>0.1862</v>
      </c>
      <c r="F201">
        <v>2.036</v>
      </c>
      <c r="G201">
        <v>5</v>
      </c>
      <c r="H201">
        <v>60</v>
      </c>
      <c r="I201">
        <v>1.089</v>
      </c>
    </row>
    <row r="202" spans="1:9" x14ac:dyDescent="0.25">
      <c r="A202" s="46">
        <v>40584</v>
      </c>
      <c r="B202" s="45">
        <v>90363</v>
      </c>
      <c r="C202" s="45">
        <v>0</v>
      </c>
      <c r="D202" s="45">
        <v>1340212.5</v>
      </c>
      <c r="E202">
        <v>7.23</v>
      </c>
      <c r="F202">
        <v>0</v>
      </c>
      <c r="G202">
        <v>3</v>
      </c>
      <c r="H202">
        <v>100</v>
      </c>
      <c r="I202">
        <v>100</v>
      </c>
    </row>
    <row r="203" spans="1:9" x14ac:dyDescent="0.25">
      <c r="A203" s="46" t="s">
        <v>1197</v>
      </c>
      <c r="B203" s="45">
        <v>-43953</v>
      </c>
      <c r="C203" s="45">
        <v>0</v>
      </c>
      <c r="D203" s="45">
        <v>1249849.5</v>
      </c>
      <c r="E203">
        <v>-3.3969999999999998</v>
      </c>
      <c r="F203">
        <v>5.0529999999999999</v>
      </c>
      <c r="G203">
        <v>12</v>
      </c>
      <c r="H203">
        <v>41.67</v>
      </c>
      <c r="I203">
        <v>0.64659999999999995</v>
      </c>
    </row>
    <row r="204" spans="1:9" x14ac:dyDescent="0.25">
      <c r="A204" s="46" t="s">
        <v>1198</v>
      </c>
      <c r="B204" s="45">
        <v>20774</v>
      </c>
      <c r="C204" s="45">
        <v>0</v>
      </c>
      <c r="D204" s="45">
        <v>1293802.5</v>
      </c>
      <c r="E204">
        <v>1.6319999999999999</v>
      </c>
      <c r="F204">
        <v>3.2759999999999998</v>
      </c>
      <c r="G204">
        <v>6</v>
      </c>
      <c r="H204">
        <v>66.67</v>
      </c>
      <c r="I204">
        <v>1.4930000000000001</v>
      </c>
    </row>
    <row r="205" spans="1:9" x14ac:dyDescent="0.25">
      <c r="A205" s="46">
        <v>40856</v>
      </c>
      <c r="B205" s="45">
        <v>76219</v>
      </c>
      <c r="C205" s="45">
        <v>0</v>
      </c>
      <c r="D205" s="45">
        <v>1273028.5</v>
      </c>
      <c r="E205">
        <v>6.3689999999999998</v>
      </c>
      <c r="F205">
        <v>0</v>
      </c>
      <c r="G205">
        <v>3</v>
      </c>
      <c r="H205">
        <v>100</v>
      </c>
      <c r="I205">
        <v>100</v>
      </c>
    </row>
    <row r="206" spans="1:9" x14ac:dyDescent="0.25">
      <c r="A206" s="46">
        <v>40642</v>
      </c>
      <c r="B206" s="45">
        <v>43947.5</v>
      </c>
      <c r="C206" s="45">
        <v>0</v>
      </c>
      <c r="D206" s="45">
        <v>1196809.5</v>
      </c>
      <c r="E206">
        <v>3.8119999999999998</v>
      </c>
      <c r="F206">
        <v>3.3180000000000001</v>
      </c>
      <c r="G206">
        <v>8</v>
      </c>
      <c r="H206">
        <v>62.5</v>
      </c>
      <c r="I206">
        <v>1.887</v>
      </c>
    </row>
    <row r="207" spans="1:9" x14ac:dyDescent="0.25">
      <c r="A207" s="46" t="s">
        <v>1199</v>
      </c>
      <c r="B207" s="45">
        <v>-45441.5</v>
      </c>
      <c r="C207" s="45">
        <v>0</v>
      </c>
      <c r="D207" s="45">
        <v>1152862</v>
      </c>
      <c r="E207">
        <v>-3.7919999999999998</v>
      </c>
      <c r="F207">
        <v>3.7919999999999998</v>
      </c>
      <c r="G207">
        <v>7</v>
      </c>
      <c r="H207">
        <v>14.29</v>
      </c>
      <c r="I207">
        <v>0.25750000000000001</v>
      </c>
    </row>
    <row r="208" spans="1:9" x14ac:dyDescent="0.25">
      <c r="A208" s="46" t="s">
        <v>1200</v>
      </c>
      <c r="B208" s="45">
        <v>-49367.5</v>
      </c>
      <c r="C208" s="45">
        <v>0</v>
      </c>
      <c r="D208" s="45">
        <v>1198303.5</v>
      </c>
      <c r="E208">
        <v>-3.9569999999999999</v>
      </c>
      <c r="F208">
        <v>5.5629999999999997</v>
      </c>
      <c r="G208">
        <v>12</v>
      </c>
      <c r="H208">
        <v>41.67</v>
      </c>
      <c r="I208">
        <v>0.54859999999999998</v>
      </c>
    </row>
    <row r="209" spans="1:9" x14ac:dyDescent="0.25">
      <c r="A209" s="46" t="s">
        <v>1201</v>
      </c>
      <c r="B209" s="45">
        <v>222888</v>
      </c>
      <c r="C209" s="45">
        <v>0</v>
      </c>
      <c r="D209" s="45">
        <v>1247671</v>
      </c>
      <c r="E209">
        <v>21.75</v>
      </c>
      <c r="F209">
        <v>1.393</v>
      </c>
      <c r="G209">
        <v>8</v>
      </c>
      <c r="H209">
        <v>75</v>
      </c>
      <c r="I209">
        <v>16</v>
      </c>
    </row>
    <row r="210" spans="1:9" x14ac:dyDescent="0.25">
      <c r="A210" s="46">
        <v>40732</v>
      </c>
      <c r="B210" s="45">
        <v>106603.5</v>
      </c>
      <c r="C210" s="45">
        <v>0</v>
      </c>
      <c r="D210" s="45">
        <v>1024783</v>
      </c>
      <c r="E210">
        <v>11.61</v>
      </c>
      <c r="F210">
        <v>9.8480000000000008</v>
      </c>
      <c r="G210">
        <v>14</v>
      </c>
      <c r="H210">
        <v>50</v>
      </c>
      <c r="I210">
        <v>1.605</v>
      </c>
    </row>
    <row r="211" spans="1:9" x14ac:dyDescent="0.25">
      <c r="A211" s="46" t="s">
        <v>1202</v>
      </c>
      <c r="B211" s="45">
        <v>197750.5</v>
      </c>
      <c r="C211" s="45">
        <v>0</v>
      </c>
      <c r="D211" s="45">
        <v>918179.5</v>
      </c>
      <c r="E211">
        <v>27.45</v>
      </c>
      <c r="F211">
        <v>1.0760000000000001</v>
      </c>
      <c r="G211">
        <v>9</v>
      </c>
      <c r="H211">
        <v>77.78</v>
      </c>
      <c r="I211">
        <v>20.81</v>
      </c>
    </row>
    <row r="212" spans="1:9" x14ac:dyDescent="0.25">
      <c r="A212" s="46" t="s">
        <v>1203</v>
      </c>
      <c r="B212" s="45">
        <v>40</v>
      </c>
      <c r="C212" s="45">
        <v>0</v>
      </c>
      <c r="D212" s="45">
        <v>720429</v>
      </c>
      <c r="E212">
        <v>5.5999999999999999E-3</v>
      </c>
      <c r="F212">
        <v>0.27679999999999999</v>
      </c>
      <c r="G212">
        <v>2</v>
      </c>
      <c r="H212">
        <v>50</v>
      </c>
      <c r="I212">
        <v>1.02</v>
      </c>
    </row>
    <row r="213" spans="1:9" x14ac:dyDescent="0.25">
      <c r="A213" s="46" t="s">
        <v>1204</v>
      </c>
      <c r="B213" s="45">
        <v>42655</v>
      </c>
      <c r="C213" s="45">
        <v>0</v>
      </c>
      <c r="D213" s="45">
        <v>720389</v>
      </c>
      <c r="E213">
        <v>6.2939999999999996</v>
      </c>
      <c r="F213">
        <v>2.7909999999999999</v>
      </c>
      <c r="G213">
        <v>9</v>
      </c>
      <c r="H213">
        <v>44.44</v>
      </c>
      <c r="I213">
        <v>2.1880000000000002</v>
      </c>
    </row>
    <row r="214" spans="1:9" x14ac:dyDescent="0.25">
      <c r="A214" s="46">
        <v>40823</v>
      </c>
      <c r="B214" s="45">
        <v>36005</v>
      </c>
      <c r="C214" s="45">
        <v>0</v>
      </c>
      <c r="D214" s="45">
        <v>677734</v>
      </c>
      <c r="E214">
        <v>5.6109999999999998</v>
      </c>
      <c r="F214">
        <v>0.57709999999999995</v>
      </c>
      <c r="G214">
        <v>6</v>
      </c>
      <c r="H214">
        <v>83.33</v>
      </c>
      <c r="I214">
        <v>10.38</v>
      </c>
    </row>
    <row r="215" spans="1:9" x14ac:dyDescent="0.25">
      <c r="A215" s="46">
        <v>40609</v>
      </c>
      <c r="B215" s="45">
        <v>41657.5</v>
      </c>
      <c r="C215" s="45">
        <v>0</v>
      </c>
      <c r="D215" s="45">
        <v>641729</v>
      </c>
      <c r="E215">
        <v>6.9420000000000002</v>
      </c>
      <c r="F215">
        <v>0.50390000000000001</v>
      </c>
      <c r="G215">
        <v>7</v>
      </c>
      <c r="H215">
        <v>85.71</v>
      </c>
      <c r="I215">
        <v>14.78</v>
      </c>
    </row>
    <row r="216" spans="1:9" x14ac:dyDescent="0.25">
      <c r="A216" s="46" t="s">
        <v>920</v>
      </c>
      <c r="B216" s="45">
        <v>-44140.5</v>
      </c>
      <c r="C216" s="45">
        <v>0</v>
      </c>
      <c r="D216" s="45">
        <v>600071.5</v>
      </c>
      <c r="E216">
        <v>-6.8520000000000003</v>
      </c>
      <c r="F216">
        <v>7.5739999999999998</v>
      </c>
      <c r="G216">
        <v>8</v>
      </c>
      <c r="H216">
        <v>50</v>
      </c>
      <c r="I216">
        <v>0.35010000000000002</v>
      </c>
    </row>
    <row r="217" spans="1:9" x14ac:dyDescent="0.25">
      <c r="A217" s="46" t="s">
        <v>921</v>
      </c>
      <c r="B217" s="45">
        <v>59434</v>
      </c>
      <c r="C217" s="45">
        <v>0</v>
      </c>
      <c r="D217" s="45">
        <v>644212</v>
      </c>
      <c r="E217">
        <v>10.16</v>
      </c>
      <c r="F217">
        <v>2.335</v>
      </c>
      <c r="G217">
        <v>10</v>
      </c>
      <c r="H217">
        <v>60</v>
      </c>
      <c r="I217">
        <v>4.157</v>
      </c>
    </row>
    <row r="218" spans="1:9" x14ac:dyDescent="0.25">
      <c r="A218" s="46">
        <v>40883</v>
      </c>
      <c r="B218" s="45">
        <v>-51788</v>
      </c>
      <c r="C218" s="45">
        <v>0</v>
      </c>
      <c r="D218" s="45">
        <v>584778</v>
      </c>
      <c r="E218">
        <v>-8.1359999999999992</v>
      </c>
      <c r="F218">
        <v>8.9600000000000009</v>
      </c>
      <c r="G218">
        <v>11</v>
      </c>
      <c r="H218">
        <v>36.36</v>
      </c>
      <c r="I218">
        <v>0.35820000000000002</v>
      </c>
    </row>
    <row r="219" spans="1:9" x14ac:dyDescent="0.25">
      <c r="A219" s="46">
        <v>40669</v>
      </c>
      <c r="B219" s="45">
        <v>-4618</v>
      </c>
      <c r="C219" s="45">
        <v>0</v>
      </c>
      <c r="D219" s="45">
        <v>636566</v>
      </c>
      <c r="E219">
        <v>-0.72019999999999995</v>
      </c>
      <c r="F219">
        <v>2.544</v>
      </c>
      <c r="G219">
        <v>7</v>
      </c>
      <c r="H219">
        <v>42.86</v>
      </c>
      <c r="I219">
        <v>0.74880000000000002</v>
      </c>
    </row>
    <row r="220" spans="1:9" x14ac:dyDescent="0.25">
      <c r="A220" s="46" t="s">
        <v>922</v>
      </c>
      <c r="B220" s="45">
        <v>15791</v>
      </c>
      <c r="C220" s="45">
        <v>0</v>
      </c>
      <c r="D220" s="45">
        <v>641184</v>
      </c>
      <c r="E220">
        <v>2.5249999999999999</v>
      </c>
      <c r="F220">
        <v>1.2310000000000001</v>
      </c>
      <c r="G220">
        <v>7</v>
      </c>
      <c r="H220">
        <v>42.86</v>
      </c>
      <c r="I220">
        <v>2.2080000000000002</v>
      </c>
    </row>
    <row r="221" spans="1:9" x14ac:dyDescent="0.25">
      <c r="A221" s="46" t="s">
        <v>923</v>
      </c>
      <c r="B221" s="45">
        <v>-6225</v>
      </c>
      <c r="C221" s="45">
        <v>0</v>
      </c>
      <c r="D221" s="45">
        <v>625393</v>
      </c>
      <c r="E221">
        <v>-0.98560000000000003</v>
      </c>
      <c r="F221">
        <v>3.8969999999999998</v>
      </c>
      <c r="G221">
        <v>11</v>
      </c>
      <c r="H221">
        <v>45.45</v>
      </c>
      <c r="I221">
        <v>0.88980000000000004</v>
      </c>
    </row>
    <row r="222" spans="1:9" x14ac:dyDescent="0.25">
      <c r="A222" s="46" t="s">
        <v>924</v>
      </c>
      <c r="B222" s="45">
        <v>17122</v>
      </c>
      <c r="C222" s="45">
        <v>0</v>
      </c>
      <c r="D222" s="45">
        <v>631618</v>
      </c>
      <c r="E222">
        <v>2.786</v>
      </c>
      <c r="F222">
        <v>2.4359999999999999</v>
      </c>
      <c r="G222">
        <v>11</v>
      </c>
      <c r="H222">
        <v>54.55</v>
      </c>
      <c r="I222">
        <v>1.786</v>
      </c>
    </row>
    <row r="223" spans="1:9" x14ac:dyDescent="0.25">
      <c r="A223" s="26">
        <v>40760</v>
      </c>
      <c r="B223" s="45">
        <v>1332</v>
      </c>
      <c r="C223" s="45">
        <v>0</v>
      </c>
      <c r="D223" s="45">
        <v>614496</v>
      </c>
      <c r="E223">
        <v>0.2172</v>
      </c>
      <c r="F223">
        <v>4.827</v>
      </c>
      <c r="G223">
        <v>12</v>
      </c>
      <c r="H223">
        <v>66.67</v>
      </c>
      <c r="I223">
        <v>1.0209999999999999</v>
      </c>
    </row>
    <row r="224" spans="1:9" x14ac:dyDescent="0.25">
      <c r="A224" s="26">
        <v>40548</v>
      </c>
      <c r="B224" s="45">
        <v>13808</v>
      </c>
      <c r="C224" s="45">
        <v>0</v>
      </c>
      <c r="D224" s="45">
        <v>613164</v>
      </c>
      <c r="E224">
        <v>2.3039999999999998</v>
      </c>
      <c r="F224">
        <v>1.3560000000000001</v>
      </c>
      <c r="G224">
        <v>7</v>
      </c>
      <c r="H224">
        <v>57.14</v>
      </c>
      <c r="I224">
        <v>1.962</v>
      </c>
    </row>
    <row r="225" spans="1:9" x14ac:dyDescent="0.25">
      <c r="A225" t="s">
        <v>925</v>
      </c>
      <c r="B225" s="45">
        <v>3200</v>
      </c>
      <c r="C225" s="45">
        <v>0</v>
      </c>
      <c r="D225" s="45">
        <v>599356</v>
      </c>
      <c r="E225">
        <v>0.53680000000000005</v>
      </c>
      <c r="F225">
        <v>1.181</v>
      </c>
      <c r="G225">
        <v>2</v>
      </c>
      <c r="H225">
        <v>50</v>
      </c>
      <c r="I225">
        <v>1.4550000000000001</v>
      </c>
    </row>
    <row r="226" spans="1:9" x14ac:dyDescent="0.25">
      <c r="A226" t="s">
        <v>926</v>
      </c>
      <c r="B226" s="45">
        <v>24412</v>
      </c>
      <c r="C226" s="45">
        <v>0</v>
      </c>
      <c r="D226" s="45">
        <v>596156</v>
      </c>
      <c r="E226">
        <v>4.2699999999999996</v>
      </c>
      <c r="F226">
        <v>0.83919999999999995</v>
      </c>
      <c r="G226">
        <v>5</v>
      </c>
      <c r="H226">
        <v>40</v>
      </c>
      <c r="I226">
        <v>5.97</v>
      </c>
    </row>
    <row r="227" spans="1:9" x14ac:dyDescent="0.25">
      <c r="A227" s="26">
        <v>40820</v>
      </c>
      <c r="B227" s="45">
        <v>9100</v>
      </c>
      <c r="C227" s="45">
        <v>0</v>
      </c>
      <c r="D227" s="45">
        <v>571744</v>
      </c>
      <c r="E227">
        <v>1.617</v>
      </c>
      <c r="F227">
        <v>2.6749999999999998</v>
      </c>
      <c r="G227">
        <v>10</v>
      </c>
      <c r="H227">
        <v>60</v>
      </c>
      <c r="I227">
        <v>1.393</v>
      </c>
    </row>
    <row r="228" spans="1:9" x14ac:dyDescent="0.25">
      <c r="A228" s="26">
        <v>40606</v>
      </c>
      <c r="B228" s="45">
        <v>5664</v>
      </c>
      <c r="C228" s="45">
        <v>0</v>
      </c>
      <c r="D228" s="45">
        <v>562644</v>
      </c>
      <c r="E228">
        <v>1.0169999999999999</v>
      </c>
      <c r="F228">
        <v>0.2326</v>
      </c>
      <c r="G228">
        <v>5</v>
      </c>
      <c r="H228">
        <v>60</v>
      </c>
      <c r="I228">
        <v>3.5289999999999999</v>
      </c>
    </row>
    <row r="229" spans="1:9" x14ac:dyDescent="0.25">
      <c r="A229" t="s">
        <v>927</v>
      </c>
      <c r="B229" s="45">
        <v>10172</v>
      </c>
      <c r="C229" s="45">
        <v>0</v>
      </c>
      <c r="D229" s="45">
        <v>556980</v>
      </c>
      <c r="E229">
        <v>1.86</v>
      </c>
      <c r="F229">
        <v>1.905</v>
      </c>
      <c r="G229">
        <v>10</v>
      </c>
      <c r="H229">
        <v>50</v>
      </c>
      <c r="I229">
        <v>1.522</v>
      </c>
    </row>
    <row r="230" spans="1:9" x14ac:dyDescent="0.25">
      <c r="A230" t="s">
        <v>928</v>
      </c>
      <c r="B230" s="45">
        <v>35440</v>
      </c>
      <c r="C230" s="45">
        <v>0</v>
      </c>
      <c r="D230" s="45">
        <v>546808</v>
      </c>
      <c r="E230">
        <v>6.93</v>
      </c>
      <c r="F230">
        <v>0.61009999999999998</v>
      </c>
      <c r="G230">
        <v>4</v>
      </c>
      <c r="H230">
        <v>50</v>
      </c>
      <c r="I230">
        <v>7.7119999999999997</v>
      </c>
    </row>
    <row r="231" spans="1:9" x14ac:dyDescent="0.25">
      <c r="A231" s="26" t="s">
        <v>929</v>
      </c>
      <c r="B231" s="45">
        <v>59395</v>
      </c>
      <c r="C231" s="45">
        <v>0</v>
      </c>
      <c r="D231" s="45">
        <v>511368</v>
      </c>
      <c r="E231">
        <v>13.14</v>
      </c>
      <c r="F231">
        <v>3.81</v>
      </c>
      <c r="G231">
        <v>16</v>
      </c>
      <c r="H231">
        <v>56.25</v>
      </c>
      <c r="I231">
        <v>2.6040000000000001</v>
      </c>
    </row>
    <row r="232" spans="1:9" x14ac:dyDescent="0.25">
      <c r="A232" s="26">
        <v>40697</v>
      </c>
      <c r="B232" s="45">
        <v>-31948</v>
      </c>
      <c r="C232" s="45">
        <v>0</v>
      </c>
      <c r="D232" s="45">
        <v>451973</v>
      </c>
      <c r="E232">
        <v>-6.6020000000000003</v>
      </c>
      <c r="F232">
        <v>7.3170000000000002</v>
      </c>
      <c r="G232">
        <v>8</v>
      </c>
      <c r="H232">
        <v>25</v>
      </c>
      <c r="I232">
        <v>0.19159999999999999</v>
      </c>
    </row>
    <row r="233" spans="1:9" x14ac:dyDescent="0.25">
      <c r="A233" t="s">
        <v>930</v>
      </c>
      <c r="B233" s="45">
        <v>-2159.5</v>
      </c>
      <c r="C233" s="45">
        <v>0</v>
      </c>
      <c r="D233" s="45">
        <v>483921</v>
      </c>
      <c r="E233">
        <v>-0.44429999999999997</v>
      </c>
      <c r="F233">
        <v>3.859</v>
      </c>
      <c r="G233">
        <v>8</v>
      </c>
      <c r="H233">
        <v>37.5</v>
      </c>
      <c r="I233">
        <v>0.89810000000000001</v>
      </c>
    </row>
    <row r="234" spans="1:9" x14ac:dyDescent="0.25">
      <c r="A234" t="s">
        <v>931</v>
      </c>
      <c r="B234" s="45">
        <v>15827</v>
      </c>
      <c r="C234" s="45">
        <v>0</v>
      </c>
      <c r="D234" s="45">
        <v>486080.5</v>
      </c>
      <c r="E234">
        <v>3.3660000000000001</v>
      </c>
      <c r="F234">
        <v>0.82620000000000005</v>
      </c>
      <c r="G234">
        <v>6</v>
      </c>
      <c r="H234">
        <v>50</v>
      </c>
      <c r="I234">
        <v>3.4119999999999999</v>
      </c>
    </row>
    <row r="235" spans="1:9" x14ac:dyDescent="0.25">
      <c r="A235" t="s">
        <v>932</v>
      </c>
      <c r="B235" s="45">
        <v>-31348</v>
      </c>
      <c r="C235" s="45">
        <v>0</v>
      </c>
      <c r="D235" s="45">
        <v>470253.5</v>
      </c>
      <c r="E235">
        <v>-6.25</v>
      </c>
      <c r="F235">
        <v>9.7829999999999995</v>
      </c>
      <c r="G235">
        <v>6</v>
      </c>
      <c r="H235">
        <v>33.33</v>
      </c>
      <c r="I235">
        <v>0.37730000000000002</v>
      </c>
    </row>
    <row r="236" spans="1:9" x14ac:dyDescent="0.25">
      <c r="A236" s="26">
        <v>40696</v>
      </c>
      <c r="B236" s="45">
        <v>-19378</v>
      </c>
      <c r="C236" s="45">
        <v>0</v>
      </c>
      <c r="D236" s="45">
        <v>501601.5</v>
      </c>
      <c r="E236">
        <v>-3.72</v>
      </c>
      <c r="F236">
        <v>3.72</v>
      </c>
      <c r="G236">
        <v>4</v>
      </c>
      <c r="H236">
        <v>0</v>
      </c>
      <c r="I236">
        <v>0</v>
      </c>
    </row>
    <row r="237" spans="1:9" x14ac:dyDescent="0.25">
      <c r="A237" t="s">
        <v>933</v>
      </c>
      <c r="B237" s="45">
        <v>19297</v>
      </c>
      <c r="C237" s="45">
        <v>0</v>
      </c>
      <c r="D237" s="45">
        <v>520979.5</v>
      </c>
      <c r="E237">
        <v>3.8460000000000001</v>
      </c>
      <c r="F237">
        <v>1.871</v>
      </c>
      <c r="G237">
        <v>6</v>
      </c>
      <c r="H237">
        <v>33.33</v>
      </c>
      <c r="I237">
        <v>2.569</v>
      </c>
    </row>
    <row r="238" spans="1:9" x14ac:dyDescent="0.25">
      <c r="A238" t="s">
        <v>934</v>
      </c>
      <c r="B238" s="45">
        <v>35567</v>
      </c>
      <c r="C238" s="45">
        <v>0</v>
      </c>
      <c r="D238" s="45">
        <v>501682.5</v>
      </c>
      <c r="E238">
        <v>7.6310000000000002</v>
      </c>
      <c r="F238">
        <v>1.984</v>
      </c>
      <c r="G238">
        <v>7</v>
      </c>
      <c r="H238">
        <v>57.14</v>
      </c>
      <c r="I238">
        <v>4.4279999999999999</v>
      </c>
    </row>
    <row r="239" spans="1:9" x14ac:dyDescent="0.25">
      <c r="A239" t="s">
        <v>935</v>
      </c>
      <c r="B239" s="45">
        <v>2233</v>
      </c>
      <c r="C239" s="45">
        <v>0</v>
      </c>
      <c r="D239" s="45">
        <v>466115.5</v>
      </c>
      <c r="E239">
        <v>0.48139999999999999</v>
      </c>
      <c r="F239">
        <v>1.1399999999999999</v>
      </c>
      <c r="G239">
        <v>7</v>
      </c>
      <c r="H239">
        <v>57.14</v>
      </c>
      <c r="I239">
        <v>1.302</v>
      </c>
    </row>
    <row r="240" spans="1:9" x14ac:dyDescent="0.25">
      <c r="A240" s="26">
        <v>40787</v>
      </c>
      <c r="B240" s="45">
        <v>63959.5</v>
      </c>
      <c r="C240" s="45">
        <v>0</v>
      </c>
      <c r="D240" s="45">
        <v>463882.5</v>
      </c>
      <c r="E240">
        <v>15.99</v>
      </c>
      <c r="F240">
        <v>2.677</v>
      </c>
      <c r="G240">
        <v>6</v>
      </c>
      <c r="H240">
        <v>83.33</v>
      </c>
      <c r="I240">
        <v>6.9749999999999996</v>
      </c>
    </row>
    <row r="241" spans="1:9" x14ac:dyDescent="0.25">
      <c r="A241" s="26">
        <v>40575</v>
      </c>
      <c r="B241" s="45">
        <v>3973</v>
      </c>
      <c r="C241" s="45">
        <v>0</v>
      </c>
      <c r="D241" s="45">
        <v>399923</v>
      </c>
      <c r="E241">
        <v>1.0029999999999999</v>
      </c>
      <c r="F241">
        <v>4.3070000000000004</v>
      </c>
      <c r="G241">
        <v>13</v>
      </c>
      <c r="H241">
        <v>38.46</v>
      </c>
      <c r="I241">
        <v>1.1719999999999999</v>
      </c>
    </row>
    <row r="242" spans="1:9" x14ac:dyDescent="0.25">
      <c r="A242" t="s">
        <v>264</v>
      </c>
      <c r="B242" s="45">
        <v>35976</v>
      </c>
      <c r="C242" s="45">
        <v>0</v>
      </c>
      <c r="D242" s="45">
        <v>395950</v>
      </c>
      <c r="E242">
        <v>9.9939999999999998</v>
      </c>
      <c r="F242">
        <v>1.4630000000000001</v>
      </c>
      <c r="G242">
        <v>6</v>
      </c>
      <c r="H242">
        <v>66.67</v>
      </c>
      <c r="I242">
        <v>7.8330000000000002</v>
      </c>
    </row>
    <row r="243" spans="1:9" x14ac:dyDescent="0.25">
      <c r="A243" t="s">
        <v>265</v>
      </c>
      <c r="B243" s="45">
        <v>9120</v>
      </c>
      <c r="C243" s="45">
        <v>0</v>
      </c>
      <c r="D243" s="45">
        <v>359974</v>
      </c>
      <c r="E243">
        <v>2.5990000000000002</v>
      </c>
      <c r="F243">
        <v>2.1269999999999998</v>
      </c>
      <c r="G243">
        <v>3</v>
      </c>
      <c r="H243">
        <v>66.67</v>
      </c>
      <c r="I243">
        <v>2.222</v>
      </c>
    </row>
    <row r="244" spans="1:9" x14ac:dyDescent="0.25">
      <c r="A244" s="26">
        <v>40524</v>
      </c>
      <c r="B244" s="45">
        <v>-40476</v>
      </c>
      <c r="C244" s="45">
        <v>0</v>
      </c>
      <c r="D244" s="45">
        <v>350854</v>
      </c>
      <c r="E244">
        <v>-10.34</v>
      </c>
      <c r="F244">
        <v>10.97</v>
      </c>
      <c r="G244">
        <v>11</v>
      </c>
      <c r="H244">
        <v>27.27</v>
      </c>
      <c r="I244">
        <v>0.14410000000000001</v>
      </c>
    </row>
    <row r="245" spans="1:9" x14ac:dyDescent="0.25">
      <c r="A245" s="26">
        <v>40310</v>
      </c>
      <c r="B245" s="45">
        <v>-22476</v>
      </c>
      <c r="C245" s="45">
        <v>0</v>
      </c>
      <c r="D245" s="45">
        <v>391330</v>
      </c>
      <c r="E245">
        <v>-5.4320000000000004</v>
      </c>
      <c r="F245">
        <v>5.4320000000000004</v>
      </c>
      <c r="G245">
        <v>2</v>
      </c>
      <c r="H245">
        <v>0</v>
      </c>
      <c r="I245">
        <v>0</v>
      </c>
    </row>
    <row r="246" spans="1:9" x14ac:dyDescent="0.25">
      <c r="A246" t="s">
        <v>266</v>
      </c>
      <c r="B246" s="45">
        <v>31020</v>
      </c>
      <c r="C246" s="45">
        <v>0</v>
      </c>
      <c r="D246" s="45">
        <v>413806</v>
      </c>
      <c r="E246">
        <v>8.1039999999999992</v>
      </c>
      <c r="F246">
        <v>4.5529999999999999</v>
      </c>
      <c r="G246">
        <v>8</v>
      </c>
      <c r="H246">
        <v>62.5</v>
      </c>
      <c r="I246">
        <v>2.274</v>
      </c>
    </row>
    <row r="247" spans="1:9" x14ac:dyDescent="0.25">
      <c r="A247" t="s">
        <v>267</v>
      </c>
      <c r="B247" s="45">
        <v>22482</v>
      </c>
      <c r="C247" s="45">
        <v>0</v>
      </c>
      <c r="D247" s="45">
        <v>382786</v>
      </c>
      <c r="E247">
        <v>6.24</v>
      </c>
      <c r="F247">
        <v>3.4319999999999999</v>
      </c>
      <c r="G247">
        <v>12</v>
      </c>
      <c r="H247">
        <v>33.33</v>
      </c>
      <c r="I247">
        <v>1.768</v>
      </c>
    </row>
    <row r="248" spans="1:9" x14ac:dyDescent="0.25">
      <c r="A248" t="s">
        <v>268</v>
      </c>
      <c r="B248" s="45">
        <v>-30675</v>
      </c>
      <c r="C248" s="45">
        <v>0</v>
      </c>
      <c r="D248" s="45">
        <v>360304</v>
      </c>
      <c r="E248">
        <v>-7.8460000000000001</v>
      </c>
      <c r="F248">
        <v>8.766</v>
      </c>
      <c r="G248">
        <v>12</v>
      </c>
      <c r="H248">
        <v>25</v>
      </c>
      <c r="I248">
        <v>0.36399999999999999</v>
      </c>
    </row>
    <row r="249" spans="1:9" x14ac:dyDescent="0.25">
      <c r="A249" s="26">
        <v>40370</v>
      </c>
      <c r="B249" s="45">
        <v>9717</v>
      </c>
      <c r="C249" s="45">
        <v>0</v>
      </c>
      <c r="D249" s="45">
        <v>390979</v>
      </c>
      <c r="E249">
        <v>2.5489999999999999</v>
      </c>
      <c r="F249">
        <v>0.99070000000000003</v>
      </c>
      <c r="G249">
        <v>7</v>
      </c>
      <c r="H249">
        <v>42.86</v>
      </c>
      <c r="I249">
        <v>2.2639999999999998</v>
      </c>
    </row>
    <row r="250" spans="1:9" x14ac:dyDescent="0.25">
      <c r="A250" s="26" t="s">
        <v>269</v>
      </c>
      <c r="B250" s="45">
        <v>56306</v>
      </c>
      <c r="C250" s="45">
        <v>0</v>
      </c>
      <c r="D250" s="45">
        <v>381262</v>
      </c>
      <c r="E250">
        <v>17.329999999999998</v>
      </c>
      <c r="F250">
        <v>0.61480000000000001</v>
      </c>
      <c r="G250">
        <v>7</v>
      </c>
      <c r="H250">
        <v>85.71</v>
      </c>
      <c r="I250">
        <v>27.36</v>
      </c>
    </row>
    <row r="251" spans="1:9" x14ac:dyDescent="0.25">
      <c r="A251" t="s">
        <v>270</v>
      </c>
      <c r="B251" s="45">
        <v>-38517</v>
      </c>
      <c r="C251" s="45">
        <v>0</v>
      </c>
      <c r="D251" s="45">
        <v>324956</v>
      </c>
      <c r="E251">
        <v>-10.6</v>
      </c>
      <c r="F251">
        <v>10.62</v>
      </c>
      <c r="G251">
        <v>12</v>
      </c>
      <c r="H251">
        <v>25</v>
      </c>
      <c r="I251">
        <v>8.4599999999999995E-2</v>
      </c>
    </row>
    <row r="252" spans="1:9" x14ac:dyDescent="0.25">
      <c r="A252" t="s">
        <v>271</v>
      </c>
      <c r="B252" s="45">
        <v>55952</v>
      </c>
      <c r="C252" s="45">
        <v>0</v>
      </c>
      <c r="D252" s="45">
        <v>363473</v>
      </c>
      <c r="E252">
        <v>18.190000000000001</v>
      </c>
      <c r="F252">
        <v>0.91590000000000005</v>
      </c>
      <c r="G252">
        <v>10</v>
      </c>
      <c r="H252">
        <v>90</v>
      </c>
      <c r="I252">
        <v>17.649999999999999</v>
      </c>
    </row>
    <row r="253" spans="1:9" x14ac:dyDescent="0.25">
      <c r="A253" s="26">
        <v>40461</v>
      </c>
      <c r="B253" s="45">
        <v>-17815</v>
      </c>
      <c r="C253" s="45">
        <v>0</v>
      </c>
      <c r="D253" s="45">
        <v>307521</v>
      </c>
      <c r="E253">
        <v>-5.476</v>
      </c>
      <c r="F253">
        <v>5.7729999999999997</v>
      </c>
      <c r="G253">
        <v>5</v>
      </c>
      <c r="H253">
        <v>40</v>
      </c>
      <c r="I253">
        <v>8.3099999999999993E-2</v>
      </c>
    </row>
    <row r="254" spans="1:9" x14ac:dyDescent="0.25">
      <c r="A254" s="26">
        <v>40247</v>
      </c>
      <c r="B254" s="45">
        <v>31575</v>
      </c>
      <c r="C254" s="45">
        <v>0</v>
      </c>
      <c r="D254" s="45">
        <v>325336</v>
      </c>
      <c r="E254">
        <v>10.75</v>
      </c>
      <c r="F254">
        <v>0</v>
      </c>
      <c r="G254">
        <v>5</v>
      </c>
      <c r="H254">
        <v>100</v>
      </c>
      <c r="I254">
        <v>100</v>
      </c>
    </row>
    <row r="255" spans="1:9" x14ac:dyDescent="0.25">
      <c r="A255" t="s">
        <v>272</v>
      </c>
      <c r="B255" s="45">
        <v>-33052.5</v>
      </c>
      <c r="C255" s="45">
        <v>0</v>
      </c>
      <c r="D255" s="45">
        <v>293761</v>
      </c>
      <c r="E255">
        <v>-10.11</v>
      </c>
      <c r="F255">
        <v>11.15</v>
      </c>
      <c r="G255">
        <v>10</v>
      </c>
      <c r="H255">
        <v>10</v>
      </c>
      <c r="I255">
        <v>9.3299999999999994E-2</v>
      </c>
    </row>
    <row r="256" spans="1:9" x14ac:dyDescent="0.25">
      <c r="A256" t="s">
        <v>273</v>
      </c>
      <c r="B256" s="45">
        <v>25435</v>
      </c>
      <c r="C256" s="45">
        <v>0</v>
      </c>
      <c r="D256" s="45">
        <v>326813.5</v>
      </c>
      <c r="E256">
        <v>8.44</v>
      </c>
      <c r="F256">
        <v>3.9380000000000002</v>
      </c>
      <c r="G256">
        <v>15</v>
      </c>
      <c r="H256">
        <v>66.67</v>
      </c>
      <c r="I256">
        <v>2.7610000000000001</v>
      </c>
    </row>
    <row r="257" spans="1:9" x14ac:dyDescent="0.25">
      <c r="A257" s="26">
        <v>40521</v>
      </c>
      <c r="B257" s="45">
        <v>-4290</v>
      </c>
      <c r="C257" s="45">
        <v>0</v>
      </c>
      <c r="D257" s="45">
        <v>301378.5</v>
      </c>
      <c r="E257">
        <v>-1.403</v>
      </c>
      <c r="F257">
        <v>1.403</v>
      </c>
      <c r="G257">
        <v>2</v>
      </c>
      <c r="H257">
        <v>0</v>
      </c>
      <c r="I257">
        <v>0</v>
      </c>
    </row>
    <row r="258" spans="1:9" x14ac:dyDescent="0.25">
      <c r="A258" s="26">
        <v>40307</v>
      </c>
      <c r="B258" s="45">
        <v>-3530</v>
      </c>
      <c r="C258" s="45">
        <v>0</v>
      </c>
      <c r="D258" s="45">
        <v>305668.5</v>
      </c>
      <c r="E258">
        <v>-1.1419999999999999</v>
      </c>
      <c r="F258">
        <v>2.8010000000000002</v>
      </c>
      <c r="G258">
        <v>7</v>
      </c>
      <c r="H258">
        <v>42.86</v>
      </c>
      <c r="I258">
        <v>0.77559999999999996</v>
      </c>
    </row>
    <row r="259" spans="1:9" x14ac:dyDescent="0.25">
      <c r="A259" t="s">
        <v>274</v>
      </c>
      <c r="B259" s="45">
        <v>-2637.5</v>
      </c>
      <c r="C259" s="45">
        <v>0</v>
      </c>
      <c r="D259" s="45">
        <v>309198.5</v>
      </c>
      <c r="E259">
        <v>-0.8458</v>
      </c>
      <c r="F259">
        <v>3.698</v>
      </c>
      <c r="G259">
        <v>8</v>
      </c>
      <c r="H259">
        <v>50</v>
      </c>
      <c r="I259">
        <v>0.82340000000000002</v>
      </c>
    </row>
    <row r="260" spans="1:9" x14ac:dyDescent="0.25">
      <c r="A260" t="s">
        <v>275</v>
      </c>
      <c r="B260" s="45">
        <v>29030</v>
      </c>
      <c r="C260" s="45">
        <v>0</v>
      </c>
      <c r="D260" s="45">
        <v>311836</v>
      </c>
      <c r="E260">
        <v>10.26</v>
      </c>
      <c r="F260">
        <v>1.59</v>
      </c>
      <c r="G260">
        <v>10</v>
      </c>
      <c r="H260">
        <v>60</v>
      </c>
      <c r="I260">
        <v>4.6379999999999999</v>
      </c>
    </row>
    <row r="261" spans="1:9" x14ac:dyDescent="0.25">
      <c r="A261" s="26" t="s">
        <v>276</v>
      </c>
      <c r="B261" s="45">
        <v>-4505</v>
      </c>
      <c r="C261" s="45">
        <v>0</v>
      </c>
      <c r="D261" s="45">
        <v>282806</v>
      </c>
      <c r="E261">
        <v>-1.5680000000000001</v>
      </c>
      <c r="F261">
        <v>5.3970000000000002</v>
      </c>
      <c r="G261">
        <v>10</v>
      </c>
      <c r="H261">
        <v>40</v>
      </c>
      <c r="I261">
        <v>0.78400000000000003</v>
      </c>
    </row>
    <row r="262" spans="1:9" x14ac:dyDescent="0.25">
      <c r="A262" s="26">
        <v>40398</v>
      </c>
      <c r="B262" s="45">
        <v>-555</v>
      </c>
      <c r="C262" s="45">
        <v>0</v>
      </c>
      <c r="D262" s="45">
        <v>287311</v>
      </c>
      <c r="E262">
        <v>-0.1928</v>
      </c>
      <c r="F262">
        <v>1.5569999999999999</v>
      </c>
      <c r="G262">
        <v>7</v>
      </c>
      <c r="H262">
        <v>28.57</v>
      </c>
      <c r="I262">
        <v>0.93659999999999999</v>
      </c>
    </row>
    <row r="263" spans="1:9" x14ac:dyDescent="0.25">
      <c r="A263" s="26">
        <v>40186</v>
      </c>
      <c r="B263" s="45">
        <v>-6500</v>
      </c>
      <c r="C263" s="45">
        <v>0</v>
      </c>
      <c r="D263" s="45">
        <v>287866</v>
      </c>
      <c r="E263">
        <v>-2.2080000000000002</v>
      </c>
      <c r="F263">
        <v>2.2080000000000002</v>
      </c>
      <c r="G263">
        <v>3</v>
      </c>
      <c r="H263">
        <v>0</v>
      </c>
      <c r="I263">
        <v>0</v>
      </c>
    </row>
    <row r="264" spans="1:9" x14ac:dyDescent="0.25">
      <c r="A264" t="s">
        <v>277</v>
      </c>
      <c r="B264" s="45">
        <v>4620</v>
      </c>
      <c r="C264" s="45">
        <v>0</v>
      </c>
      <c r="D264" s="45">
        <v>294366</v>
      </c>
      <c r="E264">
        <v>1.595</v>
      </c>
      <c r="F264">
        <v>0.65469999999999995</v>
      </c>
      <c r="G264">
        <v>7</v>
      </c>
      <c r="H264">
        <v>57.14</v>
      </c>
      <c r="I264">
        <v>2.4710000000000001</v>
      </c>
    </row>
    <row r="265" spans="1:9" x14ac:dyDescent="0.25">
      <c r="A265" s="26" t="s">
        <v>278</v>
      </c>
      <c r="B265" s="45">
        <v>14845.5</v>
      </c>
      <c r="C265" s="45">
        <v>0</v>
      </c>
      <c r="D265" s="45">
        <v>289746</v>
      </c>
      <c r="E265">
        <v>5.4</v>
      </c>
      <c r="F265">
        <v>6.3650000000000002</v>
      </c>
      <c r="G265">
        <v>15</v>
      </c>
      <c r="H265">
        <v>46.67</v>
      </c>
      <c r="I265">
        <v>1.613</v>
      </c>
    </row>
    <row r="266" spans="1:9" x14ac:dyDescent="0.25">
      <c r="A266" s="26">
        <v>40489</v>
      </c>
      <c r="B266" s="45">
        <v>9440</v>
      </c>
      <c r="C266" s="45">
        <v>0</v>
      </c>
      <c r="D266" s="45">
        <v>274900.5</v>
      </c>
      <c r="E266">
        <v>3.556</v>
      </c>
      <c r="F266">
        <v>0</v>
      </c>
      <c r="G266">
        <v>5</v>
      </c>
      <c r="H266">
        <v>100</v>
      </c>
      <c r="I266">
        <v>100</v>
      </c>
    </row>
    <row r="267" spans="1:9" x14ac:dyDescent="0.25">
      <c r="A267" s="26">
        <v>40275</v>
      </c>
      <c r="B267" s="45">
        <v>18224</v>
      </c>
      <c r="C267" s="45">
        <v>0</v>
      </c>
      <c r="D267" s="45">
        <v>265460.5</v>
      </c>
      <c r="E267">
        <v>7.3710000000000004</v>
      </c>
      <c r="F267">
        <v>3.74</v>
      </c>
      <c r="G267">
        <v>8</v>
      </c>
      <c r="H267">
        <v>37.5</v>
      </c>
      <c r="I267">
        <v>2.8159999999999998</v>
      </c>
    </row>
    <row r="268" spans="1:9" x14ac:dyDescent="0.25">
      <c r="A268" t="s">
        <v>279</v>
      </c>
      <c r="B268" s="45">
        <v>49015</v>
      </c>
      <c r="C268" s="45">
        <v>0</v>
      </c>
      <c r="D268" s="45">
        <v>247236.5</v>
      </c>
      <c r="E268">
        <v>24.73</v>
      </c>
      <c r="F268">
        <v>2.4020000000000001</v>
      </c>
      <c r="G268">
        <v>13</v>
      </c>
      <c r="H268">
        <v>53.85</v>
      </c>
      <c r="I268">
        <v>6.4379999999999997</v>
      </c>
    </row>
    <row r="269" spans="1:9" x14ac:dyDescent="0.25">
      <c r="A269" t="s">
        <v>280</v>
      </c>
      <c r="B269" s="45">
        <v>11730.5</v>
      </c>
      <c r="C269" s="45">
        <v>0</v>
      </c>
      <c r="D269" s="45">
        <v>198221.5</v>
      </c>
      <c r="E269">
        <v>6.29</v>
      </c>
      <c r="F269">
        <v>1.4450000000000001</v>
      </c>
      <c r="G269">
        <v>6</v>
      </c>
      <c r="H269">
        <v>66.67</v>
      </c>
      <c r="I269">
        <v>4.5339999999999998</v>
      </c>
    </row>
    <row r="270" spans="1:9" x14ac:dyDescent="0.25">
      <c r="A270" s="26" t="s">
        <v>281</v>
      </c>
      <c r="B270" s="45">
        <v>1848</v>
      </c>
      <c r="C270" s="45">
        <v>0</v>
      </c>
      <c r="D270" s="45">
        <v>186491</v>
      </c>
      <c r="E270">
        <v>1.0009999999999999</v>
      </c>
      <c r="F270">
        <v>0.34439999999999998</v>
      </c>
      <c r="G270">
        <v>2</v>
      </c>
      <c r="H270">
        <v>50</v>
      </c>
      <c r="I270">
        <v>3.9060000000000001</v>
      </c>
    </row>
    <row r="271" spans="1:9" x14ac:dyDescent="0.25">
      <c r="A271" s="26">
        <v>40335</v>
      </c>
      <c r="B271" s="45">
        <v>15778.5</v>
      </c>
      <c r="C271" s="45">
        <v>0</v>
      </c>
      <c r="D271" s="45">
        <v>184643</v>
      </c>
      <c r="E271">
        <v>9.3439999999999994</v>
      </c>
      <c r="F271">
        <v>1.1459999999999999</v>
      </c>
      <c r="G271">
        <v>7</v>
      </c>
      <c r="H271">
        <v>71.430000000000007</v>
      </c>
      <c r="I271">
        <v>4.9080000000000004</v>
      </c>
    </row>
    <row r="272" spans="1:9" x14ac:dyDescent="0.25">
      <c r="A272" t="s">
        <v>282</v>
      </c>
      <c r="B272" s="45">
        <v>15108</v>
      </c>
      <c r="C272" s="45">
        <v>0</v>
      </c>
      <c r="D272" s="45">
        <v>168864.5</v>
      </c>
      <c r="E272">
        <v>9.8260000000000005</v>
      </c>
      <c r="F272">
        <v>5.78</v>
      </c>
      <c r="G272">
        <v>10</v>
      </c>
      <c r="H272">
        <v>40</v>
      </c>
      <c r="I272">
        <v>2.3220000000000001</v>
      </c>
    </row>
    <row r="273" spans="1:9" x14ac:dyDescent="0.25">
      <c r="A273" t="s">
        <v>283</v>
      </c>
      <c r="B273" s="45">
        <v>-4407</v>
      </c>
      <c r="C273" s="45">
        <v>0</v>
      </c>
      <c r="D273" s="45">
        <v>153756.5</v>
      </c>
      <c r="E273">
        <v>-2.786</v>
      </c>
      <c r="F273">
        <v>5.6989999999999998</v>
      </c>
      <c r="G273">
        <v>10</v>
      </c>
      <c r="H273">
        <v>50</v>
      </c>
      <c r="I273">
        <v>0.76980000000000004</v>
      </c>
    </row>
    <row r="274" spans="1:9" x14ac:dyDescent="0.25">
      <c r="A274" s="26" t="s">
        <v>493</v>
      </c>
      <c r="B274" s="45">
        <v>-3955.5</v>
      </c>
      <c r="C274" s="45">
        <v>0</v>
      </c>
      <c r="D274" s="45">
        <v>158163.5</v>
      </c>
      <c r="E274">
        <v>-2.44</v>
      </c>
      <c r="F274">
        <v>7.29</v>
      </c>
      <c r="G274">
        <v>10</v>
      </c>
      <c r="H274">
        <v>40</v>
      </c>
      <c r="I274">
        <v>0.83260000000000001</v>
      </c>
    </row>
    <row r="275" spans="1:9" x14ac:dyDescent="0.25">
      <c r="A275" s="26">
        <v>40426</v>
      </c>
      <c r="B275" s="45">
        <v>15603</v>
      </c>
      <c r="C275" s="45">
        <v>0</v>
      </c>
      <c r="D275" s="45">
        <v>162119</v>
      </c>
      <c r="E275">
        <v>10.65</v>
      </c>
      <c r="F275">
        <v>4.6289999999999996</v>
      </c>
      <c r="G275">
        <v>9</v>
      </c>
      <c r="H275">
        <v>55.56</v>
      </c>
      <c r="I275">
        <v>2.556</v>
      </c>
    </row>
    <row r="276" spans="1:9" x14ac:dyDescent="0.25">
      <c r="A276" s="26">
        <v>40214</v>
      </c>
      <c r="B276" s="45">
        <v>34651.5</v>
      </c>
      <c r="C276" s="45">
        <v>0</v>
      </c>
      <c r="D276" s="45">
        <v>146516</v>
      </c>
      <c r="E276">
        <v>30.98</v>
      </c>
      <c r="F276">
        <v>2.3679999999999999</v>
      </c>
      <c r="G276">
        <v>10</v>
      </c>
      <c r="H276">
        <v>50</v>
      </c>
      <c r="I276">
        <v>8.2029999999999994</v>
      </c>
    </row>
    <row r="277" spans="1:9" x14ac:dyDescent="0.25">
      <c r="A277" s="26" t="s">
        <v>284</v>
      </c>
      <c r="B277" s="45">
        <v>5105</v>
      </c>
      <c r="C277" s="45">
        <v>0</v>
      </c>
      <c r="D277" s="45">
        <v>111864.5</v>
      </c>
      <c r="E277">
        <v>4.782</v>
      </c>
      <c r="F277">
        <v>5.1029999999999998</v>
      </c>
      <c r="G277">
        <v>7</v>
      </c>
      <c r="H277">
        <v>57.14</v>
      </c>
      <c r="I277">
        <v>1.861</v>
      </c>
    </row>
    <row r="278" spans="1:9" x14ac:dyDescent="0.25">
      <c r="A278" t="s">
        <v>285</v>
      </c>
      <c r="B278" s="45">
        <v>-2768.5</v>
      </c>
      <c r="C278" s="45">
        <v>0</v>
      </c>
      <c r="D278" s="45">
        <v>106759.5</v>
      </c>
      <c r="E278">
        <v>-2.528</v>
      </c>
      <c r="F278">
        <v>4.2460000000000004</v>
      </c>
      <c r="G278">
        <v>10</v>
      </c>
      <c r="H278">
        <v>20</v>
      </c>
      <c r="I278">
        <v>0.60540000000000005</v>
      </c>
    </row>
    <row r="279" spans="1:9" x14ac:dyDescent="0.25">
      <c r="A279" s="26">
        <v>40486</v>
      </c>
      <c r="B279" s="45">
        <v>325.5</v>
      </c>
      <c r="C279" s="45">
        <v>0</v>
      </c>
      <c r="D279" s="45">
        <v>109528</v>
      </c>
      <c r="E279">
        <v>0.29809999999999998</v>
      </c>
      <c r="F279">
        <v>3.726</v>
      </c>
      <c r="G279">
        <v>10</v>
      </c>
      <c r="H279">
        <v>30</v>
      </c>
      <c r="I279">
        <v>1.073</v>
      </c>
    </row>
    <row r="280" spans="1:9" x14ac:dyDescent="0.25">
      <c r="A280" s="26">
        <v>40272</v>
      </c>
      <c r="B280" s="45">
        <v>-2200</v>
      </c>
      <c r="C280" s="45">
        <v>0</v>
      </c>
      <c r="D280" s="45">
        <v>109202.5</v>
      </c>
      <c r="E280">
        <v>-1.9750000000000001</v>
      </c>
      <c r="F280">
        <v>2.8580000000000001</v>
      </c>
      <c r="G280">
        <v>5</v>
      </c>
      <c r="H280">
        <v>40</v>
      </c>
      <c r="I280">
        <v>0.33250000000000002</v>
      </c>
    </row>
    <row r="281" spans="1:9" x14ac:dyDescent="0.25">
      <c r="A281" s="26" t="s">
        <v>286</v>
      </c>
      <c r="B281" s="45">
        <v>3970</v>
      </c>
      <c r="C281" s="45">
        <v>0</v>
      </c>
      <c r="D281" s="45">
        <v>111402.5</v>
      </c>
      <c r="E281">
        <v>3.6949999999999998</v>
      </c>
      <c r="F281">
        <v>1.8460000000000001</v>
      </c>
      <c r="G281">
        <v>10</v>
      </c>
      <c r="H281">
        <v>50</v>
      </c>
      <c r="I281">
        <v>2.702</v>
      </c>
    </row>
    <row r="282" spans="1:9" x14ac:dyDescent="0.25">
      <c r="A282" t="s">
        <v>287</v>
      </c>
      <c r="B282" s="45">
        <v>3504</v>
      </c>
      <c r="C282" s="45">
        <v>0</v>
      </c>
      <c r="D282" s="45">
        <v>107432.5</v>
      </c>
      <c r="E282">
        <v>3.3719999999999999</v>
      </c>
      <c r="F282">
        <v>2.0529999999999999</v>
      </c>
      <c r="G282">
        <v>13</v>
      </c>
      <c r="H282">
        <v>53.85</v>
      </c>
      <c r="I282">
        <v>1.891</v>
      </c>
    </row>
    <row r="283" spans="1:9" x14ac:dyDescent="0.25">
      <c r="A283" t="s">
        <v>288</v>
      </c>
      <c r="B283" s="45">
        <v>-646</v>
      </c>
      <c r="C283" s="45">
        <v>0</v>
      </c>
      <c r="D283" s="45">
        <v>103928.5</v>
      </c>
      <c r="E283">
        <v>-0.61770000000000003</v>
      </c>
      <c r="F283">
        <v>2.2069999999999999</v>
      </c>
      <c r="G283">
        <v>6</v>
      </c>
      <c r="H283">
        <v>50</v>
      </c>
      <c r="I283">
        <v>0.72460000000000002</v>
      </c>
    </row>
    <row r="284" spans="1:9" x14ac:dyDescent="0.25">
      <c r="A284" s="26">
        <v>40362</v>
      </c>
      <c r="B284" s="45">
        <v>890</v>
      </c>
      <c r="C284" s="45">
        <v>0</v>
      </c>
      <c r="D284" s="45">
        <v>104574.5</v>
      </c>
      <c r="E284">
        <v>0.85840000000000005</v>
      </c>
      <c r="F284">
        <v>1.8740000000000001</v>
      </c>
      <c r="G284">
        <v>5</v>
      </c>
      <c r="H284">
        <v>80</v>
      </c>
      <c r="I284">
        <v>1.454</v>
      </c>
    </row>
    <row r="285" spans="1:9" x14ac:dyDescent="0.25">
      <c r="A285" s="26" t="s">
        <v>289</v>
      </c>
      <c r="B285" s="45">
        <v>-1642.5</v>
      </c>
      <c r="C285" s="45">
        <v>0</v>
      </c>
      <c r="D285" s="45">
        <v>103684.5</v>
      </c>
      <c r="E285">
        <v>-1.5589999999999999</v>
      </c>
      <c r="F285">
        <v>2.4329999999999998</v>
      </c>
      <c r="G285">
        <v>6</v>
      </c>
      <c r="H285">
        <v>33.33</v>
      </c>
      <c r="I285">
        <v>0.56420000000000003</v>
      </c>
    </row>
    <row r="286" spans="1:9" x14ac:dyDescent="0.25">
      <c r="A286" t="s">
        <v>290</v>
      </c>
      <c r="B286" s="45">
        <v>-137</v>
      </c>
      <c r="C286" s="45">
        <v>0</v>
      </c>
      <c r="D286" s="45">
        <v>105327</v>
      </c>
      <c r="E286">
        <v>-0.12989999999999999</v>
      </c>
      <c r="F286">
        <v>1.552</v>
      </c>
      <c r="G286">
        <v>7</v>
      </c>
      <c r="H286">
        <v>42.86</v>
      </c>
      <c r="I286">
        <v>0.95520000000000005</v>
      </c>
    </row>
    <row r="287" spans="1:9" x14ac:dyDescent="0.25">
      <c r="A287" t="s">
        <v>291</v>
      </c>
      <c r="B287" s="45">
        <v>-4140</v>
      </c>
      <c r="C287" s="45">
        <v>0</v>
      </c>
      <c r="D287" s="45">
        <v>105464</v>
      </c>
      <c r="E287">
        <v>-3.7770000000000001</v>
      </c>
      <c r="F287">
        <v>3.7770000000000001</v>
      </c>
      <c r="G287">
        <v>9</v>
      </c>
      <c r="H287">
        <v>11.11</v>
      </c>
      <c r="I287">
        <v>4.3E-3</v>
      </c>
    </row>
    <row r="288" spans="1:9" x14ac:dyDescent="0.25">
      <c r="A288" s="26">
        <v>40361</v>
      </c>
      <c r="B288" s="45">
        <v>-6602</v>
      </c>
      <c r="C288" s="45">
        <v>0</v>
      </c>
      <c r="D288" s="45">
        <v>109604</v>
      </c>
      <c r="E288">
        <v>-5.681</v>
      </c>
      <c r="F288">
        <v>6.2850000000000001</v>
      </c>
      <c r="G288">
        <v>13</v>
      </c>
      <c r="H288">
        <v>30.77</v>
      </c>
      <c r="I288">
        <v>0.20250000000000001</v>
      </c>
    </row>
    <row r="289" spans="1:9" x14ac:dyDescent="0.25">
      <c r="A289" s="26" t="s">
        <v>292</v>
      </c>
      <c r="B289" s="45">
        <v>4168.5</v>
      </c>
      <c r="C289" s="45">
        <v>0</v>
      </c>
      <c r="D289" s="45">
        <v>116206</v>
      </c>
      <c r="E289">
        <v>3.7210000000000001</v>
      </c>
      <c r="F289">
        <v>0.84179999999999999</v>
      </c>
      <c r="G289">
        <v>9</v>
      </c>
      <c r="H289">
        <v>66.67</v>
      </c>
      <c r="I289">
        <v>3.6949999999999998</v>
      </c>
    </row>
    <row r="290" spans="1:9" x14ac:dyDescent="0.25">
      <c r="A290" t="s">
        <v>494</v>
      </c>
      <c r="B290" s="45">
        <v>1486</v>
      </c>
      <c r="C290" s="45">
        <v>0</v>
      </c>
      <c r="D290" s="45">
        <v>112037.5</v>
      </c>
      <c r="E290">
        <v>1.3440000000000001</v>
      </c>
      <c r="F290">
        <v>3.6669999999999998</v>
      </c>
      <c r="G290">
        <v>16</v>
      </c>
      <c r="H290">
        <v>43.75</v>
      </c>
      <c r="I290">
        <v>1.286</v>
      </c>
    </row>
    <row r="291" spans="1:9" x14ac:dyDescent="0.25">
      <c r="A291" t="s">
        <v>293</v>
      </c>
      <c r="B291" s="45">
        <v>7107</v>
      </c>
      <c r="C291" s="45">
        <v>0</v>
      </c>
      <c r="D291" s="45">
        <v>110551.5</v>
      </c>
      <c r="E291">
        <v>6.87</v>
      </c>
      <c r="F291">
        <v>0.30299999999999999</v>
      </c>
      <c r="G291">
        <v>10</v>
      </c>
      <c r="H291">
        <v>70</v>
      </c>
      <c r="I291">
        <v>18.100000000000001</v>
      </c>
    </row>
    <row r="292" spans="1:9" x14ac:dyDescent="0.25">
      <c r="A292" s="26">
        <v>40452</v>
      </c>
      <c r="B292" s="45">
        <v>4036.5</v>
      </c>
      <c r="C292" s="45">
        <v>0</v>
      </c>
      <c r="D292" s="45">
        <v>103444.5</v>
      </c>
      <c r="E292">
        <v>4.0609999999999999</v>
      </c>
      <c r="F292">
        <v>0.95879999999999999</v>
      </c>
      <c r="G292">
        <v>6</v>
      </c>
      <c r="H292">
        <v>83.33</v>
      </c>
      <c r="I292">
        <v>5.2050000000000001</v>
      </c>
    </row>
    <row r="293" spans="1:9" x14ac:dyDescent="0.25">
      <c r="A293" s="26">
        <v>40238</v>
      </c>
      <c r="B293" s="45">
        <v>-592</v>
      </c>
      <c r="C293" s="45">
        <v>0</v>
      </c>
      <c r="D293" s="45">
        <v>99408</v>
      </c>
      <c r="E293">
        <v>-0.59199999999999997</v>
      </c>
      <c r="F293">
        <v>0.81020000000000003</v>
      </c>
      <c r="G293">
        <v>5</v>
      </c>
      <c r="H293">
        <v>40</v>
      </c>
      <c r="I293">
        <v>0.4173</v>
      </c>
    </row>
    <row r="294" spans="1:9" x14ac:dyDescent="0.25">
      <c r="B294" s="45"/>
      <c r="C294" s="45"/>
      <c r="D294" s="45"/>
    </row>
    <row r="295" spans="1:9" x14ac:dyDescent="0.25">
      <c r="A295" t="s">
        <v>167</v>
      </c>
      <c r="B295" s="45">
        <v>15979.93</v>
      </c>
      <c r="C295" s="45">
        <v>0</v>
      </c>
      <c r="D295" s="45">
        <v>574006.22</v>
      </c>
      <c r="E295">
        <v>3.0459999999999998</v>
      </c>
      <c r="F295">
        <v>3.0760000000000001</v>
      </c>
      <c r="G295">
        <v>8.0190000000000001</v>
      </c>
      <c r="H295">
        <v>51.34</v>
      </c>
      <c r="I295">
        <v>7.0789999999999997</v>
      </c>
    </row>
    <row r="296" spans="1:9" x14ac:dyDescent="0.25">
      <c r="A296" t="s">
        <v>168</v>
      </c>
      <c r="B296" s="45">
        <v>43188.25</v>
      </c>
      <c r="C296" s="45">
        <v>0</v>
      </c>
      <c r="D296" s="45">
        <v>469898.48</v>
      </c>
      <c r="E296">
        <v>7.367</v>
      </c>
      <c r="F296">
        <v>2.6230000000000002</v>
      </c>
      <c r="G296">
        <v>3.1989999999999998</v>
      </c>
      <c r="H296">
        <v>21.85</v>
      </c>
      <c r="I296">
        <v>19.28</v>
      </c>
    </row>
    <row r="297" spans="1:9" x14ac:dyDescent="0.25">
      <c r="A297" s="26"/>
      <c r="B297" s="45"/>
      <c r="C297" s="45"/>
      <c r="D297" s="45"/>
    </row>
    <row r="298" spans="1:9" x14ac:dyDescent="0.25">
      <c r="A298" s="26" t="s">
        <v>169</v>
      </c>
      <c r="B298" s="45"/>
      <c r="C298" s="45"/>
      <c r="D298" s="45"/>
    </row>
    <row r="299" spans="1:9" x14ac:dyDescent="0.25">
      <c r="A299" t="s">
        <v>170</v>
      </c>
      <c r="B299" s="45" t="s">
        <v>150</v>
      </c>
      <c r="C299" s="45" t="s">
        <v>151</v>
      </c>
      <c r="D299" s="45" t="s">
        <v>195</v>
      </c>
      <c r="E299" t="s">
        <v>153</v>
      </c>
      <c r="F299" t="s">
        <v>154</v>
      </c>
      <c r="G299" t="s">
        <v>155</v>
      </c>
      <c r="H299" t="s">
        <v>156</v>
      </c>
      <c r="I299" t="s">
        <v>157</v>
      </c>
    </row>
    <row r="300" spans="1:9" x14ac:dyDescent="0.25">
      <c r="A300" t="s">
        <v>1205</v>
      </c>
      <c r="B300" s="45">
        <v>-5190</v>
      </c>
      <c r="C300" s="45">
        <v>0</v>
      </c>
      <c r="D300" s="45">
        <v>1761913</v>
      </c>
      <c r="E300">
        <v>-0.29370000000000002</v>
      </c>
      <c r="F300">
        <v>0.44309999999999999</v>
      </c>
      <c r="G300">
        <v>2</v>
      </c>
      <c r="H300">
        <v>50</v>
      </c>
      <c r="I300">
        <v>0.3372</v>
      </c>
    </row>
    <row r="301" spans="1:9" x14ac:dyDescent="0.25">
      <c r="A301" s="26" t="s">
        <v>1206</v>
      </c>
      <c r="B301" s="45">
        <v>5452.5</v>
      </c>
      <c r="C301" s="45">
        <v>0</v>
      </c>
      <c r="D301" s="45">
        <v>1767103</v>
      </c>
      <c r="E301">
        <v>0.3095</v>
      </c>
      <c r="F301">
        <v>0</v>
      </c>
      <c r="G301">
        <v>2</v>
      </c>
      <c r="H301">
        <v>100</v>
      </c>
      <c r="I301">
        <v>100</v>
      </c>
    </row>
    <row r="302" spans="1:9" x14ac:dyDescent="0.25">
      <c r="A302" s="26" t="s">
        <v>1207</v>
      </c>
      <c r="B302" s="45">
        <v>-7800</v>
      </c>
      <c r="C302" s="45">
        <v>0</v>
      </c>
      <c r="D302" s="45">
        <v>1761650.5</v>
      </c>
      <c r="E302">
        <v>-0.44080000000000003</v>
      </c>
      <c r="F302">
        <v>0.44080000000000003</v>
      </c>
      <c r="G302">
        <v>1</v>
      </c>
      <c r="H302">
        <v>0</v>
      </c>
      <c r="I302">
        <v>0</v>
      </c>
    </row>
    <row r="303" spans="1:9" x14ac:dyDescent="0.25">
      <c r="A303" t="s">
        <v>1208</v>
      </c>
      <c r="B303" s="45">
        <v>-420</v>
      </c>
      <c r="C303" s="45">
        <v>0</v>
      </c>
      <c r="D303" s="45">
        <v>1769450.5</v>
      </c>
      <c r="E303">
        <v>-2.3699999999999999E-2</v>
      </c>
      <c r="F303">
        <v>2.3699999999999999E-2</v>
      </c>
      <c r="G303">
        <v>1</v>
      </c>
      <c r="H303">
        <v>0</v>
      </c>
      <c r="I303">
        <v>0</v>
      </c>
    </row>
    <row r="304" spans="1:9" x14ac:dyDescent="0.25">
      <c r="A304" t="s">
        <v>1209</v>
      </c>
      <c r="B304" s="45">
        <v>69135</v>
      </c>
      <c r="C304" s="45">
        <v>0</v>
      </c>
      <c r="D304" s="45">
        <v>1769870.5</v>
      </c>
      <c r="E304">
        <v>4.0650000000000004</v>
      </c>
      <c r="F304">
        <v>0</v>
      </c>
      <c r="G304">
        <v>3</v>
      </c>
      <c r="H304">
        <v>100</v>
      </c>
      <c r="I304">
        <v>100</v>
      </c>
    </row>
    <row r="305" spans="1:9" x14ac:dyDescent="0.25">
      <c r="A305" t="s">
        <v>1210</v>
      </c>
      <c r="B305" s="45">
        <v>67.5</v>
      </c>
      <c r="C305" s="45">
        <v>0</v>
      </c>
      <c r="D305" s="45">
        <v>1700735.5</v>
      </c>
      <c r="E305">
        <v>4.0000000000000001E-3</v>
      </c>
      <c r="F305">
        <v>1.5760000000000001</v>
      </c>
      <c r="G305">
        <v>3</v>
      </c>
      <c r="H305">
        <v>66.67</v>
      </c>
      <c r="I305">
        <v>1.002</v>
      </c>
    </row>
    <row r="306" spans="1:9" x14ac:dyDescent="0.25">
      <c r="A306" s="26" t="s">
        <v>1211</v>
      </c>
      <c r="B306" s="45">
        <v>3915</v>
      </c>
      <c r="C306" s="45">
        <v>0</v>
      </c>
      <c r="D306" s="45">
        <v>1700668</v>
      </c>
      <c r="E306">
        <v>0.23069999999999999</v>
      </c>
      <c r="F306">
        <v>0.2235</v>
      </c>
      <c r="G306">
        <v>2</v>
      </c>
      <c r="H306">
        <v>50</v>
      </c>
      <c r="I306">
        <v>2.028</v>
      </c>
    </row>
    <row r="307" spans="1:9" x14ac:dyDescent="0.25">
      <c r="A307" t="s">
        <v>1212</v>
      </c>
      <c r="B307" s="45">
        <v>-5910</v>
      </c>
      <c r="C307" s="45">
        <v>0</v>
      </c>
      <c r="D307" s="45">
        <v>1696753</v>
      </c>
      <c r="E307">
        <v>-0.34710000000000002</v>
      </c>
      <c r="F307">
        <v>0.34710000000000002</v>
      </c>
      <c r="G307">
        <v>1</v>
      </c>
      <c r="H307">
        <v>0</v>
      </c>
      <c r="I307">
        <v>0</v>
      </c>
    </row>
    <row r="308" spans="1:9" x14ac:dyDescent="0.25">
      <c r="A308" t="s">
        <v>1213</v>
      </c>
      <c r="B308" s="45">
        <v>112170</v>
      </c>
      <c r="C308" s="45">
        <v>0</v>
      </c>
      <c r="D308" s="45">
        <v>1702663</v>
      </c>
      <c r="E308">
        <v>7.0529999999999999</v>
      </c>
      <c r="F308">
        <v>0</v>
      </c>
      <c r="G308">
        <v>1</v>
      </c>
      <c r="H308">
        <v>100</v>
      </c>
      <c r="I308">
        <v>100</v>
      </c>
    </row>
    <row r="309" spans="1:9" x14ac:dyDescent="0.25">
      <c r="A309" t="s">
        <v>1214</v>
      </c>
      <c r="B309" s="45">
        <v>-17102</v>
      </c>
      <c r="C309" s="45">
        <v>0</v>
      </c>
      <c r="D309" s="45">
        <v>1590493</v>
      </c>
      <c r="E309">
        <v>-1.0640000000000001</v>
      </c>
      <c r="F309">
        <v>1.98</v>
      </c>
      <c r="G309">
        <v>2</v>
      </c>
      <c r="H309">
        <v>50</v>
      </c>
      <c r="I309">
        <v>0.4627</v>
      </c>
    </row>
    <row r="310" spans="1:9" x14ac:dyDescent="0.25">
      <c r="A310" s="26">
        <v>40889</v>
      </c>
      <c r="B310" s="45">
        <v>1860</v>
      </c>
      <c r="C310" s="45">
        <v>0</v>
      </c>
      <c r="D310" s="45">
        <v>1607595</v>
      </c>
      <c r="E310">
        <v>0.1158</v>
      </c>
      <c r="F310">
        <v>5.04E-2</v>
      </c>
      <c r="G310">
        <v>2</v>
      </c>
      <c r="H310">
        <v>50</v>
      </c>
      <c r="I310">
        <v>3.2959999999999998</v>
      </c>
    </row>
    <row r="311" spans="1:9" x14ac:dyDescent="0.25">
      <c r="A311" s="26">
        <v>40798</v>
      </c>
      <c r="B311" s="45">
        <v>23827.5</v>
      </c>
      <c r="C311" s="45">
        <v>0</v>
      </c>
      <c r="D311" s="45">
        <v>1605735</v>
      </c>
      <c r="E311">
        <v>1.506</v>
      </c>
      <c r="F311">
        <v>0</v>
      </c>
      <c r="G311">
        <v>2</v>
      </c>
      <c r="H311">
        <v>100</v>
      </c>
      <c r="I311">
        <v>100</v>
      </c>
    </row>
    <row r="312" spans="1:9" x14ac:dyDescent="0.25">
      <c r="A312" s="26">
        <v>40767</v>
      </c>
      <c r="B312" s="45">
        <v>21644</v>
      </c>
      <c r="C312" s="45">
        <v>0</v>
      </c>
      <c r="D312" s="45">
        <v>1581907.5</v>
      </c>
      <c r="E312">
        <v>1.387</v>
      </c>
      <c r="F312">
        <v>0</v>
      </c>
      <c r="G312">
        <v>1</v>
      </c>
      <c r="H312">
        <v>100</v>
      </c>
      <c r="I312">
        <v>100</v>
      </c>
    </row>
    <row r="313" spans="1:9" x14ac:dyDescent="0.25">
      <c r="A313" s="26">
        <v>40736</v>
      </c>
      <c r="B313" s="45">
        <v>11480</v>
      </c>
      <c r="C313" s="45">
        <v>0</v>
      </c>
      <c r="D313" s="45">
        <v>1560263.5</v>
      </c>
      <c r="E313">
        <v>0.74119999999999997</v>
      </c>
      <c r="F313">
        <v>5.74E-2</v>
      </c>
      <c r="G313">
        <v>2</v>
      </c>
      <c r="H313">
        <v>50</v>
      </c>
      <c r="I313">
        <v>13.81</v>
      </c>
    </row>
    <row r="314" spans="1:9" x14ac:dyDescent="0.25">
      <c r="A314" s="26">
        <v>40675</v>
      </c>
      <c r="B314" s="45">
        <v>-6664</v>
      </c>
      <c r="C314" s="45">
        <v>0</v>
      </c>
      <c r="D314" s="45">
        <v>1548783.5</v>
      </c>
      <c r="E314">
        <v>-0.4284</v>
      </c>
      <c r="F314">
        <v>0.4284</v>
      </c>
      <c r="G314">
        <v>1</v>
      </c>
      <c r="H314">
        <v>0</v>
      </c>
      <c r="I314">
        <v>0</v>
      </c>
    </row>
    <row r="315" spans="1:9" x14ac:dyDescent="0.25">
      <c r="A315" s="26">
        <v>40586</v>
      </c>
      <c r="B315" s="45">
        <v>-7784</v>
      </c>
      <c r="C315" s="45">
        <v>0</v>
      </c>
      <c r="D315" s="45">
        <v>1555447.5</v>
      </c>
      <c r="E315">
        <v>-0.49790000000000001</v>
      </c>
      <c r="F315">
        <v>0.49790000000000001</v>
      </c>
      <c r="G315">
        <v>1</v>
      </c>
      <c r="H315">
        <v>0</v>
      </c>
      <c r="I315">
        <v>0</v>
      </c>
    </row>
    <row r="316" spans="1:9" x14ac:dyDescent="0.25">
      <c r="A316" s="26">
        <v>40555</v>
      </c>
      <c r="B316" s="45">
        <v>-20730</v>
      </c>
      <c r="C316" s="45">
        <v>0</v>
      </c>
      <c r="D316" s="45">
        <v>1563231.5</v>
      </c>
      <c r="E316">
        <v>-1.3089999999999999</v>
      </c>
      <c r="F316">
        <v>1.3089999999999999</v>
      </c>
      <c r="G316">
        <v>1</v>
      </c>
      <c r="H316">
        <v>0</v>
      </c>
      <c r="I316">
        <v>0</v>
      </c>
    </row>
    <row r="317" spans="1:9" x14ac:dyDescent="0.25">
      <c r="A317" t="s">
        <v>1215</v>
      </c>
      <c r="B317" s="45">
        <v>-10854</v>
      </c>
      <c r="C317" s="45">
        <v>0</v>
      </c>
      <c r="D317" s="45">
        <v>1583961.5</v>
      </c>
      <c r="E317">
        <v>-0.68059999999999998</v>
      </c>
      <c r="F317">
        <v>1.018</v>
      </c>
      <c r="G317">
        <v>2</v>
      </c>
      <c r="H317">
        <v>50</v>
      </c>
      <c r="I317">
        <v>0.33119999999999999</v>
      </c>
    </row>
    <row r="318" spans="1:9" x14ac:dyDescent="0.25">
      <c r="A318" s="26" t="s">
        <v>1216</v>
      </c>
      <c r="B318" s="45">
        <v>14250</v>
      </c>
      <c r="C318" s="45">
        <v>0</v>
      </c>
      <c r="D318" s="45">
        <v>1594815.5</v>
      </c>
      <c r="E318">
        <v>0.90159999999999996</v>
      </c>
      <c r="F318">
        <v>0.33179999999999998</v>
      </c>
      <c r="G318">
        <v>3</v>
      </c>
      <c r="H318">
        <v>66.67</v>
      </c>
      <c r="I318">
        <v>3.6840000000000002</v>
      </c>
    </row>
    <row r="319" spans="1:9" x14ac:dyDescent="0.25">
      <c r="A319" t="s">
        <v>1217</v>
      </c>
      <c r="B319" s="45">
        <v>25620</v>
      </c>
      <c r="C319" s="45">
        <v>0</v>
      </c>
      <c r="D319" s="45">
        <v>1580565.5</v>
      </c>
      <c r="E319">
        <v>1.6479999999999999</v>
      </c>
      <c r="F319">
        <v>0</v>
      </c>
      <c r="G319">
        <v>3</v>
      </c>
      <c r="H319">
        <v>100</v>
      </c>
      <c r="I319">
        <v>100</v>
      </c>
    </row>
    <row r="320" spans="1:9" x14ac:dyDescent="0.25">
      <c r="A320" t="s">
        <v>1218</v>
      </c>
      <c r="B320" s="45">
        <v>47628</v>
      </c>
      <c r="C320" s="45">
        <v>0</v>
      </c>
      <c r="D320" s="45">
        <v>1554945.5</v>
      </c>
      <c r="E320">
        <v>3.16</v>
      </c>
      <c r="F320">
        <v>0</v>
      </c>
      <c r="G320">
        <v>2</v>
      </c>
      <c r="H320">
        <v>100</v>
      </c>
      <c r="I320">
        <v>100</v>
      </c>
    </row>
    <row r="321" spans="1:9" x14ac:dyDescent="0.25">
      <c r="A321" t="s">
        <v>1219</v>
      </c>
      <c r="B321" s="45">
        <v>-42336</v>
      </c>
      <c r="C321" s="45">
        <v>0</v>
      </c>
      <c r="D321" s="45">
        <v>1507317.5</v>
      </c>
      <c r="E321">
        <v>-2.7320000000000002</v>
      </c>
      <c r="F321">
        <v>2.8780000000000001</v>
      </c>
      <c r="G321">
        <v>2</v>
      </c>
      <c r="H321">
        <v>50</v>
      </c>
      <c r="I321">
        <v>5.0799999999999998E-2</v>
      </c>
    </row>
    <row r="322" spans="1:9" x14ac:dyDescent="0.25">
      <c r="A322" s="26" t="s">
        <v>1220</v>
      </c>
      <c r="B322" s="45">
        <v>48440</v>
      </c>
      <c r="C322" s="45">
        <v>0</v>
      </c>
      <c r="D322" s="45">
        <v>1549653.5</v>
      </c>
      <c r="E322">
        <v>3.2269999999999999</v>
      </c>
      <c r="F322">
        <v>0</v>
      </c>
      <c r="G322">
        <v>1</v>
      </c>
      <c r="H322">
        <v>100</v>
      </c>
      <c r="I322">
        <v>100</v>
      </c>
    </row>
    <row r="323" spans="1:9" x14ac:dyDescent="0.25">
      <c r="A323" s="26" t="s">
        <v>1221</v>
      </c>
      <c r="B323" s="45">
        <v>-40600</v>
      </c>
      <c r="C323" s="45">
        <v>0</v>
      </c>
      <c r="D323" s="45">
        <v>1501213.5</v>
      </c>
      <c r="E323">
        <v>-2.633</v>
      </c>
      <c r="F323">
        <v>2.633</v>
      </c>
      <c r="G323">
        <v>1</v>
      </c>
      <c r="H323">
        <v>0</v>
      </c>
      <c r="I323">
        <v>0</v>
      </c>
    </row>
    <row r="324" spans="1:9" x14ac:dyDescent="0.25">
      <c r="A324" t="s">
        <v>1222</v>
      </c>
      <c r="B324" s="45">
        <v>13496</v>
      </c>
      <c r="C324" s="45">
        <v>0</v>
      </c>
      <c r="D324" s="45">
        <v>1541813.5</v>
      </c>
      <c r="E324">
        <v>0.8831</v>
      </c>
      <c r="F324">
        <v>0</v>
      </c>
      <c r="G324">
        <v>2</v>
      </c>
      <c r="H324">
        <v>100</v>
      </c>
      <c r="I324">
        <v>100</v>
      </c>
    </row>
    <row r="325" spans="1:9" x14ac:dyDescent="0.25">
      <c r="A325" t="s">
        <v>1223</v>
      </c>
      <c r="B325" s="45">
        <v>-42126</v>
      </c>
      <c r="C325" s="45">
        <v>0</v>
      </c>
      <c r="D325" s="45">
        <v>1528317.5</v>
      </c>
      <c r="E325">
        <v>-2.6819999999999999</v>
      </c>
      <c r="F325">
        <v>2.6819999999999999</v>
      </c>
      <c r="G325">
        <v>3</v>
      </c>
      <c r="H325">
        <v>0</v>
      </c>
      <c r="I325">
        <v>0</v>
      </c>
    </row>
    <row r="326" spans="1:9" x14ac:dyDescent="0.25">
      <c r="A326" s="26" t="s">
        <v>1224</v>
      </c>
      <c r="B326" s="45">
        <v>-15021</v>
      </c>
      <c r="C326" s="45">
        <v>0</v>
      </c>
      <c r="D326" s="45">
        <v>1570443.5</v>
      </c>
      <c r="E326">
        <v>-0.94740000000000002</v>
      </c>
      <c r="F326">
        <v>1.377</v>
      </c>
      <c r="G326">
        <v>2</v>
      </c>
      <c r="H326">
        <v>50</v>
      </c>
      <c r="I326">
        <v>0.31180000000000002</v>
      </c>
    </row>
    <row r="327" spans="1:9" x14ac:dyDescent="0.25">
      <c r="A327" s="26" t="s">
        <v>1225</v>
      </c>
      <c r="B327" s="45">
        <v>16387</v>
      </c>
      <c r="C327" s="45">
        <v>0</v>
      </c>
      <c r="D327" s="45">
        <v>1585464.5</v>
      </c>
      <c r="E327">
        <v>1.044</v>
      </c>
      <c r="F327">
        <v>0.85429999999999995</v>
      </c>
      <c r="G327">
        <v>4</v>
      </c>
      <c r="H327">
        <v>75</v>
      </c>
      <c r="I327">
        <v>2.222</v>
      </c>
    </row>
    <row r="328" spans="1:9" x14ac:dyDescent="0.25">
      <c r="A328" s="26">
        <v>40858</v>
      </c>
      <c r="B328" s="45">
        <v>32109</v>
      </c>
      <c r="C328" s="45">
        <v>0</v>
      </c>
      <c r="D328" s="45">
        <v>1569077.5</v>
      </c>
      <c r="E328">
        <v>2.089</v>
      </c>
      <c r="F328">
        <v>0</v>
      </c>
      <c r="G328">
        <v>2</v>
      </c>
      <c r="H328">
        <v>100</v>
      </c>
      <c r="I328">
        <v>100</v>
      </c>
    </row>
    <row r="329" spans="1:9" x14ac:dyDescent="0.25">
      <c r="A329" s="26">
        <v>40827</v>
      </c>
      <c r="B329" s="45">
        <v>5600</v>
      </c>
      <c r="C329" s="45">
        <v>0</v>
      </c>
      <c r="D329" s="45">
        <v>1536968.5</v>
      </c>
      <c r="E329">
        <v>0.36570000000000003</v>
      </c>
      <c r="F329">
        <v>0</v>
      </c>
      <c r="G329">
        <v>1</v>
      </c>
      <c r="H329">
        <v>100</v>
      </c>
      <c r="I329">
        <v>100</v>
      </c>
    </row>
    <row r="330" spans="1:9" x14ac:dyDescent="0.25">
      <c r="A330" s="26">
        <v>40797</v>
      </c>
      <c r="B330" s="45">
        <v>62664</v>
      </c>
      <c r="C330" s="45">
        <v>0</v>
      </c>
      <c r="D330" s="45">
        <v>1531368.5</v>
      </c>
      <c r="E330">
        <v>4.2670000000000003</v>
      </c>
      <c r="F330">
        <v>0</v>
      </c>
      <c r="G330">
        <v>3</v>
      </c>
      <c r="H330">
        <v>100</v>
      </c>
      <c r="I330">
        <v>100</v>
      </c>
    </row>
    <row r="331" spans="1:9" x14ac:dyDescent="0.25">
      <c r="A331" s="26">
        <v>40766</v>
      </c>
      <c r="B331" s="45">
        <v>-8141</v>
      </c>
      <c r="C331" s="45">
        <v>0</v>
      </c>
      <c r="D331" s="45">
        <v>1468704.5</v>
      </c>
      <c r="E331">
        <v>-0.55120000000000002</v>
      </c>
      <c r="F331">
        <v>0.55120000000000002</v>
      </c>
      <c r="G331">
        <v>2</v>
      </c>
      <c r="H331">
        <v>0</v>
      </c>
      <c r="I331">
        <v>0</v>
      </c>
    </row>
    <row r="332" spans="1:9" x14ac:dyDescent="0.25">
      <c r="A332" s="26">
        <v>40735</v>
      </c>
      <c r="B332" s="45">
        <v>5124</v>
      </c>
      <c r="C332" s="45">
        <v>0</v>
      </c>
      <c r="D332" s="45">
        <v>1476845.5</v>
      </c>
      <c r="E332">
        <v>0.34820000000000001</v>
      </c>
      <c r="F332">
        <v>0</v>
      </c>
      <c r="G332">
        <v>1</v>
      </c>
      <c r="H332">
        <v>100</v>
      </c>
      <c r="I332">
        <v>100</v>
      </c>
    </row>
    <row r="333" spans="1:9" x14ac:dyDescent="0.25">
      <c r="A333" s="26">
        <v>40644</v>
      </c>
      <c r="B333" s="45">
        <v>17724</v>
      </c>
      <c r="C333" s="45">
        <v>0</v>
      </c>
      <c r="D333" s="45">
        <v>1471721.5</v>
      </c>
      <c r="E333">
        <v>1.2190000000000001</v>
      </c>
      <c r="F333">
        <v>0.47720000000000001</v>
      </c>
      <c r="G333">
        <v>3</v>
      </c>
      <c r="H333">
        <v>66.67</v>
      </c>
      <c r="I333">
        <v>3.512</v>
      </c>
    </row>
    <row r="334" spans="1:9" x14ac:dyDescent="0.25">
      <c r="A334" s="26">
        <v>40613</v>
      </c>
      <c r="B334" s="45">
        <v>-29008</v>
      </c>
      <c r="C334" s="45">
        <v>0</v>
      </c>
      <c r="D334" s="45">
        <v>1453997.5</v>
      </c>
      <c r="E334">
        <v>-1.956</v>
      </c>
      <c r="F334">
        <v>2.1680000000000001</v>
      </c>
      <c r="G334">
        <v>2</v>
      </c>
      <c r="H334">
        <v>50</v>
      </c>
      <c r="I334">
        <v>9.9900000000000003E-2</v>
      </c>
    </row>
    <row r="335" spans="1:9" x14ac:dyDescent="0.25">
      <c r="A335" s="26">
        <v>40585</v>
      </c>
      <c r="B335" s="45">
        <v>1904</v>
      </c>
      <c r="C335" s="45">
        <v>0</v>
      </c>
      <c r="D335" s="45">
        <v>1483005.5</v>
      </c>
      <c r="E335">
        <v>0.12859999999999999</v>
      </c>
      <c r="F335">
        <v>0</v>
      </c>
      <c r="G335">
        <v>1</v>
      </c>
      <c r="H335">
        <v>100</v>
      </c>
      <c r="I335">
        <v>100</v>
      </c>
    </row>
    <row r="336" spans="1:9" x14ac:dyDescent="0.25">
      <c r="A336" s="26">
        <v>40554</v>
      </c>
      <c r="B336" s="45">
        <v>-12376</v>
      </c>
      <c r="C336" s="45">
        <v>0</v>
      </c>
      <c r="D336" s="45">
        <v>1481101.5</v>
      </c>
      <c r="E336">
        <v>-0.82869999999999999</v>
      </c>
      <c r="F336">
        <v>0.82869999999999999</v>
      </c>
      <c r="G336">
        <v>1</v>
      </c>
      <c r="H336">
        <v>0</v>
      </c>
      <c r="I336">
        <v>0</v>
      </c>
    </row>
    <row r="337" spans="1:9" x14ac:dyDescent="0.25">
      <c r="A337" t="s">
        <v>1226</v>
      </c>
      <c r="B337" s="45">
        <v>26600</v>
      </c>
      <c r="C337" s="45">
        <v>0</v>
      </c>
      <c r="D337" s="45">
        <v>1493477.5</v>
      </c>
      <c r="E337">
        <v>1.8129999999999999</v>
      </c>
      <c r="F337">
        <v>0.17219999999999999</v>
      </c>
      <c r="G337">
        <v>2</v>
      </c>
      <c r="H337">
        <v>50</v>
      </c>
      <c r="I337">
        <v>11.33</v>
      </c>
    </row>
    <row r="338" spans="1:9" x14ac:dyDescent="0.25">
      <c r="A338" s="26" t="s">
        <v>1227</v>
      </c>
      <c r="B338" s="45">
        <v>62720</v>
      </c>
      <c r="C338" s="45">
        <v>0</v>
      </c>
      <c r="D338" s="45">
        <v>1466877.5</v>
      </c>
      <c r="E338">
        <v>4.4669999999999996</v>
      </c>
      <c r="F338">
        <v>0</v>
      </c>
      <c r="G338">
        <v>1</v>
      </c>
      <c r="H338">
        <v>100</v>
      </c>
      <c r="I338">
        <v>100</v>
      </c>
    </row>
    <row r="339" spans="1:9" x14ac:dyDescent="0.25">
      <c r="A339" s="26" t="s">
        <v>1228</v>
      </c>
      <c r="B339" s="45">
        <v>-4816</v>
      </c>
      <c r="C339" s="45">
        <v>0</v>
      </c>
      <c r="D339" s="45">
        <v>1404157.5</v>
      </c>
      <c r="E339">
        <v>-0.34179999999999999</v>
      </c>
      <c r="F339">
        <v>0.55249999999999999</v>
      </c>
      <c r="G339">
        <v>2</v>
      </c>
      <c r="H339">
        <v>50</v>
      </c>
      <c r="I339">
        <v>0.38129999999999997</v>
      </c>
    </row>
    <row r="340" spans="1:9" x14ac:dyDescent="0.25">
      <c r="A340" t="s">
        <v>1229</v>
      </c>
      <c r="B340" s="45">
        <v>-10304</v>
      </c>
      <c r="C340" s="45">
        <v>0</v>
      </c>
      <c r="D340" s="45">
        <v>1408973.5</v>
      </c>
      <c r="E340">
        <v>-0.72599999999999998</v>
      </c>
      <c r="F340">
        <v>0.72599999999999998</v>
      </c>
      <c r="G340">
        <v>2</v>
      </c>
      <c r="H340">
        <v>0</v>
      </c>
      <c r="I340">
        <v>0</v>
      </c>
    </row>
    <row r="341" spans="1:9" x14ac:dyDescent="0.25">
      <c r="A341" t="s">
        <v>1230</v>
      </c>
      <c r="B341" s="45">
        <v>-4984</v>
      </c>
      <c r="C341" s="45">
        <v>0</v>
      </c>
      <c r="D341" s="45">
        <v>1419277.5</v>
      </c>
      <c r="E341">
        <v>-0.34989999999999999</v>
      </c>
      <c r="F341">
        <v>0.34989999999999999</v>
      </c>
      <c r="G341">
        <v>1</v>
      </c>
      <c r="H341">
        <v>0</v>
      </c>
      <c r="I341">
        <v>0</v>
      </c>
    </row>
    <row r="342" spans="1:9" x14ac:dyDescent="0.25">
      <c r="A342" t="s">
        <v>1231</v>
      </c>
      <c r="B342" s="45">
        <v>60809</v>
      </c>
      <c r="C342" s="45">
        <v>0</v>
      </c>
      <c r="D342" s="45">
        <v>1424261.5</v>
      </c>
      <c r="E342">
        <v>4.46</v>
      </c>
      <c r="F342">
        <v>0.22950000000000001</v>
      </c>
      <c r="G342">
        <v>3</v>
      </c>
      <c r="H342">
        <v>66.67</v>
      </c>
      <c r="I342">
        <v>19.559999999999999</v>
      </c>
    </row>
    <row r="343" spans="1:9" x14ac:dyDescent="0.25">
      <c r="A343" s="26" t="s">
        <v>1232</v>
      </c>
      <c r="B343" s="45">
        <v>12450</v>
      </c>
      <c r="C343" s="45">
        <v>0</v>
      </c>
      <c r="D343" s="45">
        <v>1363452.5</v>
      </c>
      <c r="E343">
        <v>0.92149999999999999</v>
      </c>
      <c r="F343">
        <v>4.1000000000000003E-3</v>
      </c>
      <c r="G343">
        <v>3</v>
      </c>
      <c r="H343">
        <v>66.67</v>
      </c>
      <c r="I343">
        <v>223.3</v>
      </c>
    </row>
    <row r="344" spans="1:9" x14ac:dyDescent="0.25">
      <c r="A344" t="s">
        <v>1233</v>
      </c>
      <c r="B344" s="45">
        <v>-2964</v>
      </c>
      <c r="C344" s="45">
        <v>0</v>
      </c>
      <c r="D344" s="45">
        <v>1351002.5</v>
      </c>
      <c r="E344">
        <v>-0.21890000000000001</v>
      </c>
      <c r="F344">
        <v>0.21890000000000001</v>
      </c>
      <c r="G344">
        <v>1</v>
      </c>
      <c r="H344">
        <v>0</v>
      </c>
      <c r="I344">
        <v>0</v>
      </c>
    </row>
    <row r="345" spans="1:9" x14ac:dyDescent="0.25">
      <c r="A345" t="s">
        <v>1234</v>
      </c>
      <c r="B345" s="45">
        <v>11258</v>
      </c>
      <c r="C345" s="45">
        <v>0</v>
      </c>
      <c r="D345" s="45">
        <v>1353966.5</v>
      </c>
      <c r="E345">
        <v>0.83850000000000002</v>
      </c>
      <c r="F345">
        <v>0</v>
      </c>
      <c r="G345">
        <v>1</v>
      </c>
      <c r="H345">
        <v>100</v>
      </c>
      <c r="I345">
        <v>100</v>
      </c>
    </row>
    <row r="346" spans="1:9" x14ac:dyDescent="0.25">
      <c r="A346" t="s">
        <v>1235</v>
      </c>
      <c r="B346" s="45">
        <v>-676</v>
      </c>
      <c r="C346" s="45">
        <v>0</v>
      </c>
      <c r="D346" s="45">
        <v>1342708.5</v>
      </c>
      <c r="E346">
        <v>-5.0299999999999997E-2</v>
      </c>
      <c r="F346">
        <v>5.0299999999999997E-2</v>
      </c>
      <c r="G346">
        <v>1</v>
      </c>
      <c r="H346">
        <v>0</v>
      </c>
      <c r="I346">
        <v>0</v>
      </c>
    </row>
    <row r="347" spans="1:9" x14ac:dyDescent="0.25">
      <c r="A347" s="26" t="s">
        <v>1236</v>
      </c>
      <c r="B347" s="45">
        <v>6448</v>
      </c>
      <c r="C347" s="45">
        <v>0</v>
      </c>
      <c r="D347" s="45">
        <v>1343384.5</v>
      </c>
      <c r="E347">
        <v>0.48230000000000001</v>
      </c>
      <c r="F347">
        <v>0</v>
      </c>
      <c r="G347">
        <v>1</v>
      </c>
      <c r="H347">
        <v>100</v>
      </c>
      <c r="I347">
        <v>100</v>
      </c>
    </row>
    <row r="348" spans="1:9" x14ac:dyDescent="0.25">
      <c r="A348" s="26">
        <v>40887</v>
      </c>
      <c r="B348" s="45">
        <v>-3848</v>
      </c>
      <c r="C348" s="45">
        <v>0</v>
      </c>
      <c r="D348" s="45">
        <v>1336936.5</v>
      </c>
      <c r="E348">
        <v>-0.28699999999999998</v>
      </c>
      <c r="F348">
        <v>2.036</v>
      </c>
      <c r="G348">
        <v>2</v>
      </c>
      <c r="H348">
        <v>50</v>
      </c>
      <c r="I348">
        <v>0.85899999999999999</v>
      </c>
    </row>
    <row r="349" spans="1:9" x14ac:dyDescent="0.25">
      <c r="A349" s="26">
        <v>40857</v>
      </c>
      <c r="B349" s="45">
        <v>572</v>
      </c>
      <c r="C349" s="45">
        <v>0</v>
      </c>
      <c r="D349" s="45">
        <v>1340784.5</v>
      </c>
      <c r="E349">
        <v>4.2700000000000002E-2</v>
      </c>
      <c r="F349">
        <v>0</v>
      </c>
      <c r="G349">
        <v>1</v>
      </c>
      <c r="H349">
        <v>100</v>
      </c>
      <c r="I349">
        <v>100</v>
      </c>
    </row>
    <row r="350" spans="1:9" x14ac:dyDescent="0.25">
      <c r="A350" s="26">
        <v>40704</v>
      </c>
      <c r="B350" s="45">
        <v>54548</v>
      </c>
      <c r="C350" s="45">
        <v>0</v>
      </c>
      <c r="D350" s="45">
        <v>1340212.5</v>
      </c>
      <c r="E350">
        <v>4.2430000000000003</v>
      </c>
      <c r="F350">
        <v>0</v>
      </c>
      <c r="G350">
        <v>1</v>
      </c>
      <c r="H350">
        <v>100</v>
      </c>
      <c r="I350">
        <v>100</v>
      </c>
    </row>
    <row r="351" spans="1:9" x14ac:dyDescent="0.25">
      <c r="A351" s="26">
        <v>40673</v>
      </c>
      <c r="B351" s="45">
        <v>35815</v>
      </c>
      <c r="C351" s="45">
        <v>0</v>
      </c>
      <c r="D351" s="45">
        <v>1285664.5</v>
      </c>
      <c r="E351">
        <v>2.8660000000000001</v>
      </c>
      <c r="F351">
        <v>0</v>
      </c>
      <c r="G351">
        <v>2</v>
      </c>
      <c r="H351">
        <v>100</v>
      </c>
      <c r="I351">
        <v>100</v>
      </c>
    </row>
    <row r="352" spans="1:9" x14ac:dyDescent="0.25">
      <c r="A352" s="26" t="s">
        <v>1237</v>
      </c>
      <c r="B352" s="45">
        <v>18356</v>
      </c>
      <c r="C352" s="45">
        <v>0</v>
      </c>
      <c r="D352" s="45">
        <v>1249849.5</v>
      </c>
      <c r="E352">
        <v>1.4910000000000001</v>
      </c>
      <c r="F352">
        <v>0.64019999999999999</v>
      </c>
      <c r="G352">
        <v>3</v>
      </c>
      <c r="H352">
        <v>66.67</v>
      </c>
      <c r="I352">
        <v>3.3069999999999999</v>
      </c>
    </row>
    <row r="353" spans="1:9" x14ac:dyDescent="0.25">
      <c r="A353" t="s">
        <v>1238</v>
      </c>
      <c r="B353" s="45">
        <v>-51038</v>
      </c>
      <c r="C353" s="45">
        <v>0</v>
      </c>
      <c r="D353" s="45">
        <v>1231493.5</v>
      </c>
      <c r="E353">
        <v>-3.9790000000000001</v>
      </c>
      <c r="F353">
        <v>3.9790000000000001</v>
      </c>
      <c r="G353">
        <v>1</v>
      </c>
      <c r="H353">
        <v>0</v>
      </c>
      <c r="I353">
        <v>0</v>
      </c>
    </row>
    <row r="354" spans="1:9" x14ac:dyDescent="0.25">
      <c r="A354" t="s">
        <v>1239</v>
      </c>
      <c r="B354" s="45">
        <v>50492</v>
      </c>
      <c r="C354" s="45">
        <v>0</v>
      </c>
      <c r="D354" s="45">
        <v>1282531.5</v>
      </c>
      <c r="E354">
        <v>4.0979999999999999</v>
      </c>
      <c r="F354">
        <v>0</v>
      </c>
      <c r="G354">
        <v>2</v>
      </c>
      <c r="H354">
        <v>100</v>
      </c>
      <c r="I354">
        <v>100</v>
      </c>
    </row>
    <row r="355" spans="1:9" x14ac:dyDescent="0.25">
      <c r="A355" t="s">
        <v>1240</v>
      </c>
      <c r="B355" s="45">
        <v>3614</v>
      </c>
      <c r="C355" s="45">
        <v>0</v>
      </c>
      <c r="D355" s="45">
        <v>1232039.5</v>
      </c>
      <c r="E355">
        <v>0.29420000000000002</v>
      </c>
      <c r="F355">
        <v>0</v>
      </c>
      <c r="G355">
        <v>1</v>
      </c>
      <c r="H355">
        <v>100</v>
      </c>
      <c r="I355">
        <v>100</v>
      </c>
    </row>
    <row r="356" spans="1:9" x14ac:dyDescent="0.25">
      <c r="A356" t="s">
        <v>1241</v>
      </c>
      <c r="B356" s="45">
        <v>-65377</v>
      </c>
      <c r="C356" s="45">
        <v>0</v>
      </c>
      <c r="D356" s="45">
        <v>1228425.5</v>
      </c>
      <c r="E356">
        <v>-5.0529999999999999</v>
      </c>
      <c r="F356">
        <v>5.0529999999999999</v>
      </c>
      <c r="G356">
        <v>5</v>
      </c>
      <c r="H356">
        <v>0</v>
      </c>
      <c r="I356">
        <v>0</v>
      </c>
    </row>
    <row r="357" spans="1:9" x14ac:dyDescent="0.25">
      <c r="A357" t="s">
        <v>1242</v>
      </c>
      <c r="B357" s="45">
        <v>30628</v>
      </c>
      <c r="C357" s="45">
        <v>0</v>
      </c>
      <c r="D357" s="45">
        <v>1293802.5</v>
      </c>
      <c r="E357">
        <v>2.4249999999999998</v>
      </c>
      <c r="F357">
        <v>0</v>
      </c>
      <c r="G357">
        <v>2</v>
      </c>
      <c r="H357">
        <v>100</v>
      </c>
      <c r="I357">
        <v>100</v>
      </c>
    </row>
    <row r="358" spans="1:9" x14ac:dyDescent="0.25">
      <c r="A358" s="26" t="s">
        <v>1243</v>
      </c>
      <c r="B358" s="45">
        <v>-15392</v>
      </c>
      <c r="C358" s="45">
        <v>0</v>
      </c>
      <c r="D358" s="45">
        <v>1263174.5</v>
      </c>
      <c r="E358">
        <v>-1.204</v>
      </c>
      <c r="F358">
        <v>2.6230000000000002</v>
      </c>
      <c r="G358">
        <v>2</v>
      </c>
      <c r="H358">
        <v>50</v>
      </c>
      <c r="I358">
        <v>0.54110000000000003</v>
      </c>
    </row>
    <row r="359" spans="1:9" x14ac:dyDescent="0.25">
      <c r="A359" s="26" t="s">
        <v>1244</v>
      </c>
      <c r="B359" s="45">
        <v>5538</v>
      </c>
      <c r="C359" s="45">
        <v>0</v>
      </c>
      <c r="D359" s="45">
        <v>1278566.5</v>
      </c>
      <c r="E359">
        <v>0.435</v>
      </c>
      <c r="F359">
        <v>0.67059999999999997</v>
      </c>
      <c r="G359">
        <v>2</v>
      </c>
      <c r="H359">
        <v>50</v>
      </c>
      <c r="I359">
        <v>1.6419999999999999</v>
      </c>
    </row>
    <row r="360" spans="1:9" x14ac:dyDescent="0.25">
      <c r="A360" t="s">
        <v>1245</v>
      </c>
      <c r="B360" s="45">
        <v>27820</v>
      </c>
      <c r="C360" s="45">
        <v>0</v>
      </c>
      <c r="D360" s="45">
        <v>1273028.5</v>
      </c>
      <c r="E360">
        <v>2.234</v>
      </c>
      <c r="F360">
        <v>0</v>
      </c>
      <c r="G360">
        <v>1</v>
      </c>
      <c r="H360">
        <v>100</v>
      </c>
      <c r="I360">
        <v>100</v>
      </c>
    </row>
    <row r="361" spans="1:9" x14ac:dyDescent="0.25">
      <c r="A361" t="s">
        <v>1246</v>
      </c>
      <c r="B361" s="45">
        <v>15145</v>
      </c>
      <c r="C361" s="45">
        <v>0</v>
      </c>
      <c r="D361" s="45">
        <v>1245208.5</v>
      </c>
      <c r="E361">
        <v>1.2310000000000001</v>
      </c>
      <c r="F361">
        <v>0</v>
      </c>
      <c r="G361">
        <v>1</v>
      </c>
      <c r="H361">
        <v>100</v>
      </c>
      <c r="I361">
        <v>100</v>
      </c>
    </row>
    <row r="362" spans="1:9" x14ac:dyDescent="0.25">
      <c r="A362" s="26">
        <v>40886</v>
      </c>
      <c r="B362" s="45">
        <v>33254</v>
      </c>
      <c r="C362" s="45">
        <v>0</v>
      </c>
      <c r="D362" s="45">
        <v>1230063.5</v>
      </c>
      <c r="E362">
        <v>2.7789999999999999</v>
      </c>
      <c r="F362">
        <v>0</v>
      </c>
      <c r="G362">
        <v>1</v>
      </c>
      <c r="H362">
        <v>100</v>
      </c>
      <c r="I362">
        <v>100</v>
      </c>
    </row>
    <row r="363" spans="1:9" x14ac:dyDescent="0.25">
      <c r="A363" s="26">
        <v>40795</v>
      </c>
      <c r="B363" s="45">
        <v>70950</v>
      </c>
      <c r="C363" s="45">
        <v>0</v>
      </c>
      <c r="D363" s="45">
        <v>1196809.5</v>
      </c>
      <c r="E363">
        <v>6.3019999999999996</v>
      </c>
      <c r="F363">
        <v>0</v>
      </c>
      <c r="G363">
        <v>2</v>
      </c>
      <c r="H363">
        <v>100</v>
      </c>
      <c r="I363">
        <v>100</v>
      </c>
    </row>
    <row r="364" spans="1:9" x14ac:dyDescent="0.25">
      <c r="A364" s="26">
        <v>40764</v>
      </c>
      <c r="B364" s="45">
        <v>-35330.5</v>
      </c>
      <c r="C364" s="45">
        <v>0</v>
      </c>
      <c r="D364" s="45">
        <v>1125859.5</v>
      </c>
      <c r="E364">
        <v>-3.0430000000000001</v>
      </c>
      <c r="F364">
        <v>3.3180000000000001</v>
      </c>
      <c r="G364">
        <v>3</v>
      </c>
      <c r="H364">
        <v>33.33</v>
      </c>
      <c r="I364">
        <v>8.2900000000000001E-2</v>
      </c>
    </row>
    <row r="365" spans="1:9" x14ac:dyDescent="0.25">
      <c r="A365" s="26">
        <v>40733</v>
      </c>
      <c r="B365" s="45">
        <v>5472</v>
      </c>
      <c r="C365" s="45">
        <v>0</v>
      </c>
      <c r="D365" s="45">
        <v>1161190</v>
      </c>
      <c r="E365">
        <v>0.47349999999999998</v>
      </c>
      <c r="F365">
        <v>0.95530000000000004</v>
      </c>
      <c r="G365">
        <v>2</v>
      </c>
      <c r="H365">
        <v>50</v>
      </c>
      <c r="I365">
        <v>1.496</v>
      </c>
    </row>
    <row r="366" spans="1:9" x14ac:dyDescent="0.25">
      <c r="A366" s="26">
        <v>40703</v>
      </c>
      <c r="B366" s="45">
        <v>2856</v>
      </c>
      <c r="C366" s="45">
        <v>0</v>
      </c>
      <c r="D366" s="45">
        <v>1155718</v>
      </c>
      <c r="E366">
        <v>0.2477</v>
      </c>
      <c r="F366">
        <v>0</v>
      </c>
      <c r="G366">
        <v>1</v>
      </c>
      <c r="H366">
        <v>100</v>
      </c>
      <c r="I366">
        <v>100</v>
      </c>
    </row>
    <row r="367" spans="1:9" x14ac:dyDescent="0.25">
      <c r="A367" s="26">
        <v>40583</v>
      </c>
      <c r="B367" s="45">
        <v>-16172</v>
      </c>
      <c r="C367" s="45">
        <v>0</v>
      </c>
      <c r="D367" s="45">
        <v>1152862</v>
      </c>
      <c r="E367">
        <v>-1.383</v>
      </c>
      <c r="F367">
        <v>1.383</v>
      </c>
      <c r="G367">
        <v>1</v>
      </c>
      <c r="H367">
        <v>0</v>
      </c>
      <c r="I367">
        <v>0</v>
      </c>
    </row>
    <row r="368" spans="1:9" x14ac:dyDescent="0.25">
      <c r="A368" s="26">
        <v>40552</v>
      </c>
      <c r="B368" s="45">
        <v>-13435.5</v>
      </c>
      <c r="C368" s="45">
        <v>0</v>
      </c>
      <c r="D368" s="45">
        <v>1169034</v>
      </c>
      <c r="E368">
        <v>-1.1359999999999999</v>
      </c>
      <c r="F368">
        <v>1.1359999999999999</v>
      </c>
      <c r="G368">
        <v>2</v>
      </c>
      <c r="H368">
        <v>0</v>
      </c>
      <c r="I368">
        <v>0</v>
      </c>
    </row>
    <row r="369" spans="1:9" x14ac:dyDescent="0.25">
      <c r="A369" t="s">
        <v>1247</v>
      </c>
      <c r="B369" s="45">
        <v>-97.5</v>
      </c>
      <c r="C369" s="45">
        <v>0</v>
      </c>
      <c r="D369" s="45">
        <v>1182469.5</v>
      </c>
      <c r="E369">
        <v>-8.2000000000000007E-3</v>
      </c>
      <c r="F369">
        <v>8.2000000000000007E-3</v>
      </c>
      <c r="G369">
        <v>1</v>
      </c>
      <c r="H369">
        <v>0</v>
      </c>
      <c r="I369">
        <v>0</v>
      </c>
    </row>
    <row r="370" spans="1:9" x14ac:dyDescent="0.25">
      <c r="A370" t="s">
        <v>1248</v>
      </c>
      <c r="B370" s="45">
        <v>-15736.5</v>
      </c>
      <c r="C370" s="45">
        <v>0</v>
      </c>
      <c r="D370" s="45">
        <v>1182567</v>
      </c>
      <c r="E370">
        <v>-1.3129999999999999</v>
      </c>
      <c r="F370">
        <v>2.6280000000000001</v>
      </c>
      <c r="G370">
        <v>3</v>
      </c>
      <c r="H370">
        <v>33.33</v>
      </c>
      <c r="I370">
        <v>0.50029999999999997</v>
      </c>
    </row>
    <row r="371" spans="1:9" x14ac:dyDescent="0.25">
      <c r="A371" s="26" t="s">
        <v>1249</v>
      </c>
      <c r="B371" s="45">
        <v>16406</v>
      </c>
      <c r="C371" s="45">
        <v>0</v>
      </c>
      <c r="D371" s="45">
        <v>1198303.5</v>
      </c>
      <c r="E371">
        <v>1.3879999999999999</v>
      </c>
      <c r="F371">
        <v>0</v>
      </c>
      <c r="G371">
        <v>2</v>
      </c>
      <c r="H371">
        <v>100</v>
      </c>
      <c r="I371">
        <v>100</v>
      </c>
    </row>
    <row r="372" spans="1:9" x14ac:dyDescent="0.25">
      <c r="A372" s="26" t="s">
        <v>1250</v>
      </c>
      <c r="B372" s="45">
        <v>-38993.5</v>
      </c>
      <c r="C372" s="45">
        <v>0</v>
      </c>
      <c r="D372" s="45">
        <v>1181897.5</v>
      </c>
      <c r="E372">
        <v>-3.194</v>
      </c>
      <c r="F372">
        <v>4.0460000000000003</v>
      </c>
      <c r="G372">
        <v>5</v>
      </c>
      <c r="H372">
        <v>40</v>
      </c>
      <c r="I372">
        <v>0.34589999999999999</v>
      </c>
    </row>
    <row r="373" spans="1:9" x14ac:dyDescent="0.25">
      <c r="A373" t="s">
        <v>1251</v>
      </c>
      <c r="B373" s="45">
        <v>-13000</v>
      </c>
      <c r="C373" s="45">
        <v>0</v>
      </c>
      <c r="D373" s="45">
        <v>1220891</v>
      </c>
      <c r="E373">
        <v>-1.054</v>
      </c>
      <c r="F373">
        <v>1.054</v>
      </c>
      <c r="G373">
        <v>1</v>
      </c>
      <c r="H373">
        <v>0</v>
      </c>
      <c r="I373">
        <v>0</v>
      </c>
    </row>
    <row r="374" spans="1:9" x14ac:dyDescent="0.25">
      <c r="A374" t="s">
        <v>1252</v>
      </c>
      <c r="B374" s="45">
        <v>3146</v>
      </c>
      <c r="C374" s="45">
        <v>0</v>
      </c>
      <c r="D374" s="45">
        <v>1233891</v>
      </c>
      <c r="E374">
        <v>0.25559999999999999</v>
      </c>
      <c r="F374">
        <v>1.61</v>
      </c>
      <c r="G374">
        <v>3</v>
      </c>
      <c r="H374">
        <v>33.33</v>
      </c>
      <c r="I374">
        <v>1.159</v>
      </c>
    </row>
    <row r="375" spans="1:9" x14ac:dyDescent="0.25">
      <c r="A375" s="26" t="s">
        <v>1253</v>
      </c>
      <c r="B375" s="45">
        <v>-16926</v>
      </c>
      <c r="C375" s="45">
        <v>0</v>
      </c>
      <c r="D375" s="45">
        <v>1230745</v>
      </c>
      <c r="E375">
        <v>-1.357</v>
      </c>
      <c r="F375">
        <v>1.357</v>
      </c>
      <c r="G375">
        <v>1</v>
      </c>
      <c r="H375">
        <v>0</v>
      </c>
      <c r="I375">
        <v>0</v>
      </c>
    </row>
    <row r="376" spans="1:9" x14ac:dyDescent="0.25">
      <c r="A376" s="26" t="s">
        <v>1254</v>
      </c>
      <c r="B376" s="45">
        <v>190236</v>
      </c>
      <c r="C376" s="45">
        <v>0</v>
      </c>
      <c r="D376" s="45">
        <v>1247671</v>
      </c>
      <c r="E376">
        <v>17.989999999999998</v>
      </c>
      <c r="F376">
        <v>0</v>
      </c>
      <c r="G376">
        <v>2</v>
      </c>
      <c r="H376">
        <v>100</v>
      </c>
      <c r="I376">
        <v>100</v>
      </c>
    </row>
    <row r="377" spans="1:9" x14ac:dyDescent="0.25">
      <c r="A377" t="s">
        <v>1255</v>
      </c>
      <c r="B377" s="45">
        <v>5472</v>
      </c>
      <c r="C377" s="45">
        <v>0</v>
      </c>
      <c r="D377" s="45">
        <v>1057435</v>
      </c>
      <c r="E377">
        <v>0.5202</v>
      </c>
      <c r="F377">
        <v>0</v>
      </c>
      <c r="G377">
        <v>2</v>
      </c>
      <c r="H377">
        <v>100</v>
      </c>
      <c r="I377">
        <v>100</v>
      </c>
    </row>
    <row r="378" spans="1:9" x14ac:dyDescent="0.25">
      <c r="A378" t="s">
        <v>1256</v>
      </c>
      <c r="B378" s="45">
        <v>-9996</v>
      </c>
      <c r="C378" s="45">
        <v>0</v>
      </c>
      <c r="D378" s="45">
        <v>1051963</v>
      </c>
      <c r="E378">
        <v>-0.94130000000000003</v>
      </c>
      <c r="F378">
        <v>1.393</v>
      </c>
      <c r="G378">
        <v>3</v>
      </c>
      <c r="H378">
        <v>33.33</v>
      </c>
      <c r="I378">
        <v>0.3271</v>
      </c>
    </row>
    <row r="379" spans="1:9" x14ac:dyDescent="0.25">
      <c r="A379" s="26" t="s">
        <v>1257</v>
      </c>
      <c r="B379" s="45">
        <v>37176</v>
      </c>
      <c r="C379" s="45">
        <v>0</v>
      </c>
      <c r="D379" s="45">
        <v>1061959</v>
      </c>
      <c r="E379">
        <v>3.6280000000000001</v>
      </c>
      <c r="F379">
        <v>0</v>
      </c>
      <c r="G379">
        <v>1</v>
      </c>
      <c r="H379">
        <v>100</v>
      </c>
      <c r="I379">
        <v>100</v>
      </c>
    </row>
    <row r="380" spans="1:9" x14ac:dyDescent="0.25">
      <c r="A380" s="26">
        <v>40885</v>
      </c>
      <c r="B380" s="45">
        <v>696</v>
      </c>
      <c r="C380" s="45">
        <v>0</v>
      </c>
      <c r="D380" s="45">
        <v>1024783</v>
      </c>
      <c r="E380">
        <v>6.8000000000000005E-2</v>
      </c>
      <c r="F380">
        <v>0</v>
      </c>
      <c r="G380">
        <v>1</v>
      </c>
      <c r="H380">
        <v>100</v>
      </c>
      <c r="I380">
        <v>100</v>
      </c>
    </row>
    <row r="381" spans="1:9" x14ac:dyDescent="0.25">
      <c r="A381" s="26">
        <v>40855</v>
      </c>
      <c r="B381" s="45">
        <v>-40368</v>
      </c>
      <c r="C381" s="45">
        <v>0</v>
      </c>
      <c r="D381" s="45">
        <v>1024087</v>
      </c>
      <c r="E381">
        <v>-3.7919999999999998</v>
      </c>
      <c r="F381">
        <v>5.1520000000000001</v>
      </c>
      <c r="G381">
        <v>3</v>
      </c>
      <c r="H381">
        <v>33.33</v>
      </c>
      <c r="I381">
        <v>0.26390000000000002</v>
      </c>
    </row>
    <row r="382" spans="1:9" x14ac:dyDescent="0.25">
      <c r="A382" s="26">
        <v>40824</v>
      </c>
      <c r="B382" s="45">
        <v>39402</v>
      </c>
      <c r="C382" s="45">
        <v>0</v>
      </c>
      <c r="D382" s="45">
        <v>1064455</v>
      </c>
      <c r="E382">
        <v>3.8439999999999999</v>
      </c>
      <c r="F382">
        <v>2.169</v>
      </c>
      <c r="G382">
        <v>3</v>
      </c>
      <c r="H382">
        <v>33.33</v>
      </c>
      <c r="I382">
        <v>2.1579999999999999</v>
      </c>
    </row>
    <row r="383" spans="1:9" x14ac:dyDescent="0.25">
      <c r="A383" s="26">
        <v>40794</v>
      </c>
      <c r="B383" s="45">
        <v>-87312</v>
      </c>
      <c r="C383" s="45">
        <v>0</v>
      </c>
      <c r="D383" s="45">
        <v>1025053</v>
      </c>
      <c r="E383">
        <v>-7.8490000000000002</v>
      </c>
      <c r="F383">
        <v>7.8490000000000002</v>
      </c>
      <c r="G383">
        <v>3</v>
      </c>
      <c r="H383">
        <v>0</v>
      </c>
      <c r="I383">
        <v>0</v>
      </c>
    </row>
    <row r="384" spans="1:9" x14ac:dyDescent="0.25">
      <c r="A384" s="26">
        <v>40763</v>
      </c>
      <c r="B384" s="45">
        <v>194185.5</v>
      </c>
      <c r="C384" s="45">
        <v>0</v>
      </c>
      <c r="D384" s="45">
        <v>1112365</v>
      </c>
      <c r="E384">
        <v>21.15</v>
      </c>
      <c r="F384">
        <v>0</v>
      </c>
      <c r="G384">
        <v>4</v>
      </c>
      <c r="H384">
        <v>100</v>
      </c>
      <c r="I384">
        <v>100</v>
      </c>
    </row>
    <row r="385" spans="1:9" x14ac:dyDescent="0.25">
      <c r="A385" s="26">
        <v>40671</v>
      </c>
      <c r="B385" s="45">
        <v>-9982.5</v>
      </c>
      <c r="C385" s="45">
        <v>0</v>
      </c>
      <c r="D385" s="45">
        <v>918179.5</v>
      </c>
      <c r="E385">
        <v>-1.0760000000000001</v>
      </c>
      <c r="F385">
        <v>1.0760000000000001</v>
      </c>
      <c r="G385">
        <v>2</v>
      </c>
      <c r="H385">
        <v>0</v>
      </c>
      <c r="I385">
        <v>0</v>
      </c>
    </row>
    <row r="386" spans="1:9" x14ac:dyDescent="0.25">
      <c r="A386" s="26">
        <v>40641</v>
      </c>
      <c r="B386" s="45">
        <v>104346</v>
      </c>
      <c r="C386" s="45">
        <v>0</v>
      </c>
      <c r="D386" s="45">
        <v>928162</v>
      </c>
      <c r="E386">
        <v>12.67</v>
      </c>
      <c r="F386">
        <v>0</v>
      </c>
      <c r="G386">
        <v>2</v>
      </c>
      <c r="H386">
        <v>100</v>
      </c>
      <c r="I386">
        <v>100</v>
      </c>
    </row>
    <row r="387" spans="1:9" x14ac:dyDescent="0.25">
      <c r="A387" s="26">
        <v>40582</v>
      </c>
      <c r="B387" s="45">
        <v>19536</v>
      </c>
      <c r="C387" s="45">
        <v>0</v>
      </c>
      <c r="D387" s="45">
        <v>823816</v>
      </c>
      <c r="E387">
        <v>2.4289999999999998</v>
      </c>
      <c r="F387">
        <v>0</v>
      </c>
      <c r="G387">
        <v>1</v>
      </c>
      <c r="H387">
        <v>100</v>
      </c>
      <c r="I387">
        <v>100</v>
      </c>
    </row>
    <row r="388" spans="1:9" x14ac:dyDescent="0.25">
      <c r="A388" s="26">
        <v>40551</v>
      </c>
      <c r="B388" s="45">
        <v>83851</v>
      </c>
      <c r="C388" s="45">
        <v>0</v>
      </c>
      <c r="D388" s="45">
        <v>804280</v>
      </c>
      <c r="E388">
        <v>11.64</v>
      </c>
      <c r="F388">
        <v>0</v>
      </c>
      <c r="G388">
        <v>4</v>
      </c>
      <c r="H388">
        <v>100</v>
      </c>
      <c r="I388">
        <v>100</v>
      </c>
    </row>
    <row r="389" spans="1:9" x14ac:dyDescent="0.25">
      <c r="A389" t="s">
        <v>1258</v>
      </c>
      <c r="B389" s="45">
        <v>-2000</v>
      </c>
      <c r="C389" s="45">
        <v>0</v>
      </c>
      <c r="D389" s="45">
        <v>720429</v>
      </c>
      <c r="E389">
        <v>-0.27679999999999999</v>
      </c>
      <c r="F389">
        <v>0.27679999999999999</v>
      </c>
      <c r="G389">
        <v>1</v>
      </c>
      <c r="H389">
        <v>0</v>
      </c>
      <c r="I389">
        <v>0</v>
      </c>
    </row>
    <row r="390" spans="1:9" x14ac:dyDescent="0.25">
      <c r="A390" t="s">
        <v>1259</v>
      </c>
      <c r="B390" s="45">
        <v>2040</v>
      </c>
      <c r="C390" s="45">
        <v>0</v>
      </c>
      <c r="D390" s="45">
        <v>722429</v>
      </c>
      <c r="E390">
        <v>0.28320000000000001</v>
      </c>
      <c r="F390">
        <v>0</v>
      </c>
      <c r="G390">
        <v>1</v>
      </c>
      <c r="H390">
        <v>100</v>
      </c>
      <c r="I390">
        <v>100</v>
      </c>
    </row>
    <row r="391" spans="1:9" x14ac:dyDescent="0.25">
      <c r="A391" t="s">
        <v>1260</v>
      </c>
      <c r="B391" s="45">
        <v>56825</v>
      </c>
      <c r="C391" s="45">
        <v>0</v>
      </c>
      <c r="D391" s="45">
        <v>720389</v>
      </c>
      <c r="E391">
        <v>8.5640000000000001</v>
      </c>
      <c r="F391">
        <v>0</v>
      </c>
      <c r="G391">
        <v>2</v>
      </c>
      <c r="H391">
        <v>100</v>
      </c>
      <c r="I391">
        <v>100</v>
      </c>
    </row>
    <row r="392" spans="1:9" x14ac:dyDescent="0.25">
      <c r="A392" s="26" t="s">
        <v>1261</v>
      </c>
      <c r="B392" s="45">
        <v>-12410</v>
      </c>
      <c r="C392" s="45">
        <v>0</v>
      </c>
      <c r="D392" s="45">
        <v>663564</v>
      </c>
      <c r="E392">
        <v>-1.8360000000000001</v>
      </c>
      <c r="F392">
        <v>1.8360000000000001</v>
      </c>
      <c r="G392">
        <v>3</v>
      </c>
      <c r="H392">
        <v>0</v>
      </c>
      <c r="I392">
        <v>0</v>
      </c>
    </row>
    <row r="393" spans="1:9" x14ac:dyDescent="0.25">
      <c r="A393" s="26" t="s">
        <v>1262</v>
      </c>
      <c r="B393" s="45">
        <v>9140</v>
      </c>
      <c r="C393" s="45">
        <v>0</v>
      </c>
      <c r="D393" s="45">
        <v>675974</v>
      </c>
      <c r="E393">
        <v>1.371</v>
      </c>
      <c r="F393">
        <v>1.8460000000000001</v>
      </c>
      <c r="G393">
        <v>3</v>
      </c>
      <c r="H393">
        <v>66.67</v>
      </c>
      <c r="I393">
        <v>1.7250000000000001</v>
      </c>
    </row>
    <row r="394" spans="1:9" x14ac:dyDescent="0.25">
      <c r="A394" t="s">
        <v>1263</v>
      </c>
      <c r="B394" s="45">
        <v>-10900</v>
      </c>
      <c r="C394" s="45">
        <v>0</v>
      </c>
      <c r="D394" s="45">
        <v>666834</v>
      </c>
      <c r="E394">
        <v>-1.6080000000000001</v>
      </c>
      <c r="F394">
        <v>1.6080000000000001</v>
      </c>
      <c r="G394">
        <v>1</v>
      </c>
      <c r="H394">
        <v>0</v>
      </c>
      <c r="I394">
        <v>0</v>
      </c>
    </row>
    <row r="395" spans="1:9" x14ac:dyDescent="0.25">
      <c r="A395" t="s">
        <v>1264</v>
      </c>
      <c r="B395" s="45">
        <v>16180</v>
      </c>
      <c r="C395" s="45">
        <v>0</v>
      </c>
      <c r="D395" s="45">
        <v>677734</v>
      </c>
      <c r="E395">
        <v>2.4460000000000002</v>
      </c>
      <c r="F395">
        <v>0</v>
      </c>
      <c r="G395">
        <v>2</v>
      </c>
      <c r="H395">
        <v>100</v>
      </c>
      <c r="I395">
        <v>100</v>
      </c>
    </row>
    <row r="396" spans="1:9" x14ac:dyDescent="0.25">
      <c r="A396" s="26" t="s">
        <v>1265</v>
      </c>
      <c r="B396" s="45">
        <v>-1315</v>
      </c>
      <c r="C396" s="45">
        <v>0</v>
      </c>
      <c r="D396" s="45">
        <v>661554</v>
      </c>
      <c r="E396">
        <v>-0.19839999999999999</v>
      </c>
      <c r="F396">
        <v>0.57709999999999995</v>
      </c>
      <c r="G396">
        <v>2</v>
      </c>
      <c r="H396">
        <v>50</v>
      </c>
      <c r="I396">
        <v>0.65759999999999996</v>
      </c>
    </row>
    <row r="397" spans="1:9" x14ac:dyDescent="0.25">
      <c r="A397" s="26" t="s">
        <v>1266</v>
      </c>
      <c r="B397" s="45">
        <v>1360</v>
      </c>
      <c r="C397" s="45">
        <v>0</v>
      </c>
      <c r="D397" s="45">
        <v>662869</v>
      </c>
      <c r="E397">
        <v>0.2056</v>
      </c>
      <c r="F397">
        <v>0</v>
      </c>
      <c r="G397">
        <v>1</v>
      </c>
      <c r="H397">
        <v>100</v>
      </c>
      <c r="I397">
        <v>100</v>
      </c>
    </row>
    <row r="398" spans="1:9" x14ac:dyDescent="0.25">
      <c r="A398" s="26">
        <v>40884</v>
      </c>
      <c r="B398" s="45">
        <v>19780</v>
      </c>
      <c r="C398" s="45">
        <v>0</v>
      </c>
      <c r="D398" s="45">
        <v>661509</v>
      </c>
      <c r="E398">
        <v>3.0819999999999999</v>
      </c>
      <c r="F398">
        <v>0</v>
      </c>
      <c r="G398">
        <v>1</v>
      </c>
      <c r="H398">
        <v>100</v>
      </c>
      <c r="I398">
        <v>100</v>
      </c>
    </row>
    <row r="399" spans="1:9" x14ac:dyDescent="0.25">
      <c r="A399" s="26">
        <v>40762</v>
      </c>
      <c r="B399" s="45">
        <v>35645.5</v>
      </c>
      <c r="C399" s="45">
        <v>0</v>
      </c>
      <c r="D399" s="45">
        <v>641729</v>
      </c>
      <c r="E399">
        <v>5.8810000000000002</v>
      </c>
      <c r="F399">
        <v>0</v>
      </c>
      <c r="G399">
        <v>4</v>
      </c>
      <c r="H399">
        <v>100</v>
      </c>
      <c r="I399">
        <v>100</v>
      </c>
    </row>
    <row r="400" spans="1:9" x14ac:dyDescent="0.25">
      <c r="A400" s="26">
        <v>40731</v>
      </c>
      <c r="B400" s="45">
        <v>2520</v>
      </c>
      <c r="C400" s="45">
        <v>0</v>
      </c>
      <c r="D400" s="45">
        <v>606083.5</v>
      </c>
      <c r="E400">
        <v>0.41749999999999998</v>
      </c>
      <c r="F400">
        <v>0</v>
      </c>
      <c r="G400">
        <v>1</v>
      </c>
      <c r="H400">
        <v>100</v>
      </c>
      <c r="I400">
        <v>100</v>
      </c>
    </row>
    <row r="401" spans="1:9" x14ac:dyDescent="0.25">
      <c r="A401" s="26">
        <v>40701</v>
      </c>
      <c r="B401" s="45">
        <v>6516</v>
      </c>
      <c r="C401" s="45">
        <v>0</v>
      </c>
      <c r="D401" s="45">
        <v>603563.5</v>
      </c>
      <c r="E401">
        <v>1.091</v>
      </c>
      <c r="F401">
        <v>0</v>
      </c>
      <c r="G401">
        <v>1</v>
      </c>
      <c r="H401">
        <v>100</v>
      </c>
      <c r="I401">
        <v>100</v>
      </c>
    </row>
    <row r="402" spans="1:9" x14ac:dyDescent="0.25">
      <c r="A402" s="26">
        <v>40670</v>
      </c>
      <c r="B402" s="45">
        <v>-3024</v>
      </c>
      <c r="C402" s="45">
        <v>0</v>
      </c>
      <c r="D402" s="45">
        <v>597047.5</v>
      </c>
      <c r="E402">
        <v>-0.50390000000000001</v>
      </c>
      <c r="F402">
        <v>0.50390000000000001</v>
      </c>
      <c r="G402">
        <v>1</v>
      </c>
      <c r="H402">
        <v>0</v>
      </c>
      <c r="I402">
        <v>0</v>
      </c>
    </row>
    <row r="403" spans="1:9" x14ac:dyDescent="0.25">
      <c r="A403" s="26">
        <v>40550</v>
      </c>
      <c r="B403" s="45">
        <v>-48636</v>
      </c>
      <c r="C403" s="45">
        <v>0</v>
      </c>
      <c r="D403" s="45">
        <v>600071.5</v>
      </c>
      <c r="E403">
        <v>-7.4969999999999999</v>
      </c>
      <c r="F403">
        <v>7.4969999999999999</v>
      </c>
      <c r="G403">
        <v>2</v>
      </c>
      <c r="H403">
        <v>0</v>
      </c>
      <c r="I403">
        <v>0</v>
      </c>
    </row>
    <row r="404" spans="1:9" x14ac:dyDescent="0.25">
      <c r="A404" s="26" t="s">
        <v>936</v>
      </c>
      <c r="B404" s="45">
        <v>10620</v>
      </c>
      <c r="C404" s="45">
        <v>0</v>
      </c>
      <c r="D404" s="45">
        <v>648707.5</v>
      </c>
      <c r="E404">
        <v>1.6639999999999999</v>
      </c>
      <c r="F404">
        <v>0</v>
      </c>
      <c r="G404">
        <v>1</v>
      </c>
      <c r="H404">
        <v>100</v>
      </c>
      <c r="I404">
        <v>100</v>
      </c>
    </row>
    <row r="405" spans="1:9" x14ac:dyDescent="0.25">
      <c r="A405" s="26" t="s">
        <v>937</v>
      </c>
      <c r="B405" s="45">
        <v>-490.5</v>
      </c>
      <c r="C405" s="45">
        <v>0</v>
      </c>
      <c r="D405" s="45">
        <v>638087.5</v>
      </c>
      <c r="E405">
        <v>-7.6799999999999993E-2</v>
      </c>
      <c r="F405">
        <v>1.7190000000000001</v>
      </c>
      <c r="G405">
        <v>3</v>
      </c>
      <c r="H405">
        <v>66.67</v>
      </c>
      <c r="I405">
        <v>0.95599999999999996</v>
      </c>
    </row>
    <row r="406" spans="1:9" x14ac:dyDescent="0.25">
      <c r="A406" t="s">
        <v>938</v>
      </c>
      <c r="B406" s="45">
        <v>-5634</v>
      </c>
      <c r="C406" s="45">
        <v>0</v>
      </c>
      <c r="D406" s="45">
        <v>638578</v>
      </c>
      <c r="E406">
        <v>-0.87460000000000004</v>
      </c>
      <c r="F406">
        <v>1.26</v>
      </c>
      <c r="G406">
        <v>2</v>
      </c>
      <c r="H406">
        <v>50</v>
      </c>
      <c r="I406">
        <v>0.30599999999999999</v>
      </c>
    </row>
    <row r="407" spans="1:9" x14ac:dyDescent="0.25">
      <c r="A407" t="s">
        <v>939</v>
      </c>
      <c r="B407" s="45">
        <v>49542</v>
      </c>
      <c r="C407" s="45">
        <v>0</v>
      </c>
      <c r="D407" s="45">
        <v>644212</v>
      </c>
      <c r="E407">
        <v>8.3309999999999995</v>
      </c>
      <c r="F407">
        <v>0.48089999999999999</v>
      </c>
      <c r="G407">
        <v>4</v>
      </c>
      <c r="H407">
        <v>50</v>
      </c>
      <c r="I407">
        <v>10.9</v>
      </c>
    </row>
    <row r="408" spans="1:9" x14ac:dyDescent="0.25">
      <c r="A408" s="26" t="s">
        <v>940</v>
      </c>
      <c r="B408" s="45">
        <v>4816</v>
      </c>
      <c r="C408" s="45">
        <v>0</v>
      </c>
      <c r="D408" s="45">
        <v>594670</v>
      </c>
      <c r="E408">
        <v>0.8165</v>
      </c>
      <c r="F408">
        <v>0</v>
      </c>
      <c r="G408">
        <v>2</v>
      </c>
      <c r="H408">
        <v>100</v>
      </c>
      <c r="I408">
        <v>100</v>
      </c>
    </row>
    <row r="409" spans="1:9" x14ac:dyDescent="0.25">
      <c r="A409" s="26" t="s">
        <v>941</v>
      </c>
      <c r="B409" s="45">
        <v>11680</v>
      </c>
      <c r="C409" s="45">
        <v>0</v>
      </c>
      <c r="D409" s="45">
        <v>589854</v>
      </c>
      <c r="E409">
        <v>2.02</v>
      </c>
      <c r="F409">
        <v>0</v>
      </c>
      <c r="G409">
        <v>1</v>
      </c>
      <c r="H409">
        <v>100</v>
      </c>
      <c r="I409">
        <v>100</v>
      </c>
    </row>
    <row r="410" spans="1:9" x14ac:dyDescent="0.25">
      <c r="A410" t="s">
        <v>942</v>
      </c>
      <c r="B410" s="45">
        <v>-6604</v>
      </c>
      <c r="C410" s="45">
        <v>0</v>
      </c>
      <c r="D410" s="45">
        <v>578174</v>
      </c>
      <c r="E410">
        <v>-1.129</v>
      </c>
      <c r="F410">
        <v>2.335</v>
      </c>
      <c r="G410">
        <v>3</v>
      </c>
      <c r="H410">
        <v>33.33</v>
      </c>
      <c r="I410">
        <v>0.52229999999999999</v>
      </c>
    </row>
    <row r="411" spans="1:9" x14ac:dyDescent="0.25">
      <c r="A411" t="s">
        <v>943</v>
      </c>
      <c r="B411" s="45">
        <v>-26096</v>
      </c>
      <c r="C411" s="45">
        <v>0</v>
      </c>
      <c r="D411" s="45">
        <v>584778</v>
      </c>
      <c r="E411">
        <v>-4.2720000000000002</v>
      </c>
      <c r="F411">
        <v>4.2720000000000002</v>
      </c>
      <c r="G411">
        <v>3</v>
      </c>
      <c r="H411">
        <v>0</v>
      </c>
      <c r="I411">
        <v>0</v>
      </c>
    </row>
    <row r="412" spans="1:9" x14ac:dyDescent="0.25">
      <c r="A412" t="s">
        <v>944</v>
      </c>
      <c r="B412" s="45">
        <v>-7216</v>
      </c>
      <c r="C412" s="45">
        <v>0</v>
      </c>
      <c r="D412" s="45">
        <v>610874</v>
      </c>
      <c r="E412">
        <v>-1.167</v>
      </c>
      <c r="F412">
        <v>1.167</v>
      </c>
      <c r="G412">
        <v>1</v>
      </c>
      <c r="H412">
        <v>0</v>
      </c>
      <c r="I412">
        <v>0</v>
      </c>
    </row>
    <row r="413" spans="1:9" x14ac:dyDescent="0.25">
      <c r="A413" s="26" t="s">
        <v>945</v>
      </c>
      <c r="B413" s="45">
        <v>-24244</v>
      </c>
      <c r="C413" s="45">
        <v>0</v>
      </c>
      <c r="D413" s="45">
        <v>618090</v>
      </c>
      <c r="E413">
        <v>-3.774</v>
      </c>
      <c r="F413">
        <v>6.484</v>
      </c>
      <c r="G413">
        <v>3</v>
      </c>
      <c r="H413">
        <v>66.67</v>
      </c>
      <c r="I413">
        <v>0.41789999999999999</v>
      </c>
    </row>
    <row r="414" spans="1:9" x14ac:dyDescent="0.25">
      <c r="A414" t="s">
        <v>946</v>
      </c>
      <c r="B414" s="45">
        <v>9674</v>
      </c>
      <c r="C414" s="45">
        <v>0</v>
      </c>
      <c r="D414" s="45">
        <v>642334</v>
      </c>
      <c r="E414">
        <v>1.5289999999999999</v>
      </c>
      <c r="F414">
        <v>0.28470000000000001</v>
      </c>
      <c r="G414">
        <v>3</v>
      </c>
      <c r="H414">
        <v>66.67</v>
      </c>
      <c r="I414">
        <v>6.3209999999999997</v>
      </c>
    </row>
    <row r="415" spans="1:9" x14ac:dyDescent="0.25">
      <c r="A415" t="s">
        <v>947</v>
      </c>
      <c r="B415" s="45">
        <v>-3906</v>
      </c>
      <c r="C415" s="45">
        <v>0</v>
      </c>
      <c r="D415" s="45">
        <v>632660</v>
      </c>
      <c r="E415">
        <v>-0.61360000000000003</v>
      </c>
      <c r="F415">
        <v>0.61360000000000003</v>
      </c>
      <c r="G415">
        <v>1</v>
      </c>
      <c r="H415">
        <v>0</v>
      </c>
      <c r="I415">
        <v>0</v>
      </c>
    </row>
    <row r="416" spans="1:9" x14ac:dyDescent="0.25">
      <c r="A416" s="26">
        <v>40822</v>
      </c>
      <c r="B416" s="45">
        <v>-6332.5</v>
      </c>
      <c r="C416" s="45">
        <v>0</v>
      </c>
      <c r="D416" s="45">
        <v>636566</v>
      </c>
      <c r="E416">
        <v>-0.98499999999999999</v>
      </c>
      <c r="F416">
        <v>1.333</v>
      </c>
      <c r="G416">
        <v>2</v>
      </c>
      <c r="H416">
        <v>50</v>
      </c>
      <c r="I416">
        <v>0.26129999999999998</v>
      </c>
    </row>
    <row r="417" spans="1:9" x14ac:dyDescent="0.25">
      <c r="A417" s="26">
        <v>40792</v>
      </c>
      <c r="B417" s="45">
        <v>-2245.5</v>
      </c>
      <c r="C417" s="45">
        <v>0</v>
      </c>
      <c r="D417" s="45">
        <v>642898.5</v>
      </c>
      <c r="E417">
        <v>-0.34810000000000002</v>
      </c>
      <c r="F417">
        <v>0.62880000000000003</v>
      </c>
      <c r="G417">
        <v>2</v>
      </c>
      <c r="H417">
        <v>50</v>
      </c>
      <c r="I417">
        <v>0.44800000000000001</v>
      </c>
    </row>
    <row r="418" spans="1:9" x14ac:dyDescent="0.25">
      <c r="A418" s="26">
        <v>40761</v>
      </c>
      <c r="B418" s="45">
        <v>-4716</v>
      </c>
      <c r="C418" s="45">
        <v>0</v>
      </c>
      <c r="D418" s="45">
        <v>645144</v>
      </c>
      <c r="E418">
        <v>-0.72570000000000001</v>
      </c>
      <c r="F418">
        <v>0.72570000000000001</v>
      </c>
      <c r="G418">
        <v>1</v>
      </c>
      <c r="H418">
        <v>0</v>
      </c>
      <c r="I418">
        <v>0</v>
      </c>
    </row>
    <row r="419" spans="1:9" x14ac:dyDescent="0.25">
      <c r="A419" s="26">
        <v>40730</v>
      </c>
      <c r="B419" s="45">
        <v>-1026</v>
      </c>
      <c r="C419" s="45">
        <v>0</v>
      </c>
      <c r="D419" s="45">
        <v>649860</v>
      </c>
      <c r="E419">
        <v>-0.15759999999999999</v>
      </c>
      <c r="F419">
        <v>0.15759999999999999</v>
      </c>
      <c r="G419">
        <v>1</v>
      </c>
      <c r="H419">
        <v>0</v>
      </c>
      <c r="I419">
        <v>0</v>
      </c>
    </row>
    <row r="420" spans="1:9" x14ac:dyDescent="0.25">
      <c r="A420" s="26">
        <v>40700</v>
      </c>
      <c r="B420" s="45">
        <v>9702</v>
      </c>
      <c r="C420" s="45">
        <v>0</v>
      </c>
      <c r="D420" s="45">
        <v>650886</v>
      </c>
      <c r="E420">
        <v>1.5129999999999999</v>
      </c>
      <c r="F420">
        <v>0</v>
      </c>
      <c r="G420">
        <v>1</v>
      </c>
      <c r="H420">
        <v>100</v>
      </c>
      <c r="I420">
        <v>100</v>
      </c>
    </row>
    <row r="421" spans="1:9" x14ac:dyDescent="0.25">
      <c r="A421" s="26">
        <v>40608</v>
      </c>
      <c r="B421" s="45">
        <v>-5373</v>
      </c>
      <c r="C421" s="45">
        <v>0</v>
      </c>
      <c r="D421" s="45">
        <v>641184</v>
      </c>
      <c r="E421">
        <v>-0.83099999999999996</v>
      </c>
      <c r="F421">
        <v>0.83099999999999996</v>
      </c>
      <c r="G421">
        <v>2</v>
      </c>
      <c r="H421">
        <v>0</v>
      </c>
      <c r="I421">
        <v>0</v>
      </c>
    </row>
    <row r="422" spans="1:9" x14ac:dyDescent="0.25">
      <c r="A422" s="26">
        <v>40580</v>
      </c>
      <c r="B422" s="45">
        <v>1080</v>
      </c>
      <c r="C422" s="45">
        <v>0</v>
      </c>
      <c r="D422" s="45">
        <v>646557</v>
      </c>
      <c r="E422">
        <v>0.1673</v>
      </c>
      <c r="F422">
        <v>0</v>
      </c>
      <c r="G422">
        <v>1</v>
      </c>
      <c r="H422">
        <v>100</v>
      </c>
      <c r="I422">
        <v>100</v>
      </c>
    </row>
    <row r="423" spans="1:9" x14ac:dyDescent="0.25">
      <c r="A423" t="s">
        <v>948</v>
      </c>
      <c r="B423" s="45">
        <v>27780</v>
      </c>
      <c r="C423" s="45">
        <v>0</v>
      </c>
      <c r="D423" s="45">
        <v>645477</v>
      </c>
      <c r="E423">
        <v>4.4969999999999999</v>
      </c>
      <c r="F423">
        <v>0</v>
      </c>
      <c r="G423">
        <v>2</v>
      </c>
      <c r="H423">
        <v>100</v>
      </c>
      <c r="I423">
        <v>100</v>
      </c>
    </row>
    <row r="424" spans="1:9" x14ac:dyDescent="0.25">
      <c r="A424" t="s">
        <v>949</v>
      </c>
      <c r="B424" s="45">
        <v>-7696</v>
      </c>
      <c r="C424" s="45">
        <v>0</v>
      </c>
      <c r="D424" s="45">
        <v>617697</v>
      </c>
      <c r="E424">
        <v>-1.2310000000000001</v>
      </c>
      <c r="F424">
        <v>1.2310000000000001</v>
      </c>
      <c r="G424">
        <v>2</v>
      </c>
      <c r="H424">
        <v>0</v>
      </c>
      <c r="I424">
        <v>0</v>
      </c>
    </row>
    <row r="425" spans="1:9" x14ac:dyDescent="0.25">
      <c r="A425" t="s">
        <v>950</v>
      </c>
      <c r="B425" s="45">
        <v>-11340</v>
      </c>
      <c r="C425" s="45">
        <v>0</v>
      </c>
      <c r="D425" s="45">
        <v>625393</v>
      </c>
      <c r="E425">
        <v>-1.7809999999999999</v>
      </c>
      <c r="F425">
        <v>1.7809999999999999</v>
      </c>
      <c r="G425">
        <v>1</v>
      </c>
      <c r="H425">
        <v>0</v>
      </c>
      <c r="I425">
        <v>0</v>
      </c>
    </row>
    <row r="426" spans="1:9" x14ac:dyDescent="0.25">
      <c r="A426" s="26" t="s">
        <v>951</v>
      </c>
      <c r="B426" s="45">
        <v>409</v>
      </c>
      <c r="C426" s="45">
        <v>0</v>
      </c>
      <c r="D426" s="45">
        <v>636733</v>
      </c>
      <c r="E426">
        <v>6.4299999999999996E-2</v>
      </c>
      <c r="F426">
        <v>1.8280000000000001</v>
      </c>
      <c r="G426">
        <v>3</v>
      </c>
      <c r="H426">
        <v>66.67</v>
      </c>
      <c r="I426">
        <v>1.0349999999999999</v>
      </c>
    </row>
    <row r="427" spans="1:9" x14ac:dyDescent="0.25">
      <c r="A427" t="s">
        <v>952</v>
      </c>
      <c r="B427" s="45">
        <v>8996</v>
      </c>
      <c r="C427" s="45">
        <v>0</v>
      </c>
      <c r="D427" s="45">
        <v>636324</v>
      </c>
      <c r="E427">
        <v>1.4339999999999999</v>
      </c>
      <c r="F427">
        <v>2.4340000000000002</v>
      </c>
      <c r="G427">
        <v>4</v>
      </c>
      <c r="H427">
        <v>50</v>
      </c>
      <c r="I427">
        <v>1.452</v>
      </c>
    </row>
    <row r="428" spans="1:9" x14ac:dyDescent="0.25">
      <c r="A428" t="s">
        <v>953</v>
      </c>
      <c r="B428" s="45">
        <v>-13554</v>
      </c>
      <c r="C428" s="45">
        <v>0</v>
      </c>
      <c r="D428" s="45">
        <v>627328</v>
      </c>
      <c r="E428">
        <v>-2.1150000000000002</v>
      </c>
      <c r="F428">
        <v>2.1150000000000002</v>
      </c>
      <c r="G428">
        <v>2</v>
      </c>
      <c r="H428">
        <v>0</v>
      </c>
      <c r="I428">
        <v>0</v>
      </c>
    </row>
    <row r="429" spans="1:9" x14ac:dyDescent="0.25">
      <c r="A429" t="s">
        <v>954</v>
      </c>
      <c r="B429" s="45">
        <v>9264</v>
      </c>
      <c r="C429" s="45">
        <v>0</v>
      </c>
      <c r="D429" s="45">
        <v>640882</v>
      </c>
      <c r="E429">
        <v>1.4670000000000001</v>
      </c>
      <c r="F429">
        <v>0</v>
      </c>
      <c r="G429">
        <v>1</v>
      </c>
      <c r="H429">
        <v>100</v>
      </c>
      <c r="I429">
        <v>100</v>
      </c>
    </row>
    <row r="430" spans="1:9" x14ac:dyDescent="0.25">
      <c r="A430" s="26" t="s">
        <v>955</v>
      </c>
      <c r="B430" s="45">
        <v>-2892</v>
      </c>
      <c r="C430" s="45">
        <v>0</v>
      </c>
      <c r="D430" s="45">
        <v>631618</v>
      </c>
      <c r="E430">
        <v>-0.45579999999999998</v>
      </c>
      <c r="F430">
        <v>1.85</v>
      </c>
      <c r="G430">
        <v>4</v>
      </c>
      <c r="H430">
        <v>25</v>
      </c>
      <c r="I430">
        <v>0.79710000000000003</v>
      </c>
    </row>
    <row r="431" spans="1:9" x14ac:dyDescent="0.25">
      <c r="A431" s="26" t="s">
        <v>956</v>
      </c>
      <c r="B431" s="45">
        <v>-3810</v>
      </c>
      <c r="C431" s="45">
        <v>0</v>
      </c>
      <c r="D431" s="45">
        <v>634510</v>
      </c>
      <c r="E431">
        <v>-0.59689999999999999</v>
      </c>
      <c r="F431">
        <v>0.97289999999999999</v>
      </c>
      <c r="G431">
        <v>3</v>
      </c>
      <c r="H431">
        <v>66.67</v>
      </c>
      <c r="I431">
        <v>0.38650000000000001</v>
      </c>
    </row>
    <row r="432" spans="1:9" x14ac:dyDescent="0.25">
      <c r="A432" t="s">
        <v>957</v>
      </c>
      <c r="B432" s="45">
        <v>10752</v>
      </c>
      <c r="C432" s="45">
        <v>0</v>
      </c>
      <c r="D432" s="45">
        <v>638320</v>
      </c>
      <c r="E432">
        <v>1.7130000000000001</v>
      </c>
      <c r="F432">
        <v>0</v>
      </c>
      <c r="G432">
        <v>2</v>
      </c>
      <c r="H432">
        <v>100</v>
      </c>
      <c r="I432">
        <v>100</v>
      </c>
    </row>
    <row r="433" spans="1:9" x14ac:dyDescent="0.25">
      <c r="A433" t="s">
        <v>958</v>
      </c>
      <c r="B433" s="45">
        <v>14384</v>
      </c>
      <c r="C433" s="45">
        <v>0</v>
      </c>
      <c r="D433" s="45">
        <v>627568</v>
      </c>
      <c r="E433">
        <v>2.3460000000000001</v>
      </c>
      <c r="F433">
        <v>0</v>
      </c>
      <c r="G433">
        <v>1</v>
      </c>
      <c r="H433">
        <v>100</v>
      </c>
      <c r="I433">
        <v>100</v>
      </c>
    </row>
    <row r="434" spans="1:9" x14ac:dyDescent="0.25">
      <c r="A434" s="26" t="s">
        <v>959</v>
      </c>
      <c r="B434" s="45">
        <v>-1312</v>
      </c>
      <c r="C434" s="45">
        <v>0</v>
      </c>
      <c r="D434" s="45">
        <v>613184</v>
      </c>
      <c r="E434">
        <v>-0.2135</v>
      </c>
      <c r="F434">
        <v>0.2135</v>
      </c>
      <c r="G434">
        <v>1</v>
      </c>
      <c r="H434">
        <v>0</v>
      </c>
      <c r="I434">
        <v>0</v>
      </c>
    </row>
    <row r="435" spans="1:9" x14ac:dyDescent="0.25">
      <c r="A435" s="26" t="s">
        <v>960</v>
      </c>
      <c r="B435" s="45">
        <v>-28866</v>
      </c>
      <c r="C435" s="45">
        <v>0</v>
      </c>
      <c r="D435" s="45">
        <v>614496</v>
      </c>
      <c r="E435">
        <v>-4.4870000000000001</v>
      </c>
      <c r="F435">
        <v>4.827</v>
      </c>
      <c r="G435">
        <v>3</v>
      </c>
      <c r="H435">
        <v>33.33</v>
      </c>
      <c r="I435">
        <v>7.0599999999999996E-2</v>
      </c>
    </row>
    <row r="436" spans="1:9" x14ac:dyDescent="0.25">
      <c r="A436" s="26">
        <v>40882</v>
      </c>
      <c r="B436" s="45">
        <v>14774</v>
      </c>
      <c r="C436" s="45">
        <v>0</v>
      </c>
      <c r="D436" s="45">
        <v>643362</v>
      </c>
      <c r="E436">
        <v>2.35</v>
      </c>
      <c r="F436">
        <v>0</v>
      </c>
      <c r="G436">
        <v>3</v>
      </c>
      <c r="H436">
        <v>100</v>
      </c>
      <c r="I436">
        <v>100</v>
      </c>
    </row>
    <row r="437" spans="1:9" x14ac:dyDescent="0.25">
      <c r="A437" s="26">
        <v>40852</v>
      </c>
      <c r="B437" s="45">
        <v>21712</v>
      </c>
      <c r="C437" s="45">
        <v>0</v>
      </c>
      <c r="D437" s="45">
        <v>628588</v>
      </c>
      <c r="E437">
        <v>3.5779999999999998</v>
      </c>
      <c r="F437">
        <v>1.141</v>
      </c>
      <c r="G437">
        <v>3</v>
      </c>
      <c r="H437">
        <v>66.67</v>
      </c>
      <c r="I437">
        <v>4.016</v>
      </c>
    </row>
    <row r="438" spans="1:9" x14ac:dyDescent="0.25">
      <c r="A438" s="26">
        <v>40791</v>
      </c>
      <c r="B438" s="45">
        <v>-6288</v>
      </c>
      <c r="C438" s="45">
        <v>0</v>
      </c>
      <c r="D438" s="45">
        <v>606876</v>
      </c>
      <c r="E438">
        <v>-1.026</v>
      </c>
      <c r="F438">
        <v>4.1779999999999999</v>
      </c>
      <c r="G438">
        <v>3</v>
      </c>
      <c r="H438">
        <v>66.67</v>
      </c>
      <c r="I438">
        <v>0.75449999999999995</v>
      </c>
    </row>
    <row r="439" spans="1:9" x14ac:dyDescent="0.25">
      <c r="A439" s="26">
        <v>40699</v>
      </c>
      <c r="B439" s="45">
        <v>-4968</v>
      </c>
      <c r="C439" s="45">
        <v>0</v>
      </c>
      <c r="D439" s="45">
        <v>613164</v>
      </c>
      <c r="E439">
        <v>-0.80369999999999997</v>
      </c>
      <c r="F439">
        <v>0.97670000000000001</v>
      </c>
      <c r="G439">
        <v>2</v>
      </c>
      <c r="H439">
        <v>50</v>
      </c>
      <c r="I439">
        <v>0.17860000000000001</v>
      </c>
    </row>
    <row r="440" spans="1:9" x14ac:dyDescent="0.25">
      <c r="A440" s="26">
        <v>40668</v>
      </c>
      <c r="B440" s="45">
        <v>9400</v>
      </c>
      <c r="C440" s="45">
        <v>0</v>
      </c>
      <c r="D440" s="45">
        <v>618132</v>
      </c>
      <c r="E440">
        <v>1.544</v>
      </c>
      <c r="F440">
        <v>0.67679999999999996</v>
      </c>
      <c r="G440">
        <v>3</v>
      </c>
      <c r="H440">
        <v>66.67</v>
      </c>
      <c r="I440">
        <v>3.282</v>
      </c>
    </row>
    <row r="441" spans="1:9" x14ac:dyDescent="0.25">
      <c r="A441" s="26">
        <v>40607</v>
      </c>
      <c r="B441" s="45">
        <v>-4192</v>
      </c>
      <c r="C441" s="45">
        <v>0</v>
      </c>
      <c r="D441" s="45">
        <v>608732</v>
      </c>
      <c r="E441">
        <v>-0.68389999999999995</v>
      </c>
      <c r="F441">
        <v>0.68389999999999995</v>
      </c>
      <c r="G441">
        <v>1</v>
      </c>
      <c r="H441">
        <v>0</v>
      </c>
      <c r="I441">
        <v>0</v>
      </c>
    </row>
    <row r="442" spans="1:9" x14ac:dyDescent="0.25">
      <c r="A442" s="26">
        <v>40579</v>
      </c>
      <c r="B442" s="45">
        <v>13568</v>
      </c>
      <c r="C442" s="45">
        <v>0</v>
      </c>
      <c r="D442" s="45">
        <v>612924</v>
      </c>
      <c r="E442">
        <v>2.2639999999999998</v>
      </c>
      <c r="F442">
        <v>0</v>
      </c>
      <c r="G442">
        <v>1</v>
      </c>
      <c r="H442">
        <v>100</v>
      </c>
      <c r="I442">
        <v>100</v>
      </c>
    </row>
    <row r="443" spans="1:9" x14ac:dyDescent="0.25">
      <c r="A443" t="s">
        <v>961</v>
      </c>
      <c r="B443" s="45">
        <v>10240</v>
      </c>
      <c r="C443" s="45">
        <v>0</v>
      </c>
      <c r="D443" s="45">
        <v>599356</v>
      </c>
      <c r="E443">
        <v>1.738</v>
      </c>
      <c r="F443">
        <v>0</v>
      </c>
      <c r="G443">
        <v>1</v>
      </c>
      <c r="H443">
        <v>100</v>
      </c>
      <c r="I443">
        <v>100</v>
      </c>
    </row>
    <row r="444" spans="1:9" x14ac:dyDescent="0.25">
      <c r="A444" t="s">
        <v>962</v>
      </c>
      <c r="B444" s="45">
        <v>-7040</v>
      </c>
      <c r="C444" s="45">
        <v>0</v>
      </c>
      <c r="D444" s="45">
        <v>589116</v>
      </c>
      <c r="E444">
        <v>-1.181</v>
      </c>
      <c r="F444">
        <v>1.181</v>
      </c>
      <c r="G444">
        <v>1</v>
      </c>
      <c r="H444">
        <v>0</v>
      </c>
      <c r="I444">
        <v>0</v>
      </c>
    </row>
    <row r="445" spans="1:9" x14ac:dyDescent="0.25">
      <c r="A445" t="s">
        <v>963</v>
      </c>
      <c r="B445" s="45">
        <v>15740</v>
      </c>
      <c r="C445" s="45">
        <v>0</v>
      </c>
      <c r="D445" s="45">
        <v>596156</v>
      </c>
      <c r="E445">
        <v>2.7120000000000002</v>
      </c>
      <c r="F445">
        <v>0</v>
      </c>
      <c r="G445">
        <v>1</v>
      </c>
      <c r="H445">
        <v>100</v>
      </c>
      <c r="I445">
        <v>100</v>
      </c>
    </row>
    <row r="446" spans="1:9" x14ac:dyDescent="0.25">
      <c r="A446" t="s">
        <v>964</v>
      </c>
      <c r="B446" s="45">
        <v>-4080</v>
      </c>
      <c r="C446" s="45">
        <v>0</v>
      </c>
      <c r="D446" s="45">
        <v>580416</v>
      </c>
      <c r="E446">
        <v>-0.69799999999999995</v>
      </c>
      <c r="F446">
        <v>0.69799999999999995</v>
      </c>
      <c r="G446">
        <v>2</v>
      </c>
      <c r="H446">
        <v>0</v>
      </c>
      <c r="I446">
        <v>0</v>
      </c>
    </row>
    <row r="447" spans="1:9" x14ac:dyDescent="0.25">
      <c r="A447" t="s">
        <v>965</v>
      </c>
      <c r="B447" s="45">
        <v>12752</v>
      </c>
      <c r="C447" s="45">
        <v>0</v>
      </c>
      <c r="D447" s="45">
        <v>584496</v>
      </c>
      <c r="E447">
        <v>2.23</v>
      </c>
      <c r="F447">
        <v>0.1421</v>
      </c>
      <c r="G447">
        <v>2</v>
      </c>
      <c r="H447">
        <v>50</v>
      </c>
      <c r="I447">
        <v>16.329999999999998</v>
      </c>
    </row>
    <row r="448" spans="1:9" x14ac:dyDescent="0.25">
      <c r="A448" t="s">
        <v>966</v>
      </c>
      <c r="B448" s="45">
        <v>20576</v>
      </c>
      <c r="C448" s="45">
        <v>0</v>
      </c>
      <c r="D448" s="45">
        <v>571744</v>
      </c>
      <c r="E448">
        <v>3.7330000000000001</v>
      </c>
      <c r="F448">
        <v>0</v>
      </c>
      <c r="G448">
        <v>2</v>
      </c>
      <c r="H448">
        <v>100</v>
      </c>
      <c r="I448">
        <v>100</v>
      </c>
    </row>
    <row r="449" spans="1:9" x14ac:dyDescent="0.25">
      <c r="A449" t="s">
        <v>967</v>
      </c>
      <c r="B449" s="45">
        <v>-1572</v>
      </c>
      <c r="C449" s="45">
        <v>0</v>
      </c>
      <c r="D449" s="45">
        <v>551168</v>
      </c>
      <c r="E449">
        <v>-0.28439999999999999</v>
      </c>
      <c r="F449">
        <v>1.1220000000000001</v>
      </c>
      <c r="G449">
        <v>3</v>
      </c>
      <c r="H449">
        <v>66.67</v>
      </c>
      <c r="I449">
        <v>0.74870000000000003</v>
      </c>
    </row>
    <row r="450" spans="1:9" x14ac:dyDescent="0.25">
      <c r="A450" t="s">
        <v>968</v>
      </c>
      <c r="B450" s="45">
        <v>5116</v>
      </c>
      <c r="C450" s="45">
        <v>0</v>
      </c>
      <c r="D450" s="45">
        <v>552740</v>
      </c>
      <c r="E450">
        <v>0.93420000000000003</v>
      </c>
      <c r="F450">
        <v>0.32890000000000003</v>
      </c>
      <c r="G450">
        <v>2</v>
      </c>
      <c r="H450">
        <v>50</v>
      </c>
      <c r="I450">
        <v>3.8050000000000002</v>
      </c>
    </row>
    <row r="451" spans="1:9" x14ac:dyDescent="0.25">
      <c r="A451" s="26">
        <v>40881</v>
      </c>
      <c r="B451" s="45">
        <v>-15052</v>
      </c>
      <c r="C451" s="45">
        <v>0</v>
      </c>
      <c r="D451" s="45">
        <v>547624</v>
      </c>
      <c r="E451">
        <v>-2.6749999999999998</v>
      </c>
      <c r="F451">
        <v>2.6749999999999998</v>
      </c>
      <c r="G451">
        <v>2</v>
      </c>
      <c r="H451">
        <v>0</v>
      </c>
      <c r="I451">
        <v>0</v>
      </c>
    </row>
    <row r="452" spans="1:9" x14ac:dyDescent="0.25">
      <c r="A452" s="26">
        <v>40851</v>
      </c>
      <c r="B452" s="45">
        <v>32</v>
      </c>
      <c r="C452" s="45">
        <v>0</v>
      </c>
      <c r="D452" s="45">
        <v>562676</v>
      </c>
      <c r="E452">
        <v>5.7000000000000002E-3</v>
      </c>
      <c r="F452">
        <v>0</v>
      </c>
      <c r="G452">
        <v>1</v>
      </c>
      <c r="H452">
        <v>100</v>
      </c>
      <c r="I452">
        <v>100</v>
      </c>
    </row>
    <row r="453" spans="1:9" x14ac:dyDescent="0.25">
      <c r="A453" s="26">
        <v>40759</v>
      </c>
      <c r="B453" s="45">
        <v>4160</v>
      </c>
      <c r="C453" s="45">
        <v>0</v>
      </c>
      <c r="D453" s="45">
        <v>562644</v>
      </c>
      <c r="E453">
        <v>0.74490000000000001</v>
      </c>
      <c r="F453">
        <v>0.2326</v>
      </c>
      <c r="G453">
        <v>2</v>
      </c>
      <c r="H453">
        <v>50</v>
      </c>
      <c r="I453">
        <v>4.1710000000000003</v>
      </c>
    </row>
    <row r="454" spans="1:9" x14ac:dyDescent="0.25">
      <c r="A454" s="26">
        <v>40667</v>
      </c>
      <c r="B454" s="45">
        <v>2432</v>
      </c>
      <c r="C454" s="45">
        <v>0</v>
      </c>
      <c r="D454" s="45">
        <v>558484</v>
      </c>
      <c r="E454">
        <v>0.43740000000000001</v>
      </c>
      <c r="F454">
        <v>0</v>
      </c>
      <c r="G454">
        <v>2</v>
      </c>
      <c r="H454">
        <v>100</v>
      </c>
      <c r="I454">
        <v>100</v>
      </c>
    </row>
    <row r="455" spans="1:9" x14ac:dyDescent="0.25">
      <c r="A455" s="26">
        <v>40637</v>
      </c>
      <c r="B455" s="45">
        <v>-928</v>
      </c>
      <c r="C455" s="45">
        <v>0</v>
      </c>
      <c r="D455" s="45">
        <v>556052</v>
      </c>
      <c r="E455">
        <v>-0.1666</v>
      </c>
      <c r="F455">
        <v>0.1666</v>
      </c>
      <c r="G455">
        <v>1</v>
      </c>
      <c r="H455">
        <v>0</v>
      </c>
      <c r="I455">
        <v>0</v>
      </c>
    </row>
    <row r="456" spans="1:9" x14ac:dyDescent="0.25">
      <c r="A456" s="26">
        <v>40547</v>
      </c>
      <c r="B456" s="45">
        <v>-6880</v>
      </c>
      <c r="C456" s="45">
        <v>0</v>
      </c>
      <c r="D456" s="45">
        <v>556980</v>
      </c>
      <c r="E456">
        <v>-1.22</v>
      </c>
      <c r="F456">
        <v>1.22</v>
      </c>
      <c r="G456">
        <v>1</v>
      </c>
      <c r="H456">
        <v>0</v>
      </c>
      <c r="I456">
        <v>0</v>
      </c>
    </row>
    <row r="457" spans="1:9" x14ac:dyDescent="0.25">
      <c r="A457" s="26" t="s">
        <v>969</v>
      </c>
      <c r="B457" s="45">
        <v>6448</v>
      </c>
      <c r="C457" s="45">
        <v>0</v>
      </c>
      <c r="D457" s="45">
        <v>563860</v>
      </c>
      <c r="E457">
        <v>1.157</v>
      </c>
      <c r="F457">
        <v>0.69320000000000004</v>
      </c>
      <c r="G457">
        <v>2</v>
      </c>
      <c r="H457">
        <v>50</v>
      </c>
      <c r="I457">
        <v>2.6379999999999999</v>
      </c>
    </row>
    <row r="458" spans="1:9" x14ac:dyDescent="0.25">
      <c r="A458" t="s">
        <v>970</v>
      </c>
      <c r="B458" s="45">
        <v>-816</v>
      </c>
      <c r="C458" s="45">
        <v>0</v>
      </c>
      <c r="D458" s="45">
        <v>557412</v>
      </c>
      <c r="E458">
        <v>-0.1462</v>
      </c>
      <c r="F458">
        <v>0.1462</v>
      </c>
      <c r="G458">
        <v>1</v>
      </c>
      <c r="H458">
        <v>0</v>
      </c>
      <c r="I458">
        <v>0</v>
      </c>
    </row>
    <row r="459" spans="1:9" x14ac:dyDescent="0.25">
      <c r="A459" t="s">
        <v>971</v>
      </c>
      <c r="B459" s="45">
        <v>12876</v>
      </c>
      <c r="C459" s="45">
        <v>0</v>
      </c>
      <c r="D459" s="45">
        <v>558228</v>
      </c>
      <c r="E459">
        <v>2.3610000000000002</v>
      </c>
      <c r="F459">
        <v>1.139</v>
      </c>
      <c r="G459">
        <v>5</v>
      </c>
      <c r="H459">
        <v>80</v>
      </c>
      <c r="I459">
        <v>3.012</v>
      </c>
    </row>
    <row r="460" spans="1:9" x14ac:dyDescent="0.25">
      <c r="A460" t="s">
        <v>972</v>
      </c>
      <c r="B460" s="45">
        <v>-1456</v>
      </c>
      <c r="C460" s="45">
        <v>0</v>
      </c>
      <c r="D460" s="45">
        <v>545352</v>
      </c>
      <c r="E460">
        <v>-0.26629999999999998</v>
      </c>
      <c r="F460">
        <v>0.26629999999999998</v>
      </c>
      <c r="G460">
        <v>1</v>
      </c>
      <c r="H460">
        <v>0</v>
      </c>
      <c r="I460">
        <v>0</v>
      </c>
    </row>
    <row r="461" spans="1:9" x14ac:dyDescent="0.25">
      <c r="A461" t="s">
        <v>973</v>
      </c>
      <c r="B461" s="45">
        <v>20272</v>
      </c>
      <c r="C461" s="45">
        <v>0</v>
      </c>
      <c r="D461" s="45">
        <v>546808</v>
      </c>
      <c r="E461">
        <v>3.85</v>
      </c>
      <c r="F461">
        <v>0.37309999999999999</v>
      </c>
      <c r="G461">
        <v>2</v>
      </c>
      <c r="H461">
        <v>50</v>
      </c>
      <c r="I461">
        <v>10.9</v>
      </c>
    </row>
    <row r="462" spans="1:9" x14ac:dyDescent="0.25">
      <c r="A462" t="s">
        <v>974</v>
      </c>
      <c r="B462" s="45">
        <v>-3232</v>
      </c>
      <c r="C462" s="45">
        <v>0</v>
      </c>
      <c r="D462" s="45">
        <v>526536</v>
      </c>
      <c r="E462">
        <v>-0.61009999999999998</v>
      </c>
      <c r="F462">
        <v>0.61009999999999998</v>
      </c>
      <c r="G462">
        <v>1</v>
      </c>
      <c r="H462">
        <v>0</v>
      </c>
      <c r="I462">
        <v>0</v>
      </c>
    </row>
    <row r="463" spans="1:9" x14ac:dyDescent="0.25">
      <c r="A463" t="s">
        <v>975</v>
      </c>
      <c r="B463" s="45">
        <v>18400</v>
      </c>
      <c r="C463" s="45">
        <v>0</v>
      </c>
      <c r="D463" s="45">
        <v>529768</v>
      </c>
      <c r="E463">
        <v>3.5979999999999999</v>
      </c>
      <c r="F463">
        <v>0</v>
      </c>
      <c r="G463">
        <v>1</v>
      </c>
      <c r="H463">
        <v>100</v>
      </c>
      <c r="I463">
        <v>100</v>
      </c>
    </row>
    <row r="464" spans="1:9" x14ac:dyDescent="0.25">
      <c r="A464" t="s">
        <v>976</v>
      </c>
      <c r="B464" s="45">
        <v>-15936</v>
      </c>
      <c r="C464" s="45">
        <v>0</v>
      </c>
      <c r="D464" s="45">
        <v>511368</v>
      </c>
      <c r="E464">
        <v>-3.0219999999999998</v>
      </c>
      <c r="F464">
        <v>3.0219999999999998</v>
      </c>
      <c r="G464">
        <v>3</v>
      </c>
      <c r="H464">
        <v>0</v>
      </c>
      <c r="I464">
        <v>0</v>
      </c>
    </row>
    <row r="465" spans="1:9" x14ac:dyDescent="0.25">
      <c r="A465" s="26" t="s">
        <v>977</v>
      </c>
      <c r="B465" s="45">
        <v>24294</v>
      </c>
      <c r="C465" s="45">
        <v>0</v>
      </c>
      <c r="D465" s="45">
        <v>527304</v>
      </c>
      <c r="E465">
        <v>4.83</v>
      </c>
      <c r="F465">
        <v>0</v>
      </c>
      <c r="G465">
        <v>2</v>
      </c>
      <c r="H465">
        <v>100</v>
      </c>
      <c r="I465">
        <v>100</v>
      </c>
    </row>
    <row r="466" spans="1:9" x14ac:dyDescent="0.25">
      <c r="A466" s="26" t="s">
        <v>978</v>
      </c>
      <c r="B466" s="45">
        <v>33029.5</v>
      </c>
      <c r="C466" s="45">
        <v>0</v>
      </c>
      <c r="D466" s="45">
        <v>503010</v>
      </c>
      <c r="E466">
        <v>7.0279999999999996</v>
      </c>
      <c r="F466">
        <v>0</v>
      </c>
      <c r="G466">
        <v>4</v>
      </c>
      <c r="H466">
        <v>100</v>
      </c>
      <c r="I466">
        <v>100</v>
      </c>
    </row>
    <row r="467" spans="1:9" x14ac:dyDescent="0.25">
      <c r="A467" s="26" t="s">
        <v>979</v>
      </c>
      <c r="B467" s="45">
        <v>35227.5</v>
      </c>
      <c r="C467" s="45">
        <v>0</v>
      </c>
      <c r="D467" s="45">
        <v>469980.5</v>
      </c>
      <c r="E467">
        <v>8.1029999999999998</v>
      </c>
      <c r="F467">
        <v>0.80959999999999999</v>
      </c>
      <c r="G467">
        <v>3</v>
      </c>
      <c r="H467">
        <v>66.67</v>
      </c>
      <c r="I467">
        <v>10.18</v>
      </c>
    </row>
    <row r="468" spans="1:9" x14ac:dyDescent="0.25">
      <c r="A468" s="26" t="s">
        <v>980</v>
      </c>
      <c r="B468" s="45">
        <v>-17220</v>
      </c>
      <c r="C468" s="45">
        <v>0</v>
      </c>
      <c r="D468" s="45">
        <v>434753</v>
      </c>
      <c r="E468">
        <v>-3.81</v>
      </c>
      <c r="F468">
        <v>3.81</v>
      </c>
      <c r="G468">
        <v>4</v>
      </c>
      <c r="H468">
        <v>25</v>
      </c>
      <c r="I468">
        <v>1.6000000000000001E-3</v>
      </c>
    </row>
    <row r="469" spans="1:9" x14ac:dyDescent="0.25">
      <c r="A469" s="26">
        <v>40850</v>
      </c>
      <c r="B469" s="45">
        <v>-3202.5</v>
      </c>
      <c r="C469" s="45">
        <v>0</v>
      </c>
      <c r="D469" s="45">
        <v>451973</v>
      </c>
      <c r="E469">
        <v>-0.7036</v>
      </c>
      <c r="F469">
        <v>0.7036</v>
      </c>
      <c r="G469">
        <v>1</v>
      </c>
      <c r="H469">
        <v>0</v>
      </c>
      <c r="I469">
        <v>0</v>
      </c>
    </row>
    <row r="470" spans="1:9" x14ac:dyDescent="0.25">
      <c r="A470" s="26">
        <v>40819</v>
      </c>
      <c r="B470" s="45">
        <v>-26054</v>
      </c>
      <c r="C470" s="45">
        <v>0</v>
      </c>
      <c r="D470" s="45">
        <v>455175.5</v>
      </c>
      <c r="E470">
        <v>-5.4139999999999997</v>
      </c>
      <c r="F470">
        <v>5.4139999999999997</v>
      </c>
      <c r="G470">
        <v>2</v>
      </c>
      <c r="H470">
        <v>0</v>
      </c>
      <c r="I470">
        <v>0</v>
      </c>
    </row>
    <row r="471" spans="1:9" x14ac:dyDescent="0.25">
      <c r="A471" s="26">
        <v>40789</v>
      </c>
      <c r="B471" s="45">
        <v>-6426</v>
      </c>
      <c r="C471" s="45">
        <v>0</v>
      </c>
      <c r="D471" s="45">
        <v>481229.5</v>
      </c>
      <c r="E471">
        <v>-1.3180000000000001</v>
      </c>
      <c r="F471">
        <v>1.3180000000000001</v>
      </c>
      <c r="G471">
        <v>1</v>
      </c>
      <c r="H471">
        <v>0</v>
      </c>
      <c r="I471">
        <v>0</v>
      </c>
    </row>
    <row r="472" spans="1:9" x14ac:dyDescent="0.25">
      <c r="A472" s="26">
        <v>40758</v>
      </c>
      <c r="B472" s="45">
        <v>5012</v>
      </c>
      <c r="C472" s="45">
        <v>0</v>
      </c>
      <c r="D472" s="45">
        <v>487655.5</v>
      </c>
      <c r="E472">
        <v>1.038</v>
      </c>
      <c r="F472">
        <v>0</v>
      </c>
      <c r="G472">
        <v>1</v>
      </c>
      <c r="H472">
        <v>100</v>
      </c>
      <c r="I472">
        <v>100</v>
      </c>
    </row>
    <row r="473" spans="1:9" x14ac:dyDescent="0.25">
      <c r="A473" s="26">
        <v>40727</v>
      </c>
      <c r="B473" s="45">
        <v>-1277.5</v>
      </c>
      <c r="C473" s="45">
        <v>0</v>
      </c>
      <c r="D473" s="45">
        <v>482643.5</v>
      </c>
      <c r="E473">
        <v>-0.26400000000000001</v>
      </c>
      <c r="F473">
        <v>0.79339999999999999</v>
      </c>
      <c r="G473">
        <v>3</v>
      </c>
      <c r="H473">
        <v>33.33</v>
      </c>
      <c r="I473">
        <v>0.6673</v>
      </c>
    </row>
    <row r="474" spans="1:9" x14ac:dyDescent="0.25">
      <c r="A474" s="26">
        <v>40636</v>
      </c>
      <c r="B474" s="45">
        <v>-378</v>
      </c>
      <c r="C474" s="45">
        <v>0</v>
      </c>
      <c r="D474" s="45">
        <v>483921</v>
      </c>
      <c r="E474">
        <v>-7.8100000000000003E-2</v>
      </c>
      <c r="F474">
        <v>7.8100000000000003E-2</v>
      </c>
      <c r="G474">
        <v>1</v>
      </c>
      <c r="H474">
        <v>0</v>
      </c>
      <c r="I474">
        <v>0</v>
      </c>
    </row>
    <row r="475" spans="1:9" x14ac:dyDescent="0.25">
      <c r="A475" s="26">
        <v>40605</v>
      </c>
      <c r="B475" s="45">
        <v>14794.5</v>
      </c>
      <c r="C475" s="45">
        <v>0</v>
      </c>
      <c r="D475" s="45">
        <v>484299</v>
      </c>
      <c r="E475">
        <v>3.1509999999999998</v>
      </c>
      <c r="F475">
        <v>0.43609999999999999</v>
      </c>
      <c r="G475">
        <v>3</v>
      </c>
      <c r="H475">
        <v>66.67</v>
      </c>
      <c r="I475">
        <v>8.2260000000000009</v>
      </c>
    </row>
    <row r="476" spans="1:9" x14ac:dyDescent="0.25">
      <c r="A476" s="26">
        <v>40546</v>
      </c>
      <c r="B476" s="45">
        <v>-8876</v>
      </c>
      <c r="C476" s="45">
        <v>0</v>
      </c>
      <c r="D476" s="45">
        <v>469504.5</v>
      </c>
      <c r="E476">
        <v>-1.855</v>
      </c>
      <c r="F476">
        <v>2.3119999999999998</v>
      </c>
      <c r="G476">
        <v>2</v>
      </c>
      <c r="H476">
        <v>50</v>
      </c>
      <c r="I476">
        <v>0.19750000000000001</v>
      </c>
    </row>
    <row r="477" spans="1:9" x14ac:dyDescent="0.25">
      <c r="A477" t="s">
        <v>981</v>
      </c>
      <c r="B477" s="45">
        <v>-7700</v>
      </c>
      <c r="C477" s="45">
        <v>0</v>
      </c>
      <c r="D477" s="45">
        <v>478380.5</v>
      </c>
      <c r="E477">
        <v>-1.5840000000000001</v>
      </c>
      <c r="F477">
        <v>1.5840000000000001</v>
      </c>
      <c r="G477">
        <v>2</v>
      </c>
      <c r="H477">
        <v>0</v>
      </c>
      <c r="I477">
        <v>0</v>
      </c>
    </row>
    <row r="478" spans="1:9" x14ac:dyDescent="0.25">
      <c r="A478" t="s">
        <v>982</v>
      </c>
      <c r="B478" s="45">
        <v>10192</v>
      </c>
      <c r="C478" s="45">
        <v>0</v>
      </c>
      <c r="D478" s="45">
        <v>486080.5</v>
      </c>
      <c r="E478">
        <v>2.1419999999999999</v>
      </c>
      <c r="F478">
        <v>0</v>
      </c>
      <c r="G478">
        <v>2</v>
      </c>
      <c r="H478">
        <v>100</v>
      </c>
      <c r="I478">
        <v>100</v>
      </c>
    </row>
    <row r="479" spans="1:9" x14ac:dyDescent="0.25">
      <c r="A479" t="s">
        <v>983</v>
      </c>
      <c r="B479" s="45">
        <v>-2677.5</v>
      </c>
      <c r="C479" s="45">
        <v>0</v>
      </c>
      <c r="D479" s="45">
        <v>475888.5</v>
      </c>
      <c r="E479">
        <v>-0.5595</v>
      </c>
      <c r="F479">
        <v>0.5595</v>
      </c>
      <c r="G479">
        <v>1</v>
      </c>
      <c r="H479">
        <v>0</v>
      </c>
      <c r="I479">
        <v>0</v>
      </c>
    </row>
    <row r="480" spans="1:9" x14ac:dyDescent="0.25">
      <c r="A480" t="s">
        <v>984</v>
      </c>
      <c r="B480" s="45">
        <v>12197.5</v>
      </c>
      <c r="C480" s="45">
        <v>0</v>
      </c>
      <c r="D480" s="45">
        <v>478566</v>
      </c>
      <c r="E480">
        <v>2.6150000000000002</v>
      </c>
      <c r="F480">
        <v>0</v>
      </c>
      <c r="G480">
        <v>1</v>
      </c>
      <c r="H480">
        <v>100</v>
      </c>
      <c r="I480">
        <v>100</v>
      </c>
    </row>
    <row r="481" spans="1:9" x14ac:dyDescent="0.25">
      <c r="A481" t="s">
        <v>985</v>
      </c>
      <c r="B481" s="45">
        <v>-2502.5</v>
      </c>
      <c r="C481" s="45">
        <v>0</v>
      </c>
      <c r="D481" s="45">
        <v>466368.5</v>
      </c>
      <c r="E481">
        <v>-0.53369999999999995</v>
      </c>
      <c r="F481">
        <v>0.53369999999999995</v>
      </c>
      <c r="G481">
        <v>1</v>
      </c>
      <c r="H481">
        <v>0</v>
      </c>
      <c r="I481">
        <v>0</v>
      </c>
    </row>
    <row r="482" spans="1:9" x14ac:dyDescent="0.25">
      <c r="A482" t="s">
        <v>986</v>
      </c>
      <c r="B482" s="45">
        <v>-1382.5</v>
      </c>
      <c r="C482" s="45">
        <v>0</v>
      </c>
      <c r="D482" s="45">
        <v>468871</v>
      </c>
      <c r="E482">
        <v>-0.29399999999999998</v>
      </c>
      <c r="F482">
        <v>0.29399999999999998</v>
      </c>
      <c r="G482">
        <v>1</v>
      </c>
      <c r="H482">
        <v>0</v>
      </c>
      <c r="I482">
        <v>0</v>
      </c>
    </row>
    <row r="483" spans="1:9" x14ac:dyDescent="0.25">
      <c r="A483" t="s">
        <v>987</v>
      </c>
      <c r="B483" s="45">
        <v>5992</v>
      </c>
      <c r="C483" s="45">
        <v>0</v>
      </c>
      <c r="D483" s="45">
        <v>470253.5</v>
      </c>
      <c r="E483">
        <v>1.2909999999999999</v>
      </c>
      <c r="F483">
        <v>0</v>
      </c>
      <c r="G483">
        <v>1</v>
      </c>
      <c r="H483">
        <v>100</v>
      </c>
      <c r="I483">
        <v>100</v>
      </c>
    </row>
    <row r="484" spans="1:9" x14ac:dyDescent="0.25">
      <c r="A484" t="s">
        <v>988</v>
      </c>
      <c r="B484" s="45">
        <v>-35154</v>
      </c>
      <c r="C484" s="45">
        <v>0</v>
      </c>
      <c r="D484" s="45">
        <v>464261.5</v>
      </c>
      <c r="E484">
        <v>-7.0389999999999997</v>
      </c>
      <c r="F484">
        <v>7.0389999999999997</v>
      </c>
      <c r="G484">
        <v>2</v>
      </c>
      <c r="H484">
        <v>0</v>
      </c>
      <c r="I484">
        <v>0</v>
      </c>
    </row>
    <row r="485" spans="1:9" x14ac:dyDescent="0.25">
      <c r="A485" s="26" t="s">
        <v>989</v>
      </c>
      <c r="B485" s="45">
        <v>-2186</v>
      </c>
      <c r="C485" s="45">
        <v>0</v>
      </c>
      <c r="D485" s="45">
        <v>499415.5</v>
      </c>
      <c r="E485">
        <v>-0.43580000000000002</v>
      </c>
      <c r="F485">
        <v>2.952</v>
      </c>
      <c r="G485">
        <v>3</v>
      </c>
      <c r="H485">
        <v>33.33</v>
      </c>
      <c r="I485">
        <v>0.85609999999999997</v>
      </c>
    </row>
    <row r="486" spans="1:9" x14ac:dyDescent="0.25">
      <c r="A486" s="26">
        <v>40849</v>
      </c>
      <c r="B486" s="45">
        <v>-5502</v>
      </c>
      <c r="C486" s="45">
        <v>0</v>
      </c>
      <c r="D486" s="45">
        <v>501601.5</v>
      </c>
      <c r="E486">
        <v>-1.085</v>
      </c>
      <c r="F486">
        <v>1.085</v>
      </c>
      <c r="G486">
        <v>2</v>
      </c>
      <c r="H486">
        <v>0</v>
      </c>
      <c r="I486">
        <v>0</v>
      </c>
    </row>
    <row r="487" spans="1:9" x14ac:dyDescent="0.25">
      <c r="A487" s="26">
        <v>40818</v>
      </c>
      <c r="B487" s="45">
        <v>-13876</v>
      </c>
      <c r="C487" s="45">
        <v>0</v>
      </c>
      <c r="D487" s="45">
        <v>507103.5</v>
      </c>
      <c r="E487">
        <v>-2.6629999999999998</v>
      </c>
      <c r="F487">
        <v>2.6629999999999998</v>
      </c>
      <c r="G487">
        <v>2</v>
      </c>
      <c r="H487">
        <v>0</v>
      </c>
      <c r="I487">
        <v>0</v>
      </c>
    </row>
    <row r="488" spans="1:9" x14ac:dyDescent="0.25">
      <c r="A488" s="26">
        <v>40635</v>
      </c>
      <c r="B488" s="45">
        <v>21950</v>
      </c>
      <c r="C488" s="45">
        <v>0</v>
      </c>
      <c r="D488" s="45">
        <v>520979.5</v>
      </c>
      <c r="E488">
        <v>4.399</v>
      </c>
      <c r="F488">
        <v>0.32450000000000001</v>
      </c>
      <c r="G488">
        <v>2</v>
      </c>
      <c r="H488">
        <v>50</v>
      </c>
      <c r="I488">
        <v>13.94</v>
      </c>
    </row>
    <row r="489" spans="1:9" x14ac:dyDescent="0.25">
      <c r="A489" s="26">
        <v>40604</v>
      </c>
      <c r="B489" s="45">
        <v>-1218</v>
      </c>
      <c r="C489" s="45">
        <v>0</v>
      </c>
      <c r="D489" s="45">
        <v>499029.5</v>
      </c>
      <c r="E489">
        <v>-0.24349999999999999</v>
      </c>
      <c r="F489">
        <v>0.24349999999999999</v>
      </c>
      <c r="G489">
        <v>1</v>
      </c>
      <c r="H489">
        <v>0</v>
      </c>
      <c r="I489">
        <v>0</v>
      </c>
    </row>
    <row r="490" spans="1:9" x14ac:dyDescent="0.25">
      <c r="A490" s="26">
        <v>40545</v>
      </c>
      <c r="B490" s="45">
        <v>7952</v>
      </c>
      <c r="C490" s="45">
        <v>0</v>
      </c>
      <c r="D490" s="45">
        <v>500247.5</v>
      </c>
      <c r="E490">
        <v>1.615</v>
      </c>
      <c r="F490">
        <v>0</v>
      </c>
      <c r="G490">
        <v>1</v>
      </c>
      <c r="H490">
        <v>100</v>
      </c>
      <c r="I490">
        <v>100</v>
      </c>
    </row>
    <row r="491" spans="1:9" x14ac:dyDescent="0.25">
      <c r="A491" t="s">
        <v>990</v>
      </c>
      <c r="B491" s="45">
        <v>-9387</v>
      </c>
      <c r="C491" s="45">
        <v>0</v>
      </c>
      <c r="D491" s="45">
        <v>492295.5</v>
      </c>
      <c r="E491">
        <v>-1.871</v>
      </c>
      <c r="F491">
        <v>1.871</v>
      </c>
      <c r="G491">
        <v>2</v>
      </c>
      <c r="H491">
        <v>0</v>
      </c>
      <c r="I491">
        <v>0</v>
      </c>
    </row>
    <row r="492" spans="1:9" x14ac:dyDescent="0.25">
      <c r="A492" t="s">
        <v>991</v>
      </c>
      <c r="B492" s="45">
        <v>25494</v>
      </c>
      <c r="C492" s="45">
        <v>0</v>
      </c>
      <c r="D492" s="45">
        <v>501682.5</v>
      </c>
      <c r="E492">
        <v>5.3540000000000001</v>
      </c>
      <c r="F492">
        <v>0.18940000000000001</v>
      </c>
      <c r="G492">
        <v>2</v>
      </c>
      <c r="H492">
        <v>50</v>
      </c>
      <c r="I492">
        <v>27.78</v>
      </c>
    </row>
    <row r="493" spans="1:9" x14ac:dyDescent="0.25">
      <c r="A493" t="s">
        <v>992</v>
      </c>
      <c r="B493" s="45">
        <v>5152</v>
      </c>
      <c r="C493" s="45">
        <v>0</v>
      </c>
      <c r="D493" s="45">
        <v>476188.5</v>
      </c>
      <c r="E493">
        <v>1.0940000000000001</v>
      </c>
      <c r="F493">
        <v>0</v>
      </c>
      <c r="G493">
        <v>1</v>
      </c>
      <c r="H493">
        <v>100</v>
      </c>
      <c r="I493">
        <v>100</v>
      </c>
    </row>
    <row r="494" spans="1:9" x14ac:dyDescent="0.25">
      <c r="A494" t="s">
        <v>993</v>
      </c>
      <c r="B494" s="45">
        <v>5628</v>
      </c>
      <c r="C494" s="45">
        <v>0</v>
      </c>
      <c r="D494" s="45">
        <v>471036.5</v>
      </c>
      <c r="E494">
        <v>1.2090000000000001</v>
      </c>
      <c r="F494">
        <v>0</v>
      </c>
      <c r="G494">
        <v>1</v>
      </c>
      <c r="H494">
        <v>100</v>
      </c>
      <c r="I494">
        <v>100</v>
      </c>
    </row>
    <row r="495" spans="1:9" x14ac:dyDescent="0.25">
      <c r="A495" t="s">
        <v>994</v>
      </c>
      <c r="B495" s="45">
        <v>-7294</v>
      </c>
      <c r="C495" s="45">
        <v>0</v>
      </c>
      <c r="D495" s="45">
        <v>465408.5</v>
      </c>
      <c r="E495">
        <v>-1.5429999999999999</v>
      </c>
      <c r="F495">
        <v>1.5429999999999999</v>
      </c>
      <c r="G495">
        <v>1</v>
      </c>
      <c r="H495">
        <v>0</v>
      </c>
      <c r="I495">
        <v>0</v>
      </c>
    </row>
    <row r="496" spans="1:9" x14ac:dyDescent="0.25">
      <c r="A496" t="s">
        <v>995</v>
      </c>
      <c r="B496" s="45">
        <v>6587</v>
      </c>
      <c r="C496" s="45">
        <v>0</v>
      </c>
      <c r="D496" s="45">
        <v>472702.5</v>
      </c>
      <c r="E496">
        <v>1.413</v>
      </c>
      <c r="F496">
        <v>0.44819999999999999</v>
      </c>
      <c r="G496">
        <v>2</v>
      </c>
      <c r="H496">
        <v>50</v>
      </c>
      <c r="I496">
        <v>4.0949999999999998</v>
      </c>
    </row>
    <row r="497" spans="1:9" x14ac:dyDescent="0.25">
      <c r="A497" t="s">
        <v>996</v>
      </c>
      <c r="B497" s="45">
        <v>4438</v>
      </c>
      <c r="C497" s="45">
        <v>0</v>
      </c>
      <c r="D497" s="45">
        <v>466115.5</v>
      </c>
      <c r="E497">
        <v>0.96130000000000004</v>
      </c>
      <c r="F497">
        <v>0.44259999999999999</v>
      </c>
      <c r="G497">
        <v>2</v>
      </c>
      <c r="H497">
        <v>50</v>
      </c>
      <c r="I497">
        <v>3.1419999999999999</v>
      </c>
    </row>
    <row r="498" spans="1:9" x14ac:dyDescent="0.25">
      <c r="A498" t="s">
        <v>997</v>
      </c>
      <c r="B498" s="45">
        <v>-1043</v>
      </c>
      <c r="C498" s="45">
        <v>0</v>
      </c>
      <c r="D498" s="45">
        <v>461677.5</v>
      </c>
      <c r="E498">
        <v>-0.22539999999999999</v>
      </c>
      <c r="F498">
        <v>0.38579999999999998</v>
      </c>
      <c r="G498">
        <v>3</v>
      </c>
      <c r="H498">
        <v>66.67</v>
      </c>
      <c r="I498">
        <v>0.41570000000000001</v>
      </c>
    </row>
    <row r="499" spans="1:9" x14ac:dyDescent="0.25">
      <c r="A499" t="s">
        <v>998</v>
      </c>
      <c r="B499" s="45">
        <v>-1162</v>
      </c>
      <c r="C499" s="45">
        <v>0</v>
      </c>
      <c r="D499" s="45">
        <v>462720.5</v>
      </c>
      <c r="E499">
        <v>-0.2505</v>
      </c>
      <c r="F499">
        <v>0.75670000000000004</v>
      </c>
      <c r="G499">
        <v>2</v>
      </c>
      <c r="H499">
        <v>50</v>
      </c>
      <c r="I499">
        <v>0.67059999999999997</v>
      </c>
    </row>
    <row r="500" spans="1:9" x14ac:dyDescent="0.25">
      <c r="A500" t="s">
        <v>999</v>
      </c>
      <c r="B500" s="45">
        <v>9072</v>
      </c>
      <c r="C500" s="45">
        <v>0</v>
      </c>
      <c r="D500" s="45">
        <v>463882.5</v>
      </c>
      <c r="E500">
        <v>1.9950000000000001</v>
      </c>
      <c r="F500">
        <v>0</v>
      </c>
      <c r="G500">
        <v>1</v>
      </c>
      <c r="H500">
        <v>100</v>
      </c>
      <c r="I500">
        <v>100</v>
      </c>
    </row>
    <row r="501" spans="1:9" x14ac:dyDescent="0.25">
      <c r="A501" s="26">
        <v>40878</v>
      </c>
      <c r="B501" s="45">
        <v>40967.5</v>
      </c>
      <c r="C501" s="45">
        <v>0</v>
      </c>
      <c r="D501" s="45">
        <v>454810.5</v>
      </c>
      <c r="E501">
        <v>9.8989999999999991</v>
      </c>
      <c r="F501">
        <v>0</v>
      </c>
      <c r="G501">
        <v>2</v>
      </c>
      <c r="H501">
        <v>100</v>
      </c>
      <c r="I501">
        <v>100</v>
      </c>
    </row>
    <row r="502" spans="1:9" x14ac:dyDescent="0.25">
      <c r="A502" s="26">
        <v>40848</v>
      </c>
      <c r="B502" s="45">
        <v>23148</v>
      </c>
      <c r="C502" s="45">
        <v>0</v>
      </c>
      <c r="D502" s="45">
        <v>413843</v>
      </c>
      <c r="E502">
        <v>5.9249999999999998</v>
      </c>
      <c r="F502">
        <v>0</v>
      </c>
      <c r="G502">
        <v>1</v>
      </c>
      <c r="H502">
        <v>100</v>
      </c>
      <c r="I502">
        <v>100</v>
      </c>
    </row>
    <row r="503" spans="1:9" x14ac:dyDescent="0.25">
      <c r="A503" s="26">
        <v>40817</v>
      </c>
      <c r="B503" s="45">
        <v>-9228</v>
      </c>
      <c r="C503" s="45">
        <v>0</v>
      </c>
      <c r="D503" s="45">
        <v>390695</v>
      </c>
      <c r="E503">
        <v>-2.3069999999999999</v>
      </c>
      <c r="F503">
        <v>2.677</v>
      </c>
      <c r="G503">
        <v>2</v>
      </c>
      <c r="H503">
        <v>50</v>
      </c>
      <c r="I503">
        <v>0.13789999999999999</v>
      </c>
    </row>
    <row r="504" spans="1:9" x14ac:dyDescent="0.25">
      <c r="A504" s="26">
        <v>40725</v>
      </c>
      <c r="B504" s="45">
        <v>-14528.5</v>
      </c>
      <c r="C504" s="45">
        <v>0</v>
      </c>
      <c r="D504" s="45">
        <v>399923</v>
      </c>
      <c r="E504">
        <v>-3.5049999999999999</v>
      </c>
      <c r="F504">
        <v>3.5049999999999999</v>
      </c>
      <c r="G504">
        <v>2</v>
      </c>
      <c r="H504">
        <v>0</v>
      </c>
      <c r="I504">
        <v>0</v>
      </c>
    </row>
    <row r="505" spans="1:9" x14ac:dyDescent="0.25">
      <c r="A505" s="26">
        <v>40695</v>
      </c>
      <c r="B505" s="45">
        <v>-1074.5</v>
      </c>
      <c r="C505" s="45">
        <v>0</v>
      </c>
      <c r="D505" s="45">
        <v>414451.5</v>
      </c>
      <c r="E505">
        <v>-0.2586</v>
      </c>
      <c r="F505">
        <v>0.83079999999999998</v>
      </c>
      <c r="G505">
        <v>3</v>
      </c>
      <c r="H505">
        <v>33.33</v>
      </c>
      <c r="I505">
        <v>0.6905</v>
      </c>
    </row>
    <row r="506" spans="1:9" x14ac:dyDescent="0.25">
      <c r="A506" s="26">
        <v>40664</v>
      </c>
      <c r="B506" s="45">
        <v>19420</v>
      </c>
      <c r="C506" s="45">
        <v>0</v>
      </c>
      <c r="D506" s="45">
        <v>415526</v>
      </c>
      <c r="E506">
        <v>4.9029999999999996</v>
      </c>
      <c r="F506">
        <v>6.3600000000000004E-2</v>
      </c>
      <c r="G506">
        <v>3</v>
      </c>
      <c r="H506">
        <v>66.67</v>
      </c>
      <c r="I506">
        <v>78.06</v>
      </c>
    </row>
    <row r="507" spans="1:9" x14ac:dyDescent="0.25">
      <c r="A507" s="26">
        <v>40634</v>
      </c>
      <c r="B507" s="45">
        <v>-2655</v>
      </c>
      <c r="C507" s="45">
        <v>0</v>
      </c>
      <c r="D507" s="45">
        <v>396106</v>
      </c>
      <c r="E507">
        <v>-0.66579999999999995</v>
      </c>
      <c r="F507">
        <v>0.66579999999999995</v>
      </c>
      <c r="G507">
        <v>2</v>
      </c>
      <c r="H507">
        <v>0</v>
      </c>
      <c r="I507">
        <v>0</v>
      </c>
    </row>
    <row r="508" spans="1:9" x14ac:dyDescent="0.25">
      <c r="A508" s="26">
        <v>40603</v>
      </c>
      <c r="B508" s="45">
        <v>2811</v>
      </c>
      <c r="C508" s="45">
        <v>0</v>
      </c>
      <c r="D508" s="45">
        <v>398761</v>
      </c>
      <c r="E508">
        <v>0.70989999999999998</v>
      </c>
      <c r="F508">
        <v>0.54169999999999996</v>
      </c>
      <c r="G508">
        <v>3</v>
      </c>
      <c r="H508">
        <v>66.67</v>
      </c>
      <c r="I508">
        <v>2.31</v>
      </c>
    </row>
    <row r="509" spans="1:9" x14ac:dyDescent="0.25">
      <c r="A509" t="s">
        <v>294</v>
      </c>
      <c r="B509" s="45">
        <v>22056</v>
      </c>
      <c r="C509" s="45">
        <v>0</v>
      </c>
      <c r="D509" s="45">
        <v>395950</v>
      </c>
      <c r="E509">
        <v>5.899</v>
      </c>
      <c r="F509">
        <v>0</v>
      </c>
      <c r="G509">
        <v>2</v>
      </c>
      <c r="H509">
        <v>100</v>
      </c>
      <c r="I509">
        <v>100</v>
      </c>
    </row>
    <row r="510" spans="1:9" x14ac:dyDescent="0.25">
      <c r="A510" t="s">
        <v>295</v>
      </c>
      <c r="B510" s="45">
        <v>19185</v>
      </c>
      <c r="C510" s="45">
        <v>0</v>
      </c>
      <c r="D510" s="45">
        <v>373894</v>
      </c>
      <c r="E510">
        <v>5.4089999999999998</v>
      </c>
      <c r="F510">
        <v>0</v>
      </c>
      <c r="G510">
        <v>2</v>
      </c>
      <c r="H510">
        <v>100</v>
      </c>
      <c r="I510">
        <v>100</v>
      </c>
    </row>
    <row r="511" spans="1:9" x14ac:dyDescent="0.25">
      <c r="A511" t="s">
        <v>296</v>
      </c>
      <c r="B511" s="45">
        <v>-3180</v>
      </c>
      <c r="C511" s="45">
        <v>0</v>
      </c>
      <c r="D511" s="45">
        <v>354709</v>
      </c>
      <c r="E511">
        <v>-0.88849999999999996</v>
      </c>
      <c r="F511">
        <v>0.88849999999999996</v>
      </c>
      <c r="G511">
        <v>1</v>
      </c>
      <c r="H511">
        <v>0</v>
      </c>
      <c r="I511">
        <v>0</v>
      </c>
    </row>
    <row r="512" spans="1:9" x14ac:dyDescent="0.25">
      <c r="A512" t="s">
        <v>297</v>
      </c>
      <c r="B512" s="45">
        <v>-2085</v>
      </c>
      <c r="C512" s="45">
        <v>0</v>
      </c>
      <c r="D512" s="45">
        <v>357889</v>
      </c>
      <c r="E512">
        <v>-0.57920000000000005</v>
      </c>
      <c r="F512">
        <v>0.57920000000000005</v>
      </c>
      <c r="G512">
        <v>1</v>
      </c>
      <c r="H512">
        <v>0</v>
      </c>
      <c r="I512">
        <v>0</v>
      </c>
    </row>
    <row r="513" spans="1:9" x14ac:dyDescent="0.25">
      <c r="A513" t="s">
        <v>723</v>
      </c>
      <c r="B513" s="45">
        <v>864</v>
      </c>
      <c r="C513" s="45">
        <v>0</v>
      </c>
      <c r="D513" s="45">
        <v>359974</v>
      </c>
      <c r="E513">
        <v>0.24060000000000001</v>
      </c>
      <c r="F513">
        <v>0</v>
      </c>
      <c r="G513">
        <v>1</v>
      </c>
      <c r="H513">
        <v>100</v>
      </c>
      <c r="I513">
        <v>100</v>
      </c>
    </row>
    <row r="514" spans="1:9" x14ac:dyDescent="0.25">
      <c r="A514" t="s">
        <v>724</v>
      </c>
      <c r="B514" s="45">
        <v>15720</v>
      </c>
      <c r="C514" s="45">
        <v>0</v>
      </c>
      <c r="D514" s="45">
        <v>359110</v>
      </c>
      <c r="E514">
        <v>4.5780000000000003</v>
      </c>
      <c r="F514">
        <v>0</v>
      </c>
      <c r="G514">
        <v>1</v>
      </c>
      <c r="H514">
        <v>100</v>
      </c>
      <c r="I514">
        <v>100</v>
      </c>
    </row>
    <row r="515" spans="1:9" x14ac:dyDescent="0.25">
      <c r="A515" t="s">
        <v>298</v>
      </c>
      <c r="B515" s="45">
        <v>-7464</v>
      </c>
      <c r="C515" s="45">
        <v>0</v>
      </c>
      <c r="D515" s="45">
        <v>343390</v>
      </c>
      <c r="E515">
        <v>-2.1269999999999998</v>
      </c>
      <c r="F515">
        <v>2.1269999999999998</v>
      </c>
      <c r="G515">
        <v>1</v>
      </c>
      <c r="H515">
        <v>0</v>
      </c>
      <c r="I515">
        <v>0</v>
      </c>
    </row>
    <row r="516" spans="1:9" x14ac:dyDescent="0.25">
      <c r="A516" t="s">
        <v>299</v>
      </c>
      <c r="B516" s="45">
        <v>-8784</v>
      </c>
      <c r="C516" s="45">
        <v>0</v>
      </c>
      <c r="D516" s="45">
        <v>350854</v>
      </c>
      <c r="E516">
        <v>-2.4420000000000002</v>
      </c>
      <c r="F516">
        <v>2.4420000000000002</v>
      </c>
      <c r="G516">
        <v>2</v>
      </c>
      <c r="H516">
        <v>0</v>
      </c>
      <c r="I516">
        <v>0</v>
      </c>
    </row>
    <row r="517" spans="1:9" x14ac:dyDescent="0.25">
      <c r="A517" s="26" t="s">
        <v>300</v>
      </c>
      <c r="B517" s="45">
        <v>-19524</v>
      </c>
      <c r="C517" s="45">
        <v>0</v>
      </c>
      <c r="D517" s="45">
        <v>359638</v>
      </c>
      <c r="E517">
        <v>-5.149</v>
      </c>
      <c r="F517">
        <v>5.27</v>
      </c>
      <c r="G517">
        <v>3</v>
      </c>
      <c r="H517">
        <v>33.33</v>
      </c>
      <c r="I517">
        <v>2.2800000000000001E-2</v>
      </c>
    </row>
    <row r="518" spans="1:9" x14ac:dyDescent="0.25">
      <c r="A518" s="26" t="s">
        <v>301</v>
      </c>
      <c r="B518" s="45">
        <v>-7812</v>
      </c>
      <c r="C518" s="45">
        <v>0</v>
      </c>
      <c r="D518" s="45">
        <v>379162</v>
      </c>
      <c r="E518">
        <v>-2.0190000000000001</v>
      </c>
      <c r="F518">
        <v>2.0190000000000001</v>
      </c>
      <c r="G518">
        <v>2</v>
      </c>
      <c r="H518">
        <v>0</v>
      </c>
      <c r="I518">
        <v>0</v>
      </c>
    </row>
    <row r="519" spans="1:9" x14ac:dyDescent="0.25">
      <c r="A519" s="26" t="s">
        <v>302</v>
      </c>
      <c r="B519" s="45">
        <v>-4692</v>
      </c>
      <c r="C519" s="45">
        <v>0</v>
      </c>
      <c r="D519" s="45">
        <v>386974</v>
      </c>
      <c r="E519">
        <v>-1.198</v>
      </c>
      <c r="F519">
        <v>2.1230000000000002</v>
      </c>
      <c r="G519">
        <v>2</v>
      </c>
      <c r="H519">
        <v>50</v>
      </c>
      <c r="I519">
        <v>0.43580000000000002</v>
      </c>
    </row>
    <row r="520" spans="1:9" x14ac:dyDescent="0.25">
      <c r="A520" s="26" t="s">
        <v>303</v>
      </c>
      <c r="B520" s="45">
        <v>336</v>
      </c>
      <c r="C520" s="45">
        <v>0</v>
      </c>
      <c r="D520" s="45">
        <v>391666</v>
      </c>
      <c r="E520">
        <v>8.5900000000000004E-2</v>
      </c>
      <c r="F520">
        <v>0.60899999999999999</v>
      </c>
      <c r="G520">
        <v>2</v>
      </c>
      <c r="H520">
        <v>50</v>
      </c>
      <c r="I520">
        <v>1.1399999999999999</v>
      </c>
    </row>
    <row r="521" spans="1:9" x14ac:dyDescent="0.25">
      <c r="A521" s="26">
        <v>40402</v>
      </c>
      <c r="B521" s="45">
        <v>-5436</v>
      </c>
      <c r="C521" s="45">
        <v>0</v>
      </c>
      <c r="D521" s="45">
        <v>391330</v>
      </c>
      <c r="E521">
        <v>-1.37</v>
      </c>
      <c r="F521">
        <v>1.37</v>
      </c>
      <c r="G521">
        <v>1</v>
      </c>
      <c r="H521">
        <v>0</v>
      </c>
      <c r="I521">
        <v>0</v>
      </c>
    </row>
    <row r="522" spans="1:9" x14ac:dyDescent="0.25">
      <c r="A522" s="26">
        <v>40371</v>
      </c>
      <c r="B522" s="45">
        <v>-17040</v>
      </c>
      <c r="C522" s="45">
        <v>0</v>
      </c>
      <c r="D522" s="45">
        <v>396766</v>
      </c>
      <c r="E522">
        <v>-4.1180000000000003</v>
      </c>
      <c r="F522">
        <v>4.1180000000000003</v>
      </c>
      <c r="G522">
        <v>1</v>
      </c>
      <c r="H522">
        <v>0</v>
      </c>
      <c r="I522">
        <v>0</v>
      </c>
    </row>
    <row r="523" spans="1:9" x14ac:dyDescent="0.25">
      <c r="A523" s="26">
        <v>40221</v>
      </c>
      <c r="B523" s="45">
        <v>-19740</v>
      </c>
      <c r="C523" s="45">
        <v>0</v>
      </c>
      <c r="D523" s="45">
        <v>413806</v>
      </c>
      <c r="E523">
        <v>-4.5529999999999999</v>
      </c>
      <c r="F523">
        <v>4.5529999999999999</v>
      </c>
      <c r="G523">
        <v>1</v>
      </c>
      <c r="H523">
        <v>0</v>
      </c>
      <c r="I523">
        <v>0</v>
      </c>
    </row>
    <row r="524" spans="1:9" x14ac:dyDescent="0.25">
      <c r="A524" s="26">
        <v>40190</v>
      </c>
      <c r="B524" s="45">
        <v>38568</v>
      </c>
      <c r="C524" s="45">
        <v>0</v>
      </c>
      <c r="D524" s="45">
        <v>433546</v>
      </c>
      <c r="E524">
        <v>9.7650000000000006</v>
      </c>
      <c r="F524">
        <v>0.3654</v>
      </c>
      <c r="G524">
        <v>5</v>
      </c>
      <c r="H524">
        <v>80</v>
      </c>
      <c r="I524">
        <v>25.72</v>
      </c>
    </row>
    <row r="525" spans="1:9" x14ac:dyDescent="0.25">
      <c r="A525" t="s">
        <v>304</v>
      </c>
      <c r="B525" s="45">
        <v>-3048</v>
      </c>
      <c r="C525" s="45">
        <v>0</v>
      </c>
      <c r="D525" s="45">
        <v>394978</v>
      </c>
      <c r="E525">
        <v>-0.76580000000000004</v>
      </c>
      <c r="F525">
        <v>0.76580000000000004</v>
      </c>
      <c r="G525">
        <v>1</v>
      </c>
      <c r="H525">
        <v>0</v>
      </c>
      <c r="I525">
        <v>0</v>
      </c>
    </row>
    <row r="526" spans="1:9" x14ac:dyDescent="0.25">
      <c r="A526" t="s">
        <v>305</v>
      </c>
      <c r="B526" s="45">
        <v>15240</v>
      </c>
      <c r="C526" s="45">
        <v>0</v>
      </c>
      <c r="D526" s="45">
        <v>398026</v>
      </c>
      <c r="E526">
        <v>3.9809999999999999</v>
      </c>
      <c r="F526">
        <v>0</v>
      </c>
      <c r="G526">
        <v>1</v>
      </c>
      <c r="H526">
        <v>100</v>
      </c>
      <c r="I526">
        <v>100</v>
      </c>
    </row>
    <row r="527" spans="1:9" x14ac:dyDescent="0.25">
      <c r="A527" t="s">
        <v>306</v>
      </c>
      <c r="B527" s="45">
        <v>-5388</v>
      </c>
      <c r="C527" s="45">
        <v>0</v>
      </c>
      <c r="D527" s="45">
        <v>382786</v>
      </c>
      <c r="E527">
        <v>-1.3879999999999999</v>
      </c>
      <c r="F527">
        <v>1.456</v>
      </c>
      <c r="G527">
        <v>2</v>
      </c>
      <c r="H527">
        <v>50</v>
      </c>
      <c r="I527">
        <v>4.6699999999999998E-2</v>
      </c>
    </row>
    <row r="528" spans="1:9" x14ac:dyDescent="0.25">
      <c r="A528" t="s">
        <v>725</v>
      </c>
      <c r="B528" s="45">
        <v>-3240</v>
      </c>
      <c r="C528" s="45">
        <v>0</v>
      </c>
      <c r="D528" s="45">
        <v>388174</v>
      </c>
      <c r="E528">
        <v>-0.82779999999999998</v>
      </c>
      <c r="F528">
        <v>0.82779999999999998</v>
      </c>
      <c r="G528">
        <v>1</v>
      </c>
      <c r="H528">
        <v>0</v>
      </c>
      <c r="I528">
        <v>0</v>
      </c>
    </row>
    <row r="529" spans="1:9" x14ac:dyDescent="0.25">
      <c r="A529" t="s">
        <v>726</v>
      </c>
      <c r="B529" s="45">
        <v>28914</v>
      </c>
      <c r="C529" s="45">
        <v>0</v>
      </c>
      <c r="D529" s="45">
        <v>391414</v>
      </c>
      <c r="E529">
        <v>7.976</v>
      </c>
      <c r="F529">
        <v>1.1879999999999999</v>
      </c>
      <c r="G529">
        <v>3</v>
      </c>
      <c r="H529">
        <v>66.67</v>
      </c>
      <c r="I529">
        <v>7.1470000000000002</v>
      </c>
    </row>
    <row r="530" spans="1:9" x14ac:dyDescent="0.25">
      <c r="A530" t="s">
        <v>727</v>
      </c>
      <c r="B530" s="45">
        <v>-7416</v>
      </c>
      <c r="C530" s="45">
        <v>0</v>
      </c>
      <c r="D530" s="45">
        <v>362500</v>
      </c>
      <c r="E530">
        <v>-2.0049999999999999</v>
      </c>
      <c r="F530">
        <v>2.0049999999999999</v>
      </c>
      <c r="G530">
        <v>3</v>
      </c>
      <c r="H530">
        <v>0</v>
      </c>
      <c r="I530">
        <v>0</v>
      </c>
    </row>
    <row r="531" spans="1:9" x14ac:dyDescent="0.25">
      <c r="A531" t="s">
        <v>728</v>
      </c>
      <c r="B531" s="45">
        <v>9612</v>
      </c>
      <c r="C531" s="45">
        <v>0</v>
      </c>
      <c r="D531" s="45">
        <v>369916</v>
      </c>
      <c r="E531">
        <v>2.6680000000000001</v>
      </c>
      <c r="F531">
        <v>1.9379999999999999</v>
      </c>
      <c r="G531">
        <v>3</v>
      </c>
      <c r="H531">
        <v>33.33</v>
      </c>
      <c r="I531">
        <v>2.1629999999999998</v>
      </c>
    </row>
    <row r="532" spans="1:9" x14ac:dyDescent="0.25">
      <c r="A532" s="26" t="s">
        <v>307</v>
      </c>
      <c r="B532" s="45">
        <v>-14064</v>
      </c>
      <c r="C532" s="45">
        <v>0</v>
      </c>
      <c r="D532" s="45">
        <v>360304</v>
      </c>
      <c r="E532">
        <v>-3.7570000000000001</v>
      </c>
      <c r="F532">
        <v>4.718</v>
      </c>
      <c r="G532">
        <v>4</v>
      </c>
      <c r="H532">
        <v>25</v>
      </c>
      <c r="I532">
        <v>0.2399</v>
      </c>
    </row>
    <row r="533" spans="1:9" x14ac:dyDescent="0.25">
      <c r="A533" s="26" t="s">
        <v>729</v>
      </c>
      <c r="B533" s="45">
        <v>732</v>
      </c>
      <c r="C533" s="45">
        <v>0</v>
      </c>
      <c r="D533" s="45">
        <v>374368</v>
      </c>
      <c r="E533">
        <v>0.19589999999999999</v>
      </c>
      <c r="F533">
        <v>3.2069999999999999</v>
      </c>
      <c r="G533">
        <v>4</v>
      </c>
      <c r="H533">
        <v>50</v>
      </c>
      <c r="I533">
        <v>1.0589999999999999</v>
      </c>
    </row>
    <row r="534" spans="1:9" x14ac:dyDescent="0.25">
      <c r="A534" s="26" t="s">
        <v>308</v>
      </c>
      <c r="B534" s="45">
        <v>-9000</v>
      </c>
      <c r="C534" s="45">
        <v>0</v>
      </c>
      <c r="D534" s="45">
        <v>373636</v>
      </c>
      <c r="E534">
        <v>-2.3519999999999999</v>
      </c>
      <c r="F534">
        <v>2.3519999999999999</v>
      </c>
      <c r="G534">
        <v>1</v>
      </c>
      <c r="H534">
        <v>0</v>
      </c>
      <c r="I534">
        <v>0</v>
      </c>
    </row>
    <row r="535" spans="1:9" x14ac:dyDescent="0.25">
      <c r="A535" s="26" t="s">
        <v>309</v>
      </c>
      <c r="B535" s="45">
        <v>-8343</v>
      </c>
      <c r="C535" s="45">
        <v>0</v>
      </c>
      <c r="D535" s="45">
        <v>382636</v>
      </c>
      <c r="E535">
        <v>-2.1339999999999999</v>
      </c>
      <c r="F535">
        <v>2.1339999999999999</v>
      </c>
      <c r="G535">
        <v>3</v>
      </c>
      <c r="H535">
        <v>0</v>
      </c>
      <c r="I535">
        <v>0</v>
      </c>
    </row>
    <row r="536" spans="1:9" x14ac:dyDescent="0.25">
      <c r="A536" s="26">
        <v>40523</v>
      </c>
      <c r="B536" s="45">
        <v>2010</v>
      </c>
      <c r="C536" s="45">
        <v>0</v>
      </c>
      <c r="D536" s="45">
        <v>390979</v>
      </c>
      <c r="E536">
        <v>0.51680000000000004</v>
      </c>
      <c r="F536">
        <v>0</v>
      </c>
      <c r="G536">
        <v>1</v>
      </c>
      <c r="H536">
        <v>100</v>
      </c>
      <c r="I536">
        <v>100</v>
      </c>
    </row>
    <row r="537" spans="1:9" x14ac:dyDescent="0.25">
      <c r="A537" s="26">
        <v>40493</v>
      </c>
      <c r="B537" s="45">
        <v>-1656</v>
      </c>
      <c r="C537" s="45">
        <v>0</v>
      </c>
      <c r="D537" s="45">
        <v>388969</v>
      </c>
      <c r="E537">
        <v>-0.4239</v>
      </c>
      <c r="F537">
        <v>0.4239</v>
      </c>
      <c r="G537">
        <v>1</v>
      </c>
      <c r="H537">
        <v>0</v>
      </c>
      <c r="I537">
        <v>0</v>
      </c>
    </row>
    <row r="538" spans="1:9" x14ac:dyDescent="0.25">
      <c r="A538" s="26">
        <v>40462</v>
      </c>
      <c r="B538" s="45">
        <v>11808</v>
      </c>
      <c r="C538" s="45">
        <v>0</v>
      </c>
      <c r="D538" s="45">
        <v>390625</v>
      </c>
      <c r="E538">
        <v>3.117</v>
      </c>
      <c r="F538">
        <v>0.58099999999999996</v>
      </c>
      <c r="G538">
        <v>4</v>
      </c>
      <c r="H538">
        <v>50</v>
      </c>
      <c r="I538">
        <v>4.2910000000000004</v>
      </c>
    </row>
    <row r="539" spans="1:9" x14ac:dyDescent="0.25">
      <c r="A539" s="26">
        <v>40432</v>
      </c>
      <c r="B539" s="45">
        <v>-2445</v>
      </c>
      <c r="C539" s="45">
        <v>0</v>
      </c>
      <c r="D539" s="45">
        <v>378817</v>
      </c>
      <c r="E539">
        <v>-0.64129999999999998</v>
      </c>
      <c r="F539">
        <v>0.64129999999999998</v>
      </c>
      <c r="G539">
        <v>1</v>
      </c>
      <c r="H539">
        <v>0</v>
      </c>
      <c r="I539">
        <v>0</v>
      </c>
    </row>
    <row r="540" spans="1:9" x14ac:dyDescent="0.25">
      <c r="A540" s="26">
        <v>40279</v>
      </c>
      <c r="B540" s="45">
        <v>13824</v>
      </c>
      <c r="C540" s="45">
        <v>0</v>
      </c>
      <c r="D540" s="45">
        <v>381262</v>
      </c>
      <c r="E540">
        <v>3.762</v>
      </c>
      <c r="F540">
        <v>0</v>
      </c>
      <c r="G540">
        <v>2</v>
      </c>
      <c r="H540">
        <v>100</v>
      </c>
      <c r="I540">
        <v>100</v>
      </c>
    </row>
    <row r="541" spans="1:9" x14ac:dyDescent="0.25">
      <c r="A541" s="26">
        <v>40248</v>
      </c>
      <c r="B541" s="45">
        <v>16080</v>
      </c>
      <c r="C541" s="45">
        <v>0</v>
      </c>
      <c r="D541" s="45">
        <v>367438</v>
      </c>
      <c r="E541">
        <v>4.577</v>
      </c>
      <c r="F541">
        <v>0</v>
      </c>
      <c r="G541">
        <v>1</v>
      </c>
      <c r="H541">
        <v>100</v>
      </c>
      <c r="I541">
        <v>100</v>
      </c>
    </row>
    <row r="542" spans="1:9" x14ac:dyDescent="0.25">
      <c r="A542" s="26">
        <v>40220</v>
      </c>
      <c r="B542" s="45">
        <v>3912</v>
      </c>
      <c r="C542" s="45">
        <v>0</v>
      </c>
      <c r="D542" s="45">
        <v>351358</v>
      </c>
      <c r="E542">
        <v>1.1259999999999999</v>
      </c>
      <c r="F542">
        <v>0.61480000000000001</v>
      </c>
      <c r="G542">
        <v>2</v>
      </c>
      <c r="H542">
        <v>50</v>
      </c>
      <c r="I542">
        <v>2.831</v>
      </c>
    </row>
    <row r="543" spans="1:9" x14ac:dyDescent="0.25">
      <c r="A543" s="26">
        <v>40189</v>
      </c>
      <c r="B543" s="45">
        <v>22490</v>
      </c>
      <c r="C543" s="45">
        <v>0</v>
      </c>
      <c r="D543" s="45">
        <v>347446</v>
      </c>
      <c r="E543">
        <v>6.9210000000000003</v>
      </c>
      <c r="F543">
        <v>0</v>
      </c>
      <c r="G543">
        <v>2</v>
      </c>
      <c r="H543">
        <v>100</v>
      </c>
      <c r="I543">
        <v>100</v>
      </c>
    </row>
    <row r="544" spans="1:9" x14ac:dyDescent="0.25">
      <c r="A544" s="26" t="s">
        <v>310</v>
      </c>
      <c r="B544" s="45">
        <v>-8430</v>
      </c>
      <c r="C544" s="45">
        <v>0</v>
      </c>
      <c r="D544" s="45">
        <v>324956</v>
      </c>
      <c r="E544">
        <v>-2.5289999999999999</v>
      </c>
      <c r="F544">
        <v>2.5529999999999999</v>
      </c>
      <c r="G544">
        <v>3</v>
      </c>
      <c r="H544">
        <v>33.33</v>
      </c>
      <c r="I544">
        <v>9.4000000000000004E-3</v>
      </c>
    </row>
    <row r="545" spans="1:9" x14ac:dyDescent="0.25">
      <c r="A545" s="26" t="s">
        <v>311</v>
      </c>
      <c r="B545" s="45">
        <v>-8544</v>
      </c>
      <c r="C545" s="45">
        <v>0</v>
      </c>
      <c r="D545" s="45">
        <v>333386</v>
      </c>
      <c r="E545">
        <v>-2.4990000000000001</v>
      </c>
      <c r="F545">
        <v>2.4990000000000001</v>
      </c>
      <c r="G545">
        <v>1</v>
      </c>
      <c r="H545">
        <v>0</v>
      </c>
      <c r="I545">
        <v>0</v>
      </c>
    </row>
    <row r="546" spans="1:9" x14ac:dyDescent="0.25">
      <c r="A546" s="26" t="s">
        <v>312</v>
      </c>
      <c r="B546" s="45">
        <v>-11619</v>
      </c>
      <c r="C546" s="45">
        <v>0</v>
      </c>
      <c r="D546" s="45">
        <v>341930</v>
      </c>
      <c r="E546">
        <v>-3.286</v>
      </c>
      <c r="F546">
        <v>3.286</v>
      </c>
      <c r="G546">
        <v>3</v>
      </c>
      <c r="H546">
        <v>33.33</v>
      </c>
      <c r="I546">
        <v>2.81E-2</v>
      </c>
    </row>
    <row r="547" spans="1:9" x14ac:dyDescent="0.25">
      <c r="A547" s="26" t="s">
        <v>313</v>
      </c>
      <c r="B547" s="45">
        <v>-3192</v>
      </c>
      <c r="C547" s="45">
        <v>0</v>
      </c>
      <c r="D547" s="45">
        <v>353549</v>
      </c>
      <c r="E547">
        <v>-0.89480000000000004</v>
      </c>
      <c r="F547">
        <v>1.113</v>
      </c>
      <c r="G547">
        <v>3</v>
      </c>
      <c r="H547">
        <v>33.33</v>
      </c>
      <c r="I547">
        <v>0.49619999999999997</v>
      </c>
    </row>
    <row r="548" spans="1:9" x14ac:dyDescent="0.25">
      <c r="A548" s="26" t="s">
        <v>314</v>
      </c>
      <c r="B548" s="45">
        <v>-6732</v>
      </c>
      <c r="C548" s="45">
        <v>0</v>
      </c>
      <c r="D548" s="45">
        <v>356741</v>
      </c>
      <c r="E548">
        <v>-1.8520000000000001</v>
      </c>
      <c r="F548">
        <v>1.8520000000000001</v>
      </c>
      <c r="G548">
        <v>2</v>
      </c>
      <c r="H548">
        <v>0</v>
      </c>
      <c r="I548">
        <v>0</v>
      </c>
    </row>
    <row r="549" spans="1:9" x14ac:dyDescent="0.25">
      <c r="A549" s="26" t="s">
        <v>315</v>
      </c>
      <c r="B549" s="45">
        <v>-1464</v>
      </c>
      <c r="C549" s="45">
        <v>0</v>
      </c>
      <c r="D549" s="45">
        <v>363473</v>
      </c>
      <c r="E549">
        <v>-0.4012</v>
      </c>
      <c r="F549">
        <v>0.91590000000000005</v>
      </c>
      <c r="G549">
        <v>2</v>
      </c>
      <c r="H549">
        <v>50</v>
      </c>
      <c r="I549">
        <v>0.56430000000000002</v>
      </c>
    </row>
    <row r="550" spans="1:9" x14ac:dyDescent="0.25">
      <c r="A550" s="26" t="s">
        <v>316</v>
      </c>
      <c r="B550" s="45">
        <v>5376</v>
      </c>
      <c r="C550" s="45">
        <v>0</v>
      </c>
      <c r="D550" s="45">
        <v>364937</v>
      </c>
      <c r="E550">
        <v>1.4950000000000001</v>
      </c>
      <c r="F550">
        <v>0</v>
      </c>
      <c r="G550">
        <v>1</v>
      </c>
      <c r="H550">
        <v>100</v>
      </c>
      <c r="I550">
        <v>100</v>
      </c>
    </row>
    <row r="551" spans="1:9" x14ac:dyDescent="0.25">
      <c r="A551" t="s">
        <v>317</v>
      </c>
      <c r="B551" s="45">
        <v>6456</v>
      </c>
      <c r="C551" s="45">
        <v>0</v>
      </c>
      <c r="D551" s="45">
        <v>359561</v>
      </c>
      <c r="E551">
        <v>1.8280000000000001</v>
      </c>
      <c r="F551">
        <v>0</v>
      </c>
      <c r="G551">
        <v>3</v>
      </c>
      <c r="H551">
        <v>100</v>
      </c>
      <c r="I551">
        <v>100</v>
      </c>
    </row>
    <row r="552" spans="1:9" x14ac:dyDescent="0.25">
      <c r="A552" s="26" t="s">
        <v>318</v>
      </c>
      <c r="B552" s="45">
        <v>28294</v>
      </c>
      <c r="C552" s="45">
        <v>0</v>
      </c>
      <c r="D552" s="45">
        <v>353105</v>
      </c>
      <c r="E552">
        <v>8.7110000000000003</v>
      </c>
      <c r="F552">
        <v>0</v>
      </c>
      <c r="G552">
        <v>2</v>
      </c>
      <c r="H552">
        <v>100</v>
      </c>
      <c r="I552">
        <v>100</v>
      </c>
    </row>
    <row r="553" spans="1:9" x14ac:dyDescent="0.25">
      <c r="A553" s="26" t="s">
        <v>319</v>
      </c>
      <c r="B553" s="45">
        <v>17290</v>
      </c>
      <c r="C553" s="45">
        <v>0</v>
      </c>
      <c r="D553" s="45">
        <v>324811</v>
      </c>
      <c r="E553">
        <v>5.6219999999999999</v>
      </c>
      <c r="F553">
        <v>0</v>
      </c>
      <c r="G553">
        <v>2</v>
      </c>
      <c r="H553">
        <v>100</v>
      </c>
      <c r="I553">
        <v>100</v>
      </c>
    </row>
    <row r="554" spans="1:9" x14ac:dyDescent="0.25">
      <c r="A554" t="s">
        <v>320</v>
      </c>
      <c r="B554" s="45">
        <v>-4910</v>
      </c>
      <c r="C554" s="45">
        <v>0</v>
      </c>
      <c r="D554" s="45">
        <v>307521</v>
      </c>
      <c r="E554">
        <v>-1.5720000000000001</v>
      </c>
      <c r="F554">
        <v>1.5720000000000001</v>
      </c>
      <c r="G554">
        <v>1</v>
      </c>
      <c r="H554">
        <v>0</v>
      </c>
      <c r="I554">
        <v>0</v>
      </c>
    </row>
    <row r="555" spans="1:9" x14ac:dyDescent="0.25">
      <c r="A555" t="s">
        <v>730</v>
      </c>
      <c r="B555" s="45">
        <v>590</v>
      </c>
      <c r="C555" s="45">
        <v>0</v>
      </c>
      <c r="D555" s="45">
        <v>312431</v>
      </c>
      <c r="E555">
        <v>0.18920000000000001</v>
      </c>
      <c r="F555">
        <v>0</v>
      </c>
      <c r="G555">
        <v>1</v>
      </c>
      <c r="H555">
        <v>100</v>
      </c>
      <c r="I555">
        <v>100</v>
      </c>
    </row>
    <row r="556" spans="1:9" x14ac:dyDescent="0.25">
      <c r="A556" s="26">
        <v>40522</v>
      </c>
      <c r="B556" s="45">
        <v>-13495</v>
      </c>
      <c r="C556" s="45">
        <v>0</v>
      </c>
      <c r="D556" s="45">
        <v>311841</v>
      </c>
      <c r="E556">
        <v>-4.1479999999999997</v>
      </c>
      <c r="F556">
        <v>4.4489999999999998</v>
      </c>
      <c r="G556">
        <v>3</v>
      </c>
      <c r="H556">
        <v>33.33</v>
      </c>
      <c r="I556">
        <v>7.0599999999999996E-2</v>
      </c>
    </row>
    <row r="557" spans="1:9" x14ac:dyDescent="0.25">
      <c r="A557" s="26">
        <v>40400</v>
      </c>
      <c r="B557" s="45">
        <v>10990</v>
      </c>
      <c r="C557" s="45">
        <v>0</v>
      </c>
      <c r="D557" s="45">
        <v>325336</v>
      </c>
      <c r="E557">
        <v>3.496</v>
      </c>
      <c r="F557">
        <v>0</v>
      </c>
      <c r="G557">
        <v>1</v>
      </c>
      <c r="H557">
        <v>100</v>
      </c>
      <c r="I557">
        <v>100</v>
      </c>
    </row>
    <row r="558" spans="1:9" x14ac:dyDescent="0.25">
      <c r="A558" s="26">
        <v>40308</v>
      </c>
      <c r="B558" s="45">
        <v>17055</v>
      </c>
      <c r="C558" s="45">
        <v>0</v>
      </c>
      <c r="D558" s="45">
        <v>314346</v>
      </c>
      <c r="E558">
        <v>5.7370000000000001</v>
      </c>
      <c r="F558">
        <v>0</v>
      </c>
      <c r="G558">
        <v>3</v>
      </c>
      <c r="H558">
        <v>100</v>
      </c>
      <c r="I558">
        <v>100</v>
      </c>
    </row>
    <row r="559" spans="1:9" x14ac:dyDescent="0.25">
      <c r="A559" s="26">
        <v>40278</v>
      </c>
      <c r="B559" s="45">
        <v>3530</v>
      </c>
      <c r="C559" s="45">
        <v>0</v>
      </c>
      <c r="D559" s="45">
        <v>297291</v>
      </c>
      <c r="E559">
        <v>1.202</v>
      </c>
      <c r="F559">
        <v>0</v>
      </c>
      <c r="G559">
        <v>1</v>
      </c>
      <c r="H559">
        <v>100</v>
      </c>
      <c r="I559">
        <v>100</v>
      </c>
    </row>
    <row r="560" spans="1:9" x14ac:dyDescent="0.25">
      <c r="B560" s="45"/>
      <c r="C560" s="45"/>
      <c r="D560" s="45"/>
    </row>
    <row r="561" spans="1:9" x14ac:dyDescent="0.25">
      <c r="A561" t="s">
        <v>167</v>
      </c>
      <c r="B561" s="45">
        <v>5646.74</v>
      </c>
      <c r="C561" s="45">
        <v>0</v>
      </c>
      <c r="D561" s="45">
        <v>798528.25</v>
      </c>
      <c r="E561">
        <v>0.74839999999999995</v>
      </c>
      <c r="F561">
        <v>1.0209999999999999</v>
      </c>
      <c r="G561">
        <v>1.9350000000000001</v>
      </c>
      <c r="H561">
        <v>52.05</v>
      </c>
      <c r="I561">
        <v>37.200000000000003</v>
      </c>
    </row>
    <row r="562" spans="1:9" x14ac:dyDescent="0.25">
      <c r="A562" s="26" t="s">
        <v>168</v>
      </c>
      <c r="B562" s="45">
        <v>28269.31</v>
      </c>
      <c r="C562" s="45">
        <v>0</v>
      </c>
      <c r="D562" s="45">
        <v>443093.63</v>
      </c>
      <c r="E562">
        <v>3.4569999999999999</v>
      </c>
      <c r="F562">
        <v>1.448</v>
      </c>
      <c r="G562">
        <v>0.96240000000000003</v>
      </c>
      <c r="H562">
        <v>41.53</v>
      </c>
      <c r="I562">
        <v>48.51</v>
      </c>
    </row>
    <row r="563" spans="1:9" x14ac:dyDescent="0.25">
      <c r="A563" s="26"/>
      <c r="B563" s="45"/>
      <c r="C563" s="45"/>
      <c r="D563" s="45"/>
    </row>
    <row r="564" spans="1:9" x14ac:dyDescent="0.25">
      <c r="A564" s="26"/>
      <c r="B564" s="45"/>
      <c r="C564" s="45"/>
      <c r="D564" s="45"/>
    </row>
    <row r="565" spans="1:9" x14ac:dyDescent="0.25">
      <c r="A565" s="26" t="s">
        <v>171</v>
      </c>
      <c r="B565" s="45"/>
      <c r="C565" s="45"/>
      <c r="D565" s="45"/>
    </row>
    <row r="566" spans="1:9" x14ac:dyDescent="0.25">
      <c r="A566" s="26" t="s">
        <v>189</v>
      </c>
      <c r="B566" s="45"/>
      <c r="C566" s="45"/>
      <c r="D566" s="45"/>
    </row>
    <row r="567" spans="1:9" x14ac:dyDescent="0.25">
      <c r="B567" s="45"/>
      <c r="C567" s="45"/>
      <c r="D567" s="45"/>
    </row>
    <row r="568" spans="1:9" x14ac:dyDescent="0.25">
      <c r="A568" t="s">
        <v>1428</v>
      </c>
      <c r="B568" s="45"/>
      <c r="C568" s="45"/>
      <c r="D568" s="45"/>
    </row>
    <row r="569" spans="1:9" x14ac:dyDescent="0.25">
      <c r="A569" t="s">
        <v>1429</v>
      </c>
      <c r="B569" s="45"/>
      <c r="C569" s="45"/>
      <c r="D569" s="45"/>
    </row>
    <row r="570" spans="1:9" x14ac:dyDescent="0.25">
      <c r="A570" t="s">
        <v>1430</v>
      </c>
      <c r="B570" s="45"/>
      <c r="C570" s="45"/>
      <c r="D570" s="45"/>
    </row>
    <row r="571" spans="1:9" x14ac:dyDescent="0.25">
      <c r="A571" t="s">
        <v>1431</v>
      </c>
      <c r="B571" s="45"/>
      <c r="C571" s="45"/>
      <c r="D571" s="45"/>
    </row>
    <row r="572" spans="1:9" x14ac:dyDescent="0.25">
      <c r="A572" t="s">
        <v>1432</v>
      </c>
      <c r="B572" s="45"/>
      <c r="C572" s="45"/>
      <c r="D572" s="45"/>
    </row>
    <row r="573" spans="1:9" x14ac:dyDescent="0.25">
      <c r="A573" t="s">
        <v>534</v>
      </c>
      <c r="B573" s="45"/>
      <c r="C573" s="45"/>
      <c r="D573" s="45"/>
    </row>
    <row r="574" spans="1:9" x14ac:dyDescent="0.25">
      <c r="B574" s="45"/>
      <c r="C574" s="45"/>
      <c r="D574" s="45"/>
    </row>
    <row r="575" spans="1:9" x14ac:dyDescent="0.25">
      <c r="B575" s="45"/>
      <c r="C575" s="45"/>
      <c r="D575" s="45"/>
    </row>
    <row r="576" spans="1:9" x14ac:dyDescent="0.25">
      <c r="A576" t="s">
        <v>172</v>
      </c>
      <c r="B576" s="45"/>
      <c r="C576" s="45"/>
      <c r="D576" s="45"/>
    </row>
    <row r="577" spans="1:8" x14ac:dyDescent="0.25">
      <c r="A577" t="s">
        <v>173</v>
      </c>
      <c r="B577" s="45"/>
      <c r="C577" s="45"/>
      <c r="D577" s="45"/>
    </row>
    <row r="578" spans="1:8" x14ac:dyDescent="0.25">
      <c r="A578" s="26" t="s">
        <v>174</v>
      </c>
      <c r="B578" s="45"/>
      <c r="C578" s="45"/>
      <c r="D578" s="45"/>
    </row>
    <row r="579" spans="1:8" x14ac:dyDescent="0.25">
      <c r="A579" s="26"/>
      <c r="B579" s="45"/>
      <c r="C579" s="45"/>
      <c r="D579" s="45"/>
    </row>
    <row r="580" spans="1:8" x14ac:dyDescent="0.25">
      <c r="A580" s="26" t="s">
        <v>175</v>
      </c>
      <c r="B580" s="45"/>
      <c r="C580" s="45"/>
      <c r="D580" s="45"/>
    </row>
    <row r="581" spans="1:8" x14ac:dyDescent="0.25">
      <c r="A581" s="26" t="s">
        <v>1433</v>
      </c>
      <c r="B581" s="45"/>
      <c r="C581" s="45"/>
      <c r="D581" s="45"/>
    </row>
    <row r="582" spans="1:8" x14ac:dyDescent="0.25">
      <c r="A582" s="26" t="s">
        <v>1434</v>
      </c>
      <c r="B582" s="45"/>
      <c r="C582" s="45"/>
      <c r="D582" s="45"/>
    </row>
    <row r="583" spans="1:8" x14ac:dyDescent="0.25">
      <c r="A583" t="s">
        <v>1435</v>
      </c>
      <c r="B583" s="45"/>
      <c r="C583" s="45"/>
      <c r="D583" s="45"/>
    </row>
    <row r="584" spans="1:8" x14ac:dyDescent="0.25">
      <c r="A584" t="s">
        <v>1436</v>
      </c>
      <c r="B584" s="45"/>
      <c r="C584" s="45"/>
      <c r="D584" s="45"/>
    </row>
    <row r="585" spans="1:8" x14ac:dyDescent="0.25">
      <c r="A585" t="s">
        <v>1277</v>
      </c>
      <c r="B585" s="45"/>
      <c r="C585" s="45"/>
      <c r="D585" s="45"/>
    </row>
    <row r="586" spans="1:8" x14ac:dyDescent="0.25">
      <c r="B586" s="45"/>
      <c r="C586" s="45"/>
      <c r="D586" s="45"/>
    </row>
    <row r="587" spans="1:8" x14ac:dyDescent="0.25">
      <c r="A587" t="s">
        <v>193</v>
      </c>
      <c r="B587" s="45"/>
      <c r="C587" s="45"/>
      <c r="D587" s="45"/>
    </row>
    <row r="588" spans="1:8" x14ac:dyDescent="0.25">
      <c r="B588" s="45"/>
      <c r="C588" s="45"/>
      <c r="D588" s="45"/>
    </row>
    <row r="589" spans="1:8" x14ac:dyDescent="0.25">
      <c r="A589" t="s">
        <v>373</v>
      </c>
      <c r="B589" s="45">
        <v>-21471.34</v>
      </c>
      <c r="C589" s="45">
        <v>0</v>
      </c>
      <c r="D589" s="45">
        <v>1181874.3799999999</v>
      </c>
      <c r="E589">
        <v>-1.784</v>
      </c>
      <c r="F589">
        <v>1.784</v>
      </c>
      <c r="G589">
        <v>1</v>
      </c>
      <c r="H589">
        <v>0</v>
      </c>
    </row>
    <row r="590" spans="1:8" x14ac:dyDescent="0.25">
      <c r="A590" s="26">
        <v>40484</v>
      </c>
      <c r="B590" s="45">
        <v>2578.62</v>
      </c>
      <c r="C590" s="45">
        <v>0</v>
      </c>
      <c r="D590" s="45">
        <v>1203345.72</v>
      </c>
      <c r="E590">
        <v>0.2147</v>
      </c>
      <c r="F590">
        <v>0.38030000000000003</v>
      </c>
      <c r="G590">
        <v>2</v>
      </c>
      <c r="H590">
        <v>50</v>
      </c>
    </row>
    <row r="591" spans="1:8" x14ac:dyDescent="0.25">
      <c r="A591" s="26">
        <v>40453</v>
      </c>
      <c r="B591" s="45">
        <v>-31797.26</v>
      </c>
      <c r="C591" s="45">
        <v>0</v>
      </c>
      <c r="D591" s="45">
        <v>1200767.1000000001</v>
      </c>
      <c r="E591">
        <v>-2.58</v>
      </c>
      <c r="F591">
        <v>2.58</v>
      </c>
      <c r="G591">
        <v>1</v>
      </c>
      <c r="H591">
        <v>0</v>
      </c>
    </row>
    <row r="592" spans="1:8" x14ac:dyDescent="0.25">
      <c r="A592" s="26">
        <v>40423</v>
      </c>
      <c r="B592" s="45">
        <v>28521.46</v>
      </c>
      <c r="C592" s="45">
        <v>0</v>
      </c>
      <c r="D592" s="45">
        <v>1232564.3600000001</v>
      </c>
      <c r="E592">
        <v>2.3690000000000002</v>
      </c>
      <c r="F592">
        <v>0</v>
      </c>
      <c r="G592">
        <v>1</v>
      </c>
      <c r="H592">
        <v>100</v>
      </c>
    </row>
    <row r="593" spans="1:8" x14ac:dyDescent="0.25">
      <c r="A593" s="26">
        <v>40270</v>
      </c>
      <c r="B593" s="45">
        <v>4842.6400000000003</v>
      </c>
      <c r="C593" s="45">
        <v>0</v>
      </c>
      <c r="D593" s="45">
        <v>1204042.8999999999</v>
      </c>
      <c r="E593">
        <v>0.40379999999999999</v>
      </c>
      <c r="F593">
        <v>0</v>
      </c>
      <c r="G593">
        <v>1</v>
      </c>
      <c r="H593">
        <v>100</v>
      </c>
    </row>
    <row r="594" spans="1:8" x14ac:dyDescent="0.25">
      <c r="A594" s="26">
        <v>40180</v>
      </c>
      <c r="B594" s="45">
        <v>70114.2</v>
      </c>
      <c r="C594" s="45">
        <v>0</v>
      </c>
      <c r="D594" s="45">
        <v>1199200.26</v>
      </c>
      <c r="E594">
        <v>6.21</v>
      </c>
      <c r="F594">
        <v>0</v>
      </c>
      <c r="G594">
        <v>1</v>
      </c>
      <c r="H594">
        <v>100</v>
      </c>
    </row>
    <row r="595" spans="1:8" x14ac:dyDescent="0.25">
      <c r="A595" t="s">
        <v>374</v>
      </c>
      <c r="B595" s="45">
        <v>-679.8</v>
      </c>
      <c r="C595" s="45">
        <v>0</v>
      </c>
      <c r="D595" s="45">
        <v>1129086.06</v>
      </c>
      <c r="E595">
        <v>-6.0199999999999997E-2</v>
      </c>
      <c r="F595">
        <v>0.55310000000000004</v>
      </c>
      <c r="G595">
        <v>2</v>
      </c>
      <c r="H595">
        <v>50</v>
      </c>
    </row>
    <row r="596" spans="1:8" x14ac:dyDescent="0.25">
      <c r="A596" t="s">
        <v>375</v>
      </c>
      <c r="B596" s="45">
        <v>39016.400000000001</v>
      </c>
      <c r="C596" s="45">
        <v>0</v>
      </c>
      <c r="D596" s="45">
        <v>1129765.8600000001</v>
      </c>
      <c r="E596">
        <v>3.577</v>
      </c>
      <c r="F596">
        <v>0</v>
      </c>
      <c r="G596">
        <v>2</v>
      </c>
      <c r="H596">
        <v>100</v>
      </c>
    </row>
    <row r="597" spans="1:8" x14ac:dyDescent="0.25">
      <c r="A597" t="s">
        <v>376</v>
      </c>
      <c r="B597" s="45">
        <v>-12200</v>
      </c>
      <c r="C597" s="45">
        <v>0</v>
      </c>
      <c r="D597" s="45">
        <v>1090749.46</v>
      </c>
      <c r="E597">
        <v>-1.1060000000000001</v>
      </c>
      <c r="F597">
        <v>1.1060000000000001</v>
      </c>
      <c r="G597">
        <v>1</v>
      </c>
      <c r="H597">
        <v>0</v>
      </c>
    </row>
    <row r="598" spans="1:8" x14ac:dyDescent="0.25">
      <c r="A598" t="s">
        <v>377</v>
      </c>
      <c r="B598" s="45">
        <v>-43173.599999999999</v>
      </c>
      <c r="C598" s="45">
        <v>0</v>
      </c>
      <c r="D598" s="45">
        <v>1102949.46</v>
      </c>
      <c r="E598">
        <v>-3.7669999999999999</v>
      </c>
      <c r="F598">
        <v>3.7669999999999999</v>
      </c>
      <c r="G598">
        <v>2</v>
      </c>
      <c r="H598">
        <v>0</v>
      </c>
    </row>
    <row r="599" spans="1:8" x14ac:dyDescent="0.25">
      <c r="A599" t="s">
        <v>378</v>
      </c>
      <c r="B599" s="45">
        <v>17693.400000000001</v>
      </c>
      <c r="C599" s="45">
        <v>0</v>
      </c>
      <c r="D599" s="45">
        <v>1146123.06</v>
      </c>
      <c r="E599">
        <v>1.5680000000000001</v>
      </c>
      <c r="F599">
        <v>0.84389999999999998</v>
      </c>
      <c r="G599">
        <v>3</v>
      </c>
      <c r="H599">
        <v>66.67</v>
      </c>
    </row>
    <row r="600" spans="1:8" x14ac:dyDescent="0.25">
      <c r="A600" s="26">
        <v>40513</v>
      </c>
      <c r="B600" s="45">
        <v>-9582.2000000000007</v>
      </c>
      <c r="C600" s="45">
        <v>0</v>
      </c>
      <c r="D600" s="45">
        <v>1128429.6599999999</v>
      </c>
      <c r="E600">
        <v>-0.84199999999999997</v>
      </c>
      <c r="F600">
        <v>1.3280000000000001</v>
      </c>
      <c r="G600">
        <v>2</v>
      </c>
      <c r="H600">
        <v>50</v>
      </c>
    </row>
    <row r="601" spans="1:8" x14ac:dyDescent="0.25">
      <c r="A601" s="26">
        <v>40483</v>
      </c>
      <c r="B601" s="45">
        <v>14800</v>
      </c>
      <c r="C601" s="45">
        <v>0</v>
      </c>
      <c r="D601" s="45">
        <v>1138011.8600000001</v>
      </c>
      <c r="E601">
        <v>1.3180000000000001</v>
      </c>
      <c r="F601">
        <v>0</v>
      </c>
      <c r="G601">
        <v>1</v>
      </c>
      <c r="H601">
        <v>100</v>
      </c>
    </row>
    <row r="602" spans="1:8" x14ac:dyDescent="0.25">
      <c r="A602" t="s">
        <v>196</v>
      </c>
      <c r="B602" s="45">
        <v>26371.7</v>
      </c>
      <c r="C602" s="45">
        <v>0</v>
      </c>
      <c r="D602" s="45">
        <v>1123211.8600000001</v>
      </c>
      <c r="E602">
        <v>2.4039999999999999</v>
      </c>
      <c r="F602">
        <v>0</v>
      </c>
      <c r="G602">
        <v>1</v>
      </c>
      <c r="H602">
        <v>100</v>
      </c>
    </row>
    <row r="603" spans="1:8" x14ac:dyDescent="0.25">
      <c r="A603" t="s">
        <v>197</v>
      </c>
      <c r="B603" s="45">
        <v>-2071.8000000000002</v>
      </c>
      <c r="C603" s="45">
        <v>0</v>
      </c>
      <c r="D603" s="45">
        <v>1096840.1599999999</v>
      </c>
      <c r="E603">
        <v>-0.1885</v>
      </c>
      <c r="F603">
        <v>0.1885</v>
      </c>
      <c r="G603">
        <v>1</v>
      </c>
      <c r="H603">
        <v>0</v>
      </c>
    </row>
    <row r="604" spans="1:8" x14ac:dyDescent="0.25">
      <c r="A604" t="s">
        <v>198</v>
      </c>
      <c r="B604" s="45">
        <v>7477.6</v>
      </c>
      <c r="C604" s="45">
        <v>0</v>
      </c>
      <c r="D604" s="45">
        <v>1098911.96</v>
      </c>
      <c r="E604">
        <v>0.68510000000000004</v>
      </c>
      <c r="F604">
        <v>0</v>
      </c>
      <c r="G604">
        <v>1</v>
      </c>
      <c r="H604">
        <v>100</v>
      </c>
    </row>
    <row r="605" spans="1:8" x14ac:dyDescent="0.25">
      <c r="A605" t="s">
        <v>199</v>
      </c>
      <c r="B605" s="45">
        <v>63120</v>
      </c>
      <c r="C605" s="45">
        <v>0</v>
      </c>
      <c r="D605" s="45">
        <v>1091434.3600000001</v>
      </c>
      <c r="E605">
        <v>6.1379999999999999</v>
      </c>
      <c r="F605">
        <v>0</v>
      </c>
      <c r="G605">
        <v>1</v>
      </c>
      <c r="H605">
        <v>100</v>
      </c>
    </row>
    <row r="606" spans="1:8" x14ac:dyDescent="0.25">
      <c r="A606" t="s">
        <v>200</v>
      </c>
      <c r="B606" s="45">
        <v>-7251</v>
      </c>
      <c r="C606" s="45">
        <v>0</v>
      </c>
      <c r="D606" s="45">
        <v>1028314.36</v>
      </c>
      <c r="E606">
        <v>-0.70020000000000004</v>
      </c>
      <c r="F606">
        <v>0.70020000000000004</v>
      </c>
      <c r="G606">
        <v>1</v>
      </c>
      <c r="H606">
        <v>0</v>
      </c>
    </row>
    <row r="607" spans="1:8" x14ac:dyDescent="0.25">
      <c r="A607" t="s">
        <v>201</v>
      </c>
      <c r="B607" s="45">
        <v>70968.600000000006</v>
      </c>
      <c r="C607" s="45">
        <v>0</v>
      </c>
      <c r="D607" s="45">
        <v>1035565.36</v>
      </c>
      <c r="E607">
        <v>7.3570000000000002</v>
      </c>
      <c r="F607">
        <v>0</v>
      </c>
      <c r="G607">
        <v>1</v>
      </c>
      <c r="H607">
        <v>100</v>
      </c>
    </row>
    <row r="608" spans="1:8" x14ac:dyDescent="0.25">
      <c r="A608" s="26">
        <v>38272</v>
      </c>
      <c r="B608" s="45">
        <v>73051.740000000005</v>
      </c>
      <c r="C608" s="45">
        <v>0</v>
      </c>
      <c r="D608" s="45">
        <v>964596.76</v>
      </c>
      <c r="E608">
        <v>8.1940000000000008</v>
      </c>
      <c r="F608">
        <v>0</v>
      </c>
      <c r="G608">
        <v>1</v>
      </c>
      <c r="H608">
        <v>100</v>
      </c>
    </row>
    <row r="609" spans="1:8" x14ac:dyDescent="0.25">
      <c r="A609" t="s">
        <v>202</v>
      </c>
      <c r="B609" s="45">
        <v>-19752.3</v>
      </c>
      <c r="C609" s="45">
        <v>0</v>
      </c>
      <c r="D609" s="45">
        <v>891545.02</v>
      </c>
      <c r="E609">
        <v>-2.1669999999999998</v>
      </c>
      <c r="F609">
        <v>2.1669999999999998</v>
      </c>
      <c r="G609">
        <v>1</v>
      </c>
      <c r="H609">
        <v>0</v>
      </c>
    </row>
    <row r="610" spans="1:8" x14ac:dyDescent="0.25">
      <c r="A610" t="s">
        <v>203</v>
      </c>
      <c r="B610" s="45">
        <v>-1427.58</v>
      </c>
      <c r="C610" s="45">
        <v>0</v>
      </c>
      <c r="D610" s="45">
        <v>911297.32</v>
      </c>
      <c r="E610">
        <v>-0.15640000000000001</v>
      </c>
      <c r="F610">
        <v>0.15640000000000001</v>
      </c>
      <c r="G610">
        <v>1</v>
      </c>
      <c r="H610">
        <v>0</v>
      </c>
    </row>
    <row r="611" spans="1:8" x14ac:dyDescent="0.25">
      <c r="A611" t="s">
        <v>204</v>
      </c>
      <c r="B611" s="45">
        <v>-3437.64</v>
      </c>
      <c r="C611" s="45">
        <v>0</v>
      </c>
      <c r="D611" s="45">
        <v>912724.9</v>
      </c>
      <c r="E611">
        <v>-0.37519999999999998</v>
      </c>
      <c r="F611">
        <v>0.37519999999999998</v>
      </c>
      <c r="G611">
        <v>1</v>
      </c>
      <c r="H611">
        <v>0</v>
      </c>
    </row>
    <row r="612" spans="1:8" x14ac:dyDescent="0.25">
      <c r="A612" t="s">
        <v>205</v>
      </c>
      <c r="B612" s="45">
        <v>-3612.6</v>
      </c>
      <c r="C612" s="45">
        <v>0</v>
      </c>
      <c r="D612" s="45">
        <v>916162.54</v>
      </c>
      <c r="E612">
        <v>-0.39279999999999998</v>
      </c>
      <c r="F612">
        <v>0.39279999999999998</v>
      </c>
      <c r="G612">
        <v>1</v>
      </c>
      <c r="H612">
        <v>0</v>
      </c>
    </row>
    <row r="613" spans="1:8" x14ac:dyDescent="0.25">
      <c r="A613" t="s">
        <v>206</v>
      </c>
      <c r="B613" s="45">
        <v>16020</v>
      </c>
      <c r="C613" s="45">
        <v>0</v>
      </c>
      <c r="D613" s="45">
        <v>919775.14</v>
      </c>
      <c r="E613">
        <v>1.7729999999999999</v>
      </c>
      <c r="F613">
        <v>0</v>
      </c>
      <c r="G613">
        <v>1</v>
      </c>
      <c r="H613">
        <v>100</v>
      </c>
    </row>
    <row r="614" spans="1:8" x14ac:dyDescent="0.25">
      <c r="A614" t="s">
        <v>207</v>
      </c>
      <c r="B614" s="45">
        <v>41220</v>
      </c>
      <c r="C614" s="45">
        <v>0</v>
      </c>
      <c r="D614" s="45">
        <v>903755.14</v>
      </c>
      <c r="E614">
        <v>4.7789999999999999</v>
      </c>
      <c r="F614">
        <v>0</v>
      </c>
      <c r="G614">
        <v>1</v>
      </c>
      <c r="H614">
        <v>100</v>
      </c>
    </row>
    <row r="615" spans="1:8" x14ac:dyDescent="0.25">
      <c r="A615" s="26">
        <v>38271</v>
      </c>
      <c r="B615" s="45">
        <v>36591.480000000003</v>
      </c>
      <c r="C615" s="45">
        <v>0</v>
      </c>
      <c r="D615" s="45">
        <v>862535.14</v>
      </c>
      <c r="E615">
        <v>4.43</v>
      </c>
      <c r="F615">
        <v>0</v>
      </c>
      <c r="G615">
        <v>1</v>
      </c>
      <c r="H615">
        <v>100</v>
      </c>
    </row>
    <row r="616" spans="1:8" x14ac:dyDescent="0.25">
      <c r="A616" t="s">
        <v>208</v>
      </c>
      <c r="B616" s="45">
        <v>-17383.14</v>
      </c>
      <c r="C616" s="45">
        <v>0</v>
      </c>
      <c r="D616" s="45">
        <v>825943.66</v>
      </c>
      <c r="E616">
        <v>-2.0609999999999999</v>
      </c>
      <c r="F616">
        <v>2.0609999999999999</v>
      </c>
      <c r="G616">
        <v>1</v>
      </c>
      <c r="H616">
        <v>0</v>
      </c>
    </row>
    <row r="617" spans="1:8" x14ac:dyDescent="0.25">
      <c r="A617" t="s">
        <v>209</v>
      </c>
      <c r="B617" s="45">
        <v>-8280</v>
      </c>
      <c r="C617" s="45">
        <v>0</v>
      </c>
      <c r="D617" s="45">
        <v>843326.8</v>
      </c>
      <c r="E617">
        <v>-0.97230000000000005</v>
      </c>
      <c r="F617">
        <v>0.97230000000000005</v>
      </c>
      <c r="G617">
        <v>1</v>
      </c>
      <c r="H617">
        <v>0</v>
      </c>
    </row>
    <row r="618" spans="1:8" x14ac:dyDescent="0.25">
      <c r="A618" t="s">
        <v>210</v>
      </c>
      <c r="B618" s="45">
        <v>-10440</v>
      </c>
      <c r="C618" s="45">
        <v>0</v>
      </c>
      <c r="D618" s="45">
        <v>851606.8</v>
      </c>
      <c r="E618">
        <v>-1.2110000000000001</v>
      </c>
      <c r="F618">
        <v>1.2110000000000001</v>
      </c>
      <c r="G618">
        <v>1</v>
      </c>
      <c r="H618">
        <v>0</v>
      </c>
    </row>
    <row r="619" spans="1:8" x14ac:dyDescent="0.25">
      <c r="A619" t="s">
        <v>211</v>
      </c>
      <c r="B619" s="45">
        <v>-9000</v>
      </c>
      <c r="C619" s="45">
        <v>0</v>
      </c>
      <c r="D619" s="45">
        <v>862046.8</v>
      </c>
      <c r="E619">
        <v>-1.0329999999999999</v>
      </c>
      <c r="F619">
        <v>1.0329999999999999</v>
      </c>
      <c r="G619">
        <v>1</v>
      </c>
      <c r="H619">
        <v>0</v>
      </c>
    </row>
    <row r="620" spans="1:8" x14ac:dyDescent="0.25">
      <c r="A620" t="s">
        <v>212</v>
      </c>
      <c r="B620" s="45">
        <v>4140</v>
      </c>
      <c r="C620" s="45">
        <v>0</v>
      </c>
      <c r="D620" s="45">
        <v>871046.8</v>
      </c>
      <c r="E620">
        <v>0.47760000000000002</v>
      </c>
      <c r="F620">
        <v>0</v>
      </c>
      <c r="G620">
        <v>1</v>
      </c>
      <c r="H620">
        <v>100</v>
      </c>
    </row>
    <row r="621" spans="1:8" x14ac:dyDescent="0.25">
      <c r="A621" t="s">
        <v>213</v>
      </c>
      <c r="B621" s="45">
        <v>27863.55</v>
      </c>
      <c r="C621" s="45">
        <v>0</v>
      </c>
      <c r="D621" s="45">
        <v>866906.8</v>
      </c>
      <c r="E621">
        <v>3.3210000000000002</v>
      </c>
      <c r="F621">
        <v>0.72560000000000002</v>
      </c>
      <c r="G621">
        <v>2</v>
      </c>
      <c r="H621">
        <v>50</v>
      </c>
    </row>
    <row r="622" spans="1:8" x14ac:dyDescent="0.25">
      <c r="A622" t="s">
        <v>214</v>
      </c>
      <c r="B622" s="45">
        <v>91985.89</v>
      </c>
      <c r="C622" s="45">
        <v>0</v>
      </c>
      <c r="D622" s="45">
        <v>839043.25</v>
      </c>
      <c r="E622">
        <v>12.31</v>
      </c>
      <c r="F622">
        <v>0.48809999999999998</v>
      </c>
      <c r="G622">
        <v>2</v>
      </c>
      <c r="H622">
        <v>50</v>
      </c>
    </row>
    <row r="623" spans="1:8" x14ac:dyDescent="0.25">
      <c r="A623" s="26">
        <v>38331</v>
      </c>
      <c r="B623" s="45">
        <v>275.12</v>
      </c>
      <c r="C623" s="45">
        <v>0</v>
      </c>
      <c r="D623" s="45">
        <v>747057.36</v>
      </c>
      <c r="E623">
        <v>3.6799999999999999E-2</v>
      </c>
      <c r="F623">
        <v>0</v>
      </c>
      <c r="G623">
        <v>1</v>
      </c>
      <c r="H623">
        <v>100</v>
      </c>
    </row>
    <row r="624" spans="1:8" x14ac:dyDescent="0.25">
      <c r="A624" s="26">
        <v>38209</v>
      </c>
      <c r="B624" s="45">
        <v>-3104</v>
      </c>
      <c r="C624" s="45">
        <v>0</v>
      </c>
      <c r="D624" s="45">
        <v>746782.24</v>
      </c>
      <c r="E624">
        <v>-0.41389999999999999</v>
      </c>
      <c r="F624">
        <v>0.41389999999999999</v>
      </c>
      <c r="G624">
        <v>1</v>
      </c>
      <c r="H624">
        <v>0</v>
      </c>
    </row>
    <row r="625" spans="1:8" x14ac:dyDescent="0.25">
      <c r="A625" s="26">
        <v>38178</v>
      </c>
      <c r="B625" s="45">
        <v>-2426.48</v>
      </c>
      <c r="C625" s="45">
        <v>0</v>
      </c>
      <c r="D625" s="45">
        <v>749886.24</v>
      </c>
      <c r="E625">
        <v>-0.32250000000000001</v>
      </c>
      <c r="F625">
        <v>0.32250000000000001</v>
      </c>
      <c r="G625">
        <v>2</v>
      </c>
      <c r="H625">
        <v>0</v>
      </c>
    </row>
    <row r="626" spans="1:8" x14ac:dyDescent="0.25">
      <c r="A626" s="26">
        <v>38148</v>
      </c>
      <c r="B626" s="45">
        <v>-1181.52</v>
      </c>
      <c r="C626" s="45">
        <v>0</v>
      </c>
      <c r="D626" s="45">
        <v>752312.72</v>
      </c>
      <c r="E626">
        <v>-0.15679999999999999</v>
      </c>
      <c r="F626">
        <v>0.15679999999999999</v>
      </c>
      <c r="G626">
        <v>1</v>
      </c>
      <c r="H626">
        <v>0</v>
      </c>
    </row>
    <row r="627" spans="1:8" x14ac:dyDescent="0.25">
      <c r="A627" s="26">
        <v>38117</v>
      </c>
      <c r="B627" s="45">
        <v>-633.12</v>
      </c>
      <c r="C627" s="45">
        <v>0</v>
      </c>
      <c r="D627" s="45">
        <v>753494.24</v>
      </c>
      <c r="E627">
        <v>-8.4000000000000005E-2</v>
      </c>
      <c r="F627">
        <v>0.16339999999999999</v>
      </c>
      <c r="G627">
        <v>2</v>
      </c>
      <c r="H627">
        <v>50</v>
      </c>
    </row>
    <row r="628" spans="1:8" x14ac:dyDescent="0.25">
      <c r="A628" s="26">
        <v>38087</v>
      </c>
      <c r="B628" s="45">
        <v>2136.48</v>
      </c>
      <c r="C628" s="45">
        <v>0</v>
      </c>
      <c r="D628" s="45">
        <v>754127.35999999999</v>
      </c>
      <c r="E628">
        <v>0.28410000000000002</v>
      </c>
      <c r="F628">
        <v>0</v>
      </c>
      <c r="G628">
        <v>1</v>
      </c>
      <c r="H628">
        <v>100</v>
      </c>
    </row>
    <row r="629" spans="1:8" x14ac:dyDescent="0.25">
      <c r="A629" s="26">
        <v>37996</v>
      </c>
      <c r="B629" s="45">
        <v>-864</v>
      </c>
      <c r="C629" s="45">
        <v>0</v>
      </c>
      <c r="D629" s="45">
        <v>751990.88</v>
      </c>
      <c r="E629">
        <v>-0.1148</v>
      </c>
      <c r="F629">
        <v>0.53129999999999999</v>
      </c>
      <c r="G629">
        <v>2</v>
      </c>
      <c r="H629">
        <v>50</v>
      </c>
    </row>
    <row r="630" spans="1:8" x14ac:dyDescent="0.25">
      <c r="A630" t="s">
        <v>215</v>
      </c>
      <c r="B630" s="45">
        <v>5120</v>
      </c>
      <c r="C630" s="45">
        <v>0</v>
      </c>
      <c r="D630" s="45">
        <v>752854.88</v>
      </c>
      <c r="E630">
        <v>0.68469999999999998</v>
      </c>
      <c r="F630">
        <v>0</v>
      </c>
      <c r="G630">
        <v>1</v>
      </c>
      <c r="H630">
        <v>100</v>
      </c>
    </row>
    <row r="631" spans="1:8" x14ac:dyDescent="0.25">
      <c r="A631" t="s">
        <v>216</v>
      </c>
      <c r="B631" s="45">
        <v>-4640</v>
      </c>
      <c r="C631" s="45">
        <v>0</v>
      </c>
      <c r="D631" s="45">
        <v>747734.88</v>
      </c>
      <c r="E631">
        <v>-0.61670000000000003</v>
      </c>
      <c r="F631">
        <v>0.61670000000000003</v>
      </c>
      <c r="G631">
        <v>1</v>
      </c>
      <c r="H631">
        <v>0</v>
      </c>
    </row>
    <row r="632" spans="1:8" x14ac:dyDescent="0.25">
      <c r="A632" t="s">
        <v>217</v>
      </c>
      <c r="B632" s="45">
        <v>-1262.48</v>
      </c>
      <c r="C632" s="45">
        <v>0</v>
      </c>
      <c r="D632" s="45">
        <v>752374.88</v>
      </c>
      <c r="E632">
        <v>-0.16750000000000001</v>
      </c>
      <c r="F632">
        <v>0.16750000000000001</v>
      </c>
      <c r="G632">
        <v>1</v>
      </c>
      <c r="H632">
        <v>0</v>
      </c>
    </row>
    <row r="633" spans="1:8" x14ac:dyDescent="0.25">
      <c r="A633" t="s">
        <v>218</v>
      </c>
      <c r="B633" s="45">
        <v>-4952.6400000000003</v>
      </c>
      <c r="C633" s="45">
        <v>0</v>
      </c>
      <c r="D633" s="45">
        <v>753637.36</v>
      </c>
      <c r="E633">
        <v>-0.65290000000000004</v>
      </c>
      <c r="F633">
        <v>0.65290000000000004</v>
      </c>
      <c r="G633">
        <v>1</v>
      </c>
      <c r="H633">
        <v>0</v>
      </c>
    </row>
    <row r="634" spans="1:8" x14ac:dyDescent="0.25">
      <c r="A634" t="s">
        <v>219</v>
      </c>
      <c r="B634" s="45">
        <v>-1181.52</v>
      </c>
      <c r="C634" s="45">
        <v>0</v>
      </c>
      <c r="D634" s="45">
        <v>758590</v>
      </c>
      <c r="E634">
        <v>-0.1555</v>
      </c>
      <c r="F634">
        <v>0.1555</v>
      </c>
      <c r="G634">
        <v>1</v>
      </c>
      <c r="H634">
        <v>0</v>
      </c>
    </row>
    <row r="635" spans="1:8" x14ac:dyDescent="0.25">
      <c r="A635" t="s">
        <v>220</v>
      </c>
      <c r="B635" s="45">
        <v>8691.44</v>
      </c>
      <c r="C635" s="45">
        <v>0</v>
      </c>
      <c r="D635" s="45">
        <v>759771.52</v>
      </c>
      <c r="E635">
        <v>1.157</v>
      </c>
      <c r="F635">
        <v>0</v>
      </c>
      <c r="G635">
        <v>1</v>
      </c>
      <c r="H635">
        <v>100</v>
      </c>
    </row>
    <row r="636" spans="1:8" x14ac:dyDescent="0.25">
      <c r="A636" t="s">
        <v>221</v>
      </c>
      <c r="B636" s="45">
        <v>48122.559999999998</v>
      </c>
      <c r="C636" s="45">
        <v>0</v>
      </c>
      <c r="D636" s="45">
        <v>751080.08</v>
      </c>
      <c r="E636">
        <v>6.8460000000000001</v>
      </c>
      <c r="F636">
        <v>0</v>
      </c>
      <c r="G636">
        <v>2</v>
      </c>
      <c r="H636">
        <v>100</v>
      </c>
    </row>
    <row r="637" spans="1:8" x14ac:dyDescent="0.25">
      <c r="A637" t="s">
        <v>222</v>
      </c>
      <c r="B637" s="45">
        <v>-10251.68</v>
      </c>
      <c r="C637" s="45">
        <v>0</v>
      </c>
      <c r="D637" s="45">
        <v>702957.52</v>
      </c>
      <c r="E637">
        <v>-1.4370000000000001</v>
      </c>
      <c r="F637">
        <v>1.4370000000000001</v>
      </c>
      <c r="G637">
        <v>2</v>
      </c>
      <c r="H637">
        <v>0</v>
      </c>
    </row>
    <row r="638" spans="1:8" x14ac:dyDescent="0.25">
      <c r="A638" t="s">
        <v>223</v>
      </c>
      <c r="B638" s="45">
        <v>-26599.200000000001</v>
      </c>
      <c r="C638" s="45">
        <v>0</v>
      </c>
      <c r="D638" s="45">
        <v>713209.2</v>
      </c>
      <c r="E638">
        <v>-3.5950000000000002</v>
      </c>
      <c r="F638">
        <v>3.5950000000000002</v>
      </c>
      <c r="G638">
        <v>3</v>
      </c>
      <c r="H638">
        <v>0</v>
      </c>
    </row>
    <row r="639" spans="1:8" x14ac:dyDescent="0.25">
      <c r="A639" t="s">
        <v>224</v>
      </c>
      <c r="B639" s="45">
        <v>-9882.7199999999993</v>
      </c>
      <c r="C639" s="45">
        <v>0</v>
      </c>
      <c r="D639" s="45">
        <v>739808.4</v>
      </c>
      <c r="E639">
        <v>-1.3180000000000001</v>
      </c>
      <c r="F639">
        <v>1.3180000000000001</v>
      </c>
      <c r="G639">
        <v>3</v>
      </c>
      <c r="H639">
        <v>0</v>
      </c>
    </row>
    <row r="640" spans="1:8" x14ac:dyDescent="0.25">
      <c r="A640" t="s">
        <v>225</v>
      </c>
      <c r="B640" s="45">
        <v>-16945.759999999998</v>
      </c>
      <c r="C640" s="45">
        <v>0</v>
      </c>
      <c r="D640" s="45">
        <v>749691.12</v>
      </c>
      <c r="E640">
        <v>-2.21</v>
      </c>
      <c r="F640">
        <v>2.21</v>
      </c>
      <c r="G640">
        <v>2</v>
      </c>
      <c r="H640">
        <v>0</v>
      </c>
    </row>
    <row r="641" spans="1:8" x14ac:dyDescent="0.25">
      <c r="A641" t="s">
        <v>226</v>
      </c>
      <c r="B641" s="45">
        <v>3036.4</v>
      </c>
      <c r="C641" s="45">
        <v>0</v>
      </c>
      <c r="D641" s="45">
        <v>766636.88</v>
      </c>
      <c r="E641">
        <v>0.39760000000000001</v>
      </c>
      <c r="F641">
        <v>0.56679999999999997</v>
      </c>
      <c r="G641">
        <v>2</v>
      </c>
      <c r="H641">
        <v>50</v>
      </c>
    </row>
    <row r="642" spans="1:8" x14ac:dyDescent="0.25">
      <c r="A642" s="26">
        <v>38269</v>
      </c>
      <c r="B642" s="45">
        <v>-18154.72</v>
      </c>
      <c r="C642" s="45">
        <v>0</v>
      </c>
      <c r="D642" s="45">
        <v>763600.48</v>
      </c>
      <c r="E642">
        <v>-2.3220000000000001</v>
      </c>
      <c r="F642">
        <v>2.3220000000000001</v>
      </c>
      <c r="G642">
        <v>2</v>
      </c>
      <c r="H642">
        <v>0</v>
      </c>
    </row>
    <row r="643" spans="1:8" x14ac:dyDescent="0.25">
      <c r="A643" s="26">
        <v>38239</v>
      </c>
      <c r="B643" s="45">
        <v>-23376.799999999999</v>
      </c>
      <c r="C643" s="45">
        <v>0</v>
      </c>
      <c r="D643" s="45">
        <v>781755.2</v>
      </c>
      <c r="E643">
        <v>-2.903</v>
      </c>
      <c r="F643">
        <v>3.2320000000000002</v>
      </c>
      <c r="G643">
        <v>3</v>
      </c>
      <c r="H643">
        <v>33.33</v>
      </c>
    </row>
    <row r="644" spans="1:8" x14ac:dyDescent="0.25">
      <c r="A644" s="26">
        <v>38208</v>
      </c>
      <c r="B644" s="45">
        <v>-25676.04</v>
      </c>
      <c r="C644" s="45">
        <v>0</v>
      </c>
      <c r="D644" s="45">
        <v>805132</v>
      </c>
      <c r="E644">
        <v>-3.09</v>
      </c>
      <c r="F644">
        <v>3.09</v>
      </c>
      <c r="G644">
        <v>2</v>
      </c>
      <c r="H644">
        <v>0</v>
      </c>
    </row>
    <row r="645" spans="1:8" x14ac:dyDescent="0.25">
      <c r="A645" s="26">
        <v>38177</v>
      </c>
      <c r="B645" s="45">
        <v>6220.44</v>
      </c>
      <c r="C645" s="45">
        <v>0</v>
      </c>
      <c r="D645" s="45">
        <v>830808.04</v>
      </c>
      <c r="E645">
        <v>0.75439999999999996</v>
      </c>
      <c r="F645">
        <v>2.2250000000000001</v>
      </c>
      <c r="G645">
        <v>2</v>
      </c>
      <c r="H645">
        <v>50</v>
      </c>
    </row>
    <row r="646" spans="1:8" x14ac:dyDescent="0.25">
      <c r="A646" s="26">
        <v>38055</v>
      </c>
      <c r="B646" s="45">
        <v>-8692.83</v>
      </c>
      <c r="C646" s="45">
        <v>0</v>
      </c>
      <c r="D646" s="45">
        <v>824587.6</v>
      </c>
      <c r="E646">
        <v>-1.0429999999999999</v>
      </c>
      <c r="F646">
        <v>1.119</v>
      </c>
      <c r="G646">
        <v>2</v>
      </c>
      <c r="H646">
        <v>50</v>
      </c>
    </row>
    <row r="647" spans="1:8" x14ac:dyDescent="0.25">
      <c r="A647" s="26">
        <v>37995</v>
      </c>
      <c r="B647" s="45">
        <v>20896.62</v>
      </c>
      <c r="C647" s="45">
        <v>0</v>
      </c>
      <c r="D647" s="45">
        <v>833280.43</v>
      </c>
      <c r="E647">
        <v>2.5720000000000001</v>
      </c>
      <c r="F647">
        <v>0</v>
      </c>
      <c r="G647">
        <v>2</v>
      </c>
      <c r="H647">
        <v>100</v>
      </c>
    </row>
    <row r="648" spans="1:8" x14ac:dyDescent="0.25">
      <c r="A648" t="s">
        <v>227</v>
      </c>
      <c r="B648" s="45">
        <v>-857.84</v>
      </c>
      <c r="C648" s="45">
        <v>0</v>
      </c>
      <c r="D648" s="45">
        <v>812383.81</v>
      </c>
      <c r="E648">
        <v>-0.1055</v>
      </c>
      <c r="F648">
        <v>0.1055</v>
      </c>
      <c r="G648">
        <v>1</v>
      </c>
      <c r="H648">
        <v>0</v>
      </c>
    </row>
    <row r="649" spans="1:8" x14ac:dyDescent="0.25">
      <c r="A649" t="s">
        <v>228</v>
      </c>
      <c r="B649" s="45">
        <v>-48.56</v>
      </c>
      <c r="C649" s="45">
        <v>0</v>
      </c>
      <c r="D649" s="45">
        <v>813241.65</v>
      </c>
      <c r="E649">
        <v>-6.0000000000000001E-3</v>
      </c>
      <c r="F649">
        <v>6.0000000000000001E-3</v>
      </c>
      <c r="G649">
        <v>1</v>
      </c>
      <c r="H649">
        <v>0</v>
      </c>
    </row>
    <row r="650" spans="1:8" x14ac:dyDescent="0.25">
      <c r="A650" t="s">
        <v>229</v>
      </c>
      <c r="B650" s="45">
        <v>14356.24</v>
      </c>
      <c r="C650" s="45">
        <v>0</v>
      </c>
      <c r="D650" s="45">
        <v>813290.21</v>
      </c>
      <c r="E650">
        <v>1.7969999999999999</v>
      </c>
      <c r="F650">
        <v>0</v>
      </c>
      <c r="G650">
        <v>1</v>
      </c>
      <c r="H650">
        <v>100</v>
      </c>
    </row>
    <row r="651" spans="1:8" x14ac:dyDescent="0.25">
      <c r="A651" t="s">
        <v>230</v>
      </c>
      <c r="B651" s="45">
        <v>-4635.3599999999997</v>
      </c>
      <c r="C651" s="45">
        <v>0</v>
      </c>
      <c r="D651" s="45">
        <v>798933.97</v>
      </c>
      <c r="E651">
        <v>-0.57679999999999998</v>
      </c>
      <c r="F651">
        <v>0.57679999999999998</v>
      </c>
      <c r="G651">
        <v>1</v>
      </c>
      <c r="H651">
        <v>0</v>
      </c>
    </row>
    <row r="652" spans="1:8" x14ac:dyDescent="0.25">
      <c r="A652" t="s">
        <v>231</v>
      </c>
      <c r="B652" s="45">
        <v>-6560</v>
      </c>
      <c r="C652" s="45">
        <v>0</v>
      </c>
      <c r="D652" s="45">
        <v>803569.33</v>
      </c>
      <c r="E652">
        <v>-0.80969999999999998</v>
      </c>
      <c r="F652">
        <v>0.80969999999999998</v>
      </c>
      <c r="G652">
        <v>1</v>
      </c>
      <c r="H652">
        <v>0</v>
      </c>
    </row>
    <row r="653" spans="1:8" x14ac:dyDescent="0.25">
      <c r="A653" t="s">
        <v>232</v>
      </c>
      <c r="B653" s="45">
        <v>-534.08000000000004</v>
      </c>
      <c r="C653" s="45">
        <v>0</v>
      </c>
      <c r="D653" s="45">
        <v>810129.33</v>
      </c>
      <c r="E653">
        <v>-6.59E-2</v>
      </c>
      <c r="F653">
        <v>6.59E-2</v>
      </c>
      <c r="G653">
        <v>1</v>
      </c>
      <c r="H653">
        <v>0</v>
      </c>
    </row>
    <row r="654" spans="1:8" x14ac:dyDescent="0.25">
      <c r="A654" t="s">
        <v>233</v>
      </c>
      <c r="B654" s="45">
        <v>-5065.92</v>
      </c>
      <c r="C654" s="45">
        <v>0</v>
      </c>
      <c r="D654" s="45">
        <v>810663.41</v>
      </c>
      <c r="E654">
        <v>-0.621</v>
      </c>
      <c r="F654">
        <v>0.621</v>
      </c>
      <c r="G654">
        <v>1</v>
      </c>
      <c r="H654">
        <v>0</v>
      </c>
    </row>
    <row r="655" spans="1:8" x14ac:dyDescent="0.25">
      <c r="A655" s="26">
        <v>38329</v>
      </c>
      <c r="B655" s="45">
        <v>-2605.84</v>
      </c>
      <c r="C655" s="45">
        <v>0</v>
      </c>
      <c r="D655" s="45">
        <v>815729.33</v>
      </c>
      <c r="E655">
        <v>-0.31840000000000002</v>
      </c>
      <c r="F655">
        <v>0.31840000000000002</v>
      </c>
      <c r="G655">
        <v>1</v>
      </c>
      <c r="H655">
        <v>0</v>
      </c>
    </row>
    <row r="656" spans="1:8" x14ac:dyDescent="0.25">
      <c r="A656" s="26">
        <v>38299</v>
      </c>
      <c r="B656" s="45">
        <v>-1586.16</v>
      </c>
      <c r="C656" s="45">
        <v>0</v>
      </c>
      <c r="D656" s="45">
        <v>818335.17</v>
      </c>
      <c r="E656">
        <v>-0.19350000000000001</v>
      </c>
      <c r="F656">
        <v>0.19350000000000001</v>
      </c>
      <c r="G656">
        <v>1</v>
      </c>
      <c r="H656">
        <v>0</v>
      </c>
    </row>
    <row r="657" spans="1:8" x14ac:dyDescent="0.25">
      <c r="A657" s="26">
        <v>38146</v>
      </c>
      <c r="B657" s="45">
        <v>-8486.3700000000008</v>
      </c>
      <c r="C657" s="45">
        <v>0</v>
      </c>
      <c r="D657" s="45">
        <v>819921.33</v>
      </c>
      <c r="E657">
        <v>-1.024</v>
      </c>
      <c r="F657">
        <v>1.024</v>
      </c>
      <c r="G657">
        <v>1</v>
      </c>
      <c r="H657">
        <v>0</v>
      </c>
    </row>
    <row r="658" spans="1:8" x14ac:dyDescent="0.25">
      <c r="A658" s="26">
        <v>38115</v>
      </c>
      <c r="B658" s="45">
        <v>154.80000000000001</v>
      </c>
      <c r="C658" s="45">
        <v>0</v>
      </c>
      <c r="D658" s="45">
        <v>828407.7</v>
      </c>
      <c r="E658">
        <v>1.8700000000000001E-2</v>
      </c>
      <c r="F658">
        <v>0</v>
      </c>
      <c r="G658">
        <v>1</v>
      </c>
      <c r="H658">
        <v>100</v>
      </c>
    </row>
    <row r="659" spans="1:8" x14ac:dyDescent="0.25">
      <c r="A659" s="26">
        <v>38085</v>
      </c>
      <c r="B659" s="45">
        <v>-1693.35</v>
      </c>
      <c r="C659" s="45">
        <v>0</v>
      </c>
      <c r="D659" s="45">
        <v>828252.9</v>
      </c>
      <c r="E659">
        <v>-0.20399999999999999</v>
      </c>
      <c r="F659">
        <v>0.20399999999999999</v>
      </c>
      <c r="G659">
        <v>1</v>
      </c>
      <c r="H659">
        <v>0</v>
      </c>
    </row>
    <row r="660" spans="1:8" x14ac:dyDescent="0.25">
      <c r="A660" t="s">
        <v>234</v>
      </c>
      <c r="B660" s="45">
        <v>13933.9</v>
      </c>
      <c r="C660" s="45">
        <v>0</v>
      </c>
      <c r="D660" s="45">
        <v>829946.25</v>
      </c>
      <c r="E660">
        <v>1.708</v>
      </c>
      <c r="F660">
        <v>0.64949999999999997</v>
      </c>
      <c r="G660">
        <v>2</v>
      </c>
      <c r="H660">
        <v>50</v>
      </c>
    </row>
    <row r="661" spans="1:8" x14ac:dyDescent="0.25">
      <c r="A661" t="s">
        <v>235</v>
      </c>
      <c r="B661" s="45">
        <v>-2471.52</v>
      </c>
      <c r="C661" s="45">
        <v>0</v>
      </c>
      <c r="D661" s="45">
        <v>816012.35</v>
      </c>
      <c r="E661">
        <v>-0.30199999999999999</v>
      </c>
      <c r="F661">
        <v>0.56299999999999994</v>
      </c>
      <c r="G661">
        <v>2</v>
      </c>
      <c r="H661">
        <v>50</v>
      </c>
    </row>
    <row r="662" spans="1:8" x14ac:dyDescent="0.25">
      <c r="A662" t="s">
        <v>236</v>
      </c>
      <c r="B662" s="45">
        <v>-4986</v>
      </c>
      <c r="C662" s="45">
        <v>0</v>
      </c>
      <c r="D662" s="45">
        <v>818483.87</v>
      </c>
      <c r="E662">
        <v>-0.60550000000000004</v>
      </c>
      <c r="F662">
        <v>0.60550000000000004</v>
      </c>
      <c r="G662">
        <v>1</v>
      </c>
      <c r="H662">
        <v>0</v>
      </c>
    </row>
    <row r="663" spans="1:8" x14ac:dyDescent="0.25">
      <c r="A663" t="s">
        <v>237</v>
      </c>
      <c r="B663" s="45">
        <v>-3241.08</v>
      </c>
      <c r="C663" s="45">
        <v>0</v>
      </c>
      <c r="D663" s="45">
        <v>823469.87</v>
      </c>
      <c r="E663">
        <v>-0.39200000000000002</v>
      </c>
      <c r="F663">
        <v>0.39200000000000002</v>
      </c>
      <c r="G663">
        <v>1</v>
      </c>
      <c r="H663">
        <v>0</v>
      </c>
    </row>
    <row r="664" spans="1:8" x14ac:dyDescent="0.25">
      <c r="A664" t="s">
        <v>238</v>
      </c>
      <c r="B664" s="45">
        <v>6020.88</v>
      </c>
      <c r="C664" s="45">
        <v>0</v>
      </c>
      <c r="D664" s="45">
        <v>826710.95</v>
      </c>
      <c r="E664">
        <v>0.73360000000000003</v>
      </c>
      <c r="F664">
        <v>0</v>
      </c>
      <c r="G664">
        <v>1</v>
      </c>
      <c r="H664">
        <v>100</v>
      </c>
    </row>
    <row r="665" spans="1:8" x14ac:dyDescent="0.25">
      <c r="A665" t="s">
        <v>239</v>
      </c>
      <c r="B665" s="45">
        <v>-3514.23</v>
      </c>
      <c r="C665" s="45">
        <v>0</v>
      </c>
      <c r="D665" s="45">
        <v>820690.07</v>
      </c>
      <c r="E665">
        <v>-0.4264</v>
      </c>
      <c r="F665">
        <v>0.4264</v>
      </c>
      <c r="G665">
        <v>1</v>
      </c>
      <c r="H665">
        <v>0</v>
      </c>
    </row>
    <row r="666" spans="1:8" x14ac:dyDescent="0.25">
      <c r="A666" t="s">
        <v>240</v>
      </c>
      <c r="B666" s="45">
        <v>1974.56</v>
      </c>
      <c r="C666" s="45">
        <v>0</v>
      </c>
      <c r="D666" s="45">
        <v>824204.3</v>
      </c>
      <c r="E666">
        <v>0.24010000000000001</v>
      </c>
      <c r="F666">
        <v>0</v>
      </c>
      <c r="G666">
        <v>1</v>
      </c>
      <c r="H666">
        <v>100</v>
      </c>
    </row>
    <row r="667" spans="1:8" x14ac:dyDescent="0.25">
      <c r="A667" t="s">
        <v>241</v>
      </c>
      <c r="B667" s="45">
        <v>26396.720000000001</v>
      </c>
      <c r="C667" s="45">
        <v>0</v>
      </c>
      <c r="D667" s="45">
        <v>822229.74</v>
      </c>
      <c r="E667">
        <v>3.3170000000000002</v>
      </c>
      <c r="F667">
        <v>0</v>
      </c>
      <c r="G667">
        <v>3</v>
      </c>
      <c r="H667">
        <v>100</v>
      </c>
    </row>
    <row r="668" spans="1:8" x14ac:dyDescent="0.25">
      <c r="A668" t="s">
        <v>242</v>
      </c>
      <c r="B668" s="45">
        <v>-4480</v>
      </c>
      <c r="C668" s="45">
        <v>0</v>
      </c>
      <c r="D668" s="45">
        <v>795833.02</v>
      </c>
      <c r="E668">
        <v>-0.55979999999999996</v>
      </c>
      <c r="F668">
        <v>0.55979999999999996</v>
      </c>
      <c r="G668">
        <v>1</v>
      </c>
      <c r="H668">
        <v>0</v>
      </c>
    </row>
    <row r="669" spans="1:8" x14ac:dyDescent="0.25">
      <c r="A669" t="s">
        <v>243</v>
      </c>
      <c r="B669" s="45">
        <v>-10080</v>
      </c>
      <c r="C669" s="45">
        <v>0</v>
      </c>
      <c r="D669" s="45">
        <v>800313.02</v>
      </c>
      <c r="E669">
        <v>-1.244</v>
      </c>
      <c r="F669">
        <v>1.244</v>
      </c>
      <c r="G669">
        <v>1</v>
      </c>
      <c r="H669">
        <v>0</v>
      </c>
    </row>
    <row r="670" spans="1:8" x14ac:dyDescent="0.25">
      <c r="A670" t="s">
        <v>244</v>
      </c>
      <c r="B670" s="45">
        <v>-2641.6</v>
      </c>
      <c r="C670" s="45">
        <v>0</v>
      </c>
      <c r="D670" s="45">
        <v>810393.02</v>
      </c>
      <c r="E670">
        <v>-0.32490000000000002</v>
      </c>
      <c r="F670">
        <v>0.32490000000000002</v>
      </c>
      <c r="G670">
        <v>1</v>
      </c>
      <c r="H670">
        <v>0</v>
      </c>
    </row>
    <row r="671" spans="1:8" x14ac:dyDescent="0.25">
      <c r="A671" t="s">
        <v>245</v>
      </c>
      <c r="B671" s="45">
        <v>3360</v>
      </c>
      <c r="C671" s="45">
        <v>0</v>
      </c>
      <c r="D671" s="45">
        <v>813034.62</v>
      </c>
      <c r="E671">
        <v>0.41499999999999998</v>
      </c>
      <c r="F671">
        <v>0</v>
      </c>
      <c r="G671">
        <v>1</v>
      </c>
      <c r="H671">
        <v>100</v>
      </c>
    </row>
    <row r="672" spans="1:8" x14ac:dyDescent="0.25">
      <c r="A672" s="26">
        <v>38328</v>
      </c>
      <c r="B672" s="45">
        <v>-2535.04</v>
      </c>
      <c r="C672" s="45">
        <v>0</v>
      </c>
      <c r="D672" s="45">
        <v>809674.62</v>
      </c>
      <c r="E672">
        <v>-0.31209999999999999</v>
      </c>
      <c r="F672">
        <v>0.65010000000000001</v>
      </c>
      <c r="G672">
        <v>2</v>
      </c>
      <c r="H672">
        <v>50</v>
      </c>
    </row>
    <row r="673" spans="1:8" x14ac:dyDescent="0.25">
      <c r="A673" s="26">
        <v>38237</v>
      </c>
      <c r="B673" s="45">
        <v>-3680</v>
      </c>
      <c r="C673" s="45">
        <v>0</v>
      </c>
      <c r="D673" s="45">
        <v>812209.66</v>
      </c>
      <c r="E673">
        <v>-0.45100000000000001</v>
      </c>
      <c r="F673">
        <v>0.45100000000000001</v>
      </c>
      <c r="G673">
        <v>1</v>
      </c>
      <c r="H673">
        <v>0</v>
      </c>
    </row>
    <row r="674" spans="1:8" x14ac:dyDescent="0.25">
      <c r="A674" s="26">
        <v>38206</v>
      </c>
      <c r="B674" s="45">
        <v>-7920</v>
      </c>
      <c r="C674" s="45">
        <v>0</v>
      </c>
      <c r="D674" s="45">
        <v>815889.66</v>
      </c>
      <c r="E674">
        <v>-0.96140000000000003</v>
      </c>
      <c r="F674">
        <v>0.96140000000000003</v>
      </c>
      <c r="G674">
        <v>1</v>
      </c>
      <c r="H674">
        <v>0</v>
      </c>
    </row>
    <row r="675" spans="1:8" x14ac:dyDescent="0.25">
      <c r="A675" s="26">
        <v>38175</v>
      </c>
      <c r="B675" s="45">
        <v>-900</v>
      </c>
      <c r="C675" s="45">
        <v>0</v>
      </c>
      <c r="D675" s="45">
        <v>823809.66</v>
      </c>
      <c r="E675">
        <v>-0.1091</v>
      </c>
      <c r="F675">
        <v>0.1091</v>
      </c>
      <c r="G675">
        <v>1</v>
      </c>
      <c r="H675">
        <v>0</v>
      </c>
    </row>
    <row r="676" spans="1:8" x14ac:dyDescent="0.25">
      <c r="A676" s="26">
        <v>38145</v>
      </c>
      <c r="B676" s="45">
        <v>-15240.78</v>
      </c>
      <c r="C676" s="45">
        <v>0</v>
      </c>
      <c r="D676" s="45">
        <v>824709.66</v>
      </c>
      <c r="E676">
        <v>-1.8140000000000001</v>
      </c>
      <c r="F676">
        <v>1.8140000000000001</v>
      </c>
      <c r="G676">
        <v>2</v>
      </c>
      <c r="H676">
        <v>0</v>
      </c>
    </row>
    <row r="677" spans="1:8" x14ac:dyDescent="0.25">
      <c r="A677" s="26">
        <v>38114</v>
      </c>
      <c r="B677" s="45">
        <v>-1620</v>
      </c>
      <c r="C677" s="45">
        <v>0</v>
      </c>
      <c r="D677" s="45">
        <v>839950.44</v>
      </c>
      <c r="E677">
        <v>-0.1925</v>
      </c>
      <c r="F677">
        <v>0.1925</v>
      </c>
      <c r="G677">
        <v>1</v>
      </c>
      <c r="H677">
        <v>0</v>
      </c>
    </row>
    <row r="678" spans="1:8" x14ac:dyDescent="0.25">
      <c r="A678" s="26">
        <v>38024</v>
      </c>
      <c r="B678" s="45">
        <v>-9912.51</v>
      </c>
      <c r="C678" s="45">
        <v>0</v>
      </c>
      <c r="D678" s="45">
        <v>841570.44</v>
      </c>
      <c r="E678">
        <v>-1.1639999999999999</v>
      </c>
      <c r="F678">
        <v>1.1639999999999999</v>
      </c>
      <c r="G678">
        <v>2</v>
      </c>
      <c r="H678">
        <v>0</v>
      </c>
    </row>
    <row r="679" spans="1:8" x14ac:dyDescent="0.25">
      <c r="A679" s="26">
        <v>37993</v>
      </c>
      <c r="B679" s="45">
        <v>-8134.83</v>
      </c>
      <c r="C679" s="45">
        <v>0</v>
      </c>
      <c r="D679" s="45">
        <v>851482.95</v>
      </c>
      <c r="E679">
        <v>-0.94630000000000003</v>
      </c>
      <c r="F679">
        <v>0.94630000000000003</v>
      </c>
      <c r="G679">
        <v>2</v>
      </c>
      <c r="H679">
        <v>0</v>
      </c>
    </row>
    <row r="680" spans="1:8" x14ac:dyDescent="0.25">
      <c r="A680" t="s">
        <v>246</v>
      </c>
      <c r="B680" s="45">
        <v>-2959.2</v>
      </c>
      <c r="C680" s="45">
        <v>0</v>
      </c>
      <c r="D680" s="45">
        <v>859617.78</v>
      </c>
      <c r="E680">
        <v>-0.34310000000000002</v>
      </c>
      <c r="F680">
        <v>0.45279999999999998</v>
      </c>
      <c r="G680">
        <v>3</v>
      </c>
      <c r="H680">
        <v>33.33</v>
      </c>
    </row>
    <row r="681" spans="1:8" x14ac:dyDescent="0.25">
      <c r="A681" t="s">
        <v>247</v>
      </c>
      <c r="B681" s="45">
        <v>-18799.650000000001</v>
      </c>
      <c r="C681" s="45">
        <v>0</v>
      </c>
      <c r="D681" s="45">
        <v>862576.98</v>
      </c>
      <c r="E681">
        <v>-2.133</v>
      </c>
      <c r="F681">
        <v>2.133</v>
      </c>
      <c r="G681">
        <v>2</v>
      </c>
      <c r="H681">
        <v>0</v>
      </c>
    </row>
    <row r="682" spans="1:8" x14ac:dyDescent="0.25">
      <c r="A682" t="s">
        <v>248</v>
      </c>
      <c r="B682" s="45">
        <v>-9126</v>
      </c>
      <c r="C682" s="45">
        <v>0</v>
      </c>
      <c r="D682" s="45">
        <v>881376.63</v>
      </c>
      <c r="E682">
        <v>-1.0249999999999999</v>
      </c>
      <c r="F682">
        <v>1.0249999999999999</v>
      </c>
      <c r="G682">
        <v>2</v>
      </c>
      <c r="H682">
        <v>0</v>
      </c>
    </row>
    <row r="683" spans="1:8" x14ac:dyDescent="0.25">
      <c r="A683" t="s">
        <v>249</v>
      </c>
      <c r="B683" s="45">
        <v>-4091.67</v>
      </c>
      <c r="C683" s="45">
        <v>0</v>
      </c>
      <c r="D683" s="45">
        <v>890502.63</v>
      </c>
      <c r="E683">
        <v>-0.45739999999999997</v>
      </c>
      <c r="F683">
        <v>0.75690000000000002</v>
      </c>
      <c r="G683">
        <v>2</v>
      </c>
      <c r="H683">
        <v>50</v>
      </c>
    </row>
    <row r="684" spans="1:8" x14ac:dyDescent="0.25">
      <c r="A684" t="s">
        <v>250</v>
      </c>
      <c r="B684" s="45">
        <v>-691.92</v>
      </c>
      <c r="C684" s="45">
        <v>0</v>
      </c>
      <c r="D684" s="45">
        <v>894594.3</v>
      </c>
      <c r="E684">
        <v>-7.7299999999999994E-2</v>
      </c>
      <c r="F684">
        <v>7.7299999999999994E-2</v>
      </c>
      <c r="G684">
        <v>1</v>
      </c>
      <c r="H684">
        <v>0</v>
      </c>
    </row>
    <row r="685" spans="1:8" x14ac:dyDescent="0.25">
      <c r="A685" t="s">
        <v>251</v>
      </c>
      <c r="B685" s="45">
        <v>-1577.34</v>
      </c>
      <c r="C685" s="45">
        <v>0</v>
      </c>
      <c r="D685" s="45">
        <v>895286.22</v>
      </c>
      <c r="E685">
        <v>-0.1759</v>
      </c>
      <c r="F685">
        <v>0.24079999999999999</v>
      </c>
      <c r="G685">
        <v>2</v>
      </c>
      <c r="H685">
        <v>50</v>
      </c>
    </row>
    <row r="686" spans="1:8" x14ac:dyDescent="0.25">
      <c r="A686" t="s">
        <v>252</v>
      </c>
      <c r="B686" s="45">
        <v>5702.76</v>
      </c>
      <c r="C686" s="45">
        <v>0</v>
      </c>
      <c r="D686" s="45">
        <v>896863.56</v>
      </c>
      <c r="E686">
        <v>0.63990000000000002</v>
      </c>
      <c r="F686">
        <v>0.17829999999999999</v>
      </c>
      <c r="G686">
        <v>3</v>
      </c>
      <c r="H686">
        <v>66.67</v>
      </c>
    </row>
    <row r="687" spans="1:8" x14ac:dyDescent="0.25">
      <c r="A687" t="s">
        <v>253</v>
      </c>
      <c r="B687" s="45">
        <v>-14606.64</v>
      </c>
      <c r="C687" s="45">
        <v>0</v>
      </c>
      <c r="D687" s="45">
        <v>891160.8</v>
      </c>
      <c r="E687">
        <v>-1.613</v>
      </c>
      <c r="F687">
        <v>2.0489999999999999</v>
      </c>
      <c r="G687">
        <v>2</v>
      </c>
      <c r="H687">
        <v>50</v>
      </c>
    </row>
    <row r="688" spans="1:8" x14ac:dyDescent="0.25">
      <c r="A688" t="s">
        <v>254</v>
      </c>
      <c r="B688" s="45">
        <v>5498.91</v>
      </c>
      <c r="C688" s="45">
        <v>0</v>
      </c>
      <c r="D688" s="45">
        <v>905767.44</v>
      </c>
      <c r="E688">
        <v>0.61080000000000001</v>
      </c>
      <c r="F688">
        <v>0</v>
      </c>
      <c r="G688">
        <v>1</v>
      </c>
      <c r="H688">
        <v>100</v>
      </c>
    </row>
    <row r="689" spans="1:8" x14ac:dyDescent="0.25">
      <c r="A689" t="s">
        <v>255</v>
      </c>
      <c r="B689" s="45">
        <v>-418.77</v>
      </c>
      <c r="C689" s="45">
        <v>0</v>
      </c>
      <c r="D689" s="45">
        <v>900268.53</v>
      </c>
      <c r="E689">
        <v>-4.65E-2</v>
      </c>
      <c r="F689">
        <v>4.65E-2</v>
      </c>
      <c r="G689">
        <v>1</v>
      </c>
      <c r="H689">
        <v>0</v>
      </c>
    </row>
    <row r="690" spans="1:8" x14ac:dyDescent="0.25">
      <c r="A690" t="s">
        <v>256</v>
      </c>
      <c r="B690" s="45">
        <v>29360.97</v>
      </c>
      <c r="C690" s="45">
        <v>0</v>
      </c>
      <c r="D690" s="45">
        <v>900687.3</v>
      </c>
      <c r="E690">
        <v>3.37</v>
      </c>
      <c r="F690">
        <v>0.45479999999999998</v>
      </c>
      <c r="G690">
        <v>3</v>
      </c>
      <c r="H690">
        <v>66.67</v>
      </c>
    </row>
    <row r="691" spans="1:8" x14ac:dyDescent="0.25">
      <c r="A691" t="s">
        <v>257</v>
      </c>
      <c r="B691" s="45">
        <v>-6973.74</v>
      </c>
      <c r="C691" s="45">
        <v>0</v>
      </c>
      <c r="D691" s="45">
        <v>871326.33</v>
      </c>
      <c r="E691">
        <v>-0.79400000000000004</v>
      </c>
      <c r="F691">
        <v>0.79400000000000004</v>
      </c>
      <c r="G691">
        <v>1</v>
      </c>
      <c r="H691">
        <v>0</v>
      </c>
    </row>
    <row r="692" spans="1:8" x14ac:dyDescent="0.25">
      <c r="A692" s="26">
        <v>38297</v>
      </c>
      <c r="B692" s="45">
        <v>14839.2</v>
      </c>
      <c r="C692" s="45">
        <v>0</v>
      </c>
      <c r="D692" s="45">
        <v>878300.07</v>
      </c>
      <c r="E692">
        <v>1.7190000000000001</v>
      </c>
      <c r="F692">
        <v>1.0049999999999999</v>
      </c>
      <c r="G692">
        <v>2</v>
      </c>
      <c r="H692">
        <v>50</v>
      </c>
    </row>
    <row r="693" spans="1:8" x14ac:dyDescent="0.25">
      <c r="A693" s="26">
        <v>38266</v>
      </c>
      <c r="B693" s="45">
        <v>8412.2099999999991</v>
      </c>
      <c r="C693" s="45">
        <v>0</v>
      </c>
      <c r="D693" s="45">
        <v>863460.87</v>
      </c>
      <c r="E693">
        <v>0.98380000000000001</v>
      </c>
      <c r="F693">
        <v>0</v>
      </c>
      <c r="G693">
        <v>1</v>
      </c>
      <c r="H693">
        <v>100</v>
      </c>
    </row>
    <row r="694" spans="1:8" x14ac:dyDescent="0.25">
      <c r="A694" s="26">
        <v>38236</v>
      </c>
      <c r="B694" s="45">
        <v>16879.14</v>
      </c>
      <c r="C694" s="45">
        <v>0</v>
      </c>
      <c r="D694" s="45">
        <v>855048.66</v>
      </c>
      <c r="E694">
        <v>2.0139999999999998</v>
      </c>
      <c r="F694">
        <v>0</v>
      </c>
      <c r="G694">
        <v>1</v>
      </c>
      <c r="H694">
        <v>100</v>
      </c>
    </row>
    <row r="695" spans="1:8" x14ac:dyDescent="0.25">
      <c r="A695" s="26">
        <v>38083</v>
      </c>
      <c r="B695" s="45">
        <v>-3600</v>
      </c>
      <c r="C695" s="45">
        <v>0</v>
      </c>
      <c r="D695" s="45">
        <v>838169.52</v>
      </c>
      <c r="E695">
        <v>-0.42770000000000002</v>
      </c>
      <c r="F695">
        <v>0.42770000000000002</v>
      </c>
      <c r="G695">
        <v>1</v>
      </c>
      <c r="H695">
        <v>0</v>
      </c>
    </row>
    <row r="696" spans="1:8" x14ac:dyDescent="0.25">
      <c r="A696" s="26">
        <v>38052</v>
      </c>
      <c r="B696" s="45">
        <v>-3600</v>
      </c>
      <c r="C696" s="45">
        <v>0</v>
      </c>
      <c r="D696" s="45">
        <v>841769.52</v>
      </c>
      <c r="E696">
        <v>-0.42580000000000001</v>
      </c>
      <c r="F696">
        <v>0.42580000000000001</v>
      </c>
      <c r="G696">
        <v>1</v>
      </c>
      <c r="H696">
        <v>0</v>
      </c>
    </row>
    <row r="697" spans="1:8" x14ac:dyDescent="0.25">
      <c r="A697" s="26">
        <v>38023</v>
      </c>
      <c r="B697" s="45">
        <v>17423.82</v>
      </c>
      <c r="C697" s="45">
        <v>0</v>
      </c>
      <c r="D697" s="45">
        <v>845369.52</v>
      </c>
      <c r="E697">
        <v>2.1040000000000001</v>
      </c>
      <c r="F697">
        <v>0</v>
      </c>
      <c r="G697">
        <v>2</v>
      </c>
      <c r="H697">
        <v>100</v>
      </c>
    </row>
    <row r="698" spans="1:8" x14ac:dyDescent="0.25">
      <c r="A698" s="26">
        <v>37992</v>
      </c>
      <c r="B698" s="45">
        <v>-5580</v>
      </c>
      <c r="C698" s="45">
        <v>0</v>
      </c>
      <c r="D698" s="45">
        <v>827945.7</v>
      </c>
      <c r="E698">
        <v>-0.6694</v>
      </c>
      <c r="F698">
        <v>0.6694</v>
      </c>
      <c r="G698">
        <v>1</v>
      </c>
      <c r="H698">
        <v>0</v>
      </c>
    </row>
    <row r="699" spans="1:8" x14ac:dyDescent="0.25">
      <c r="A699" t="s">
        <v>258</v>
      </c>
      <c r="B699" s="45">
        <v>-12061.26</v>
      </c>
      <c r="C699" s="45">
        <v>0</v>
      </c>
      <c r="D699" s="45">
        <v>833525.7</v>
      </c>
      <c r="E699">
        <v>-1.4259999999999999</v>
      </c>
      <c r="F699">
        <v>1.4259999999999999</v>
      </c>
      <c r="G699">
        <v>1</v>
      </c>
      <c r="H699">
        <v>0</v>
      </c>
    </row>
    <row r="700" spans="1:8" x14ac:dyDescent="0.25">
      <c r="A700" t="s">
        <v>259</v>
      </c>
      <c r="B700" s="45">
        <v>10008</v>
      </c>
      <c r="C700" s="45">
        <v>0</v>
      </c>
      <c r="D700" s="45">
        <v>845586.96</v>
      </c>
      <c r="E700">
        <v>1.198</v>
      </c>
      <c r="F700">
        <v>0.58160000000000001</v>
      </c>
      <c r="G700">
        <v>2</v>
      </c>
      <c r="H700">
        <v>50</v>
      </c>
    </row>
    <row r="701" spans="1:8" x14ac:dyDescent="0.25">
      <c r="A701" t="s">
        <v>260</v>
      </c>
      <c r="B701" s="45">
        <v>-4500</v>
      </c>
      <c r="C701" s="45">
        <v>0</v>
      </c>
      <c r="D701" s="45">
        <v>835578.96</v>
      </c>
      <c r="E701">
        <v>-0.53569999999999995</v>
      </c>
      <c r="F701">
        <v>0.53569999999999995</v>
      </c>
      <c r="G701">
        <v>1</v>
      </c>
      <c r="H701">
        <v>0</v>
      </c>
    </row>
    <row r="702" spans="1:8" x14ac:dyDescent="0.25">
      <c r="A702" t="s">
        <v>261</v>
      </c>
      <c r="B702" s="45">
        <v>946.8</v>
      </c>
      <c r="C702" s="45">
        <v>0</v>
      </c>
      <c r="D702" s="45">
        <v>840078.96</v>
      </c>
      <c r="E702">
        <v>0.1128</v>
      </c>
      <c r="F702">
        <v>0</v>
      </c>
      <c r="G702">
        <v>1</v>
      </c>
      <c r="H702">
        <v>100</v>
      </c>
    </row>
    <row r="704" spans="1:8" x14ac:dyDescent="0.25">
      <c r="A704" t="s">
        <v>167</v>
      </c>
      <c r="B704" s="45">
        <v>5227.2299999999996</v>
      </c>
      <c r="C704" s="45">
        <v>0</v>
      </c>
      <c r="D704" s="45">
        <v>1463070.93</v>
      </c>
      <c r="E704">
        <v>0.40639999999999998</v>
      </c>
      <c r="F704">
        <v>0.65849999999999997</v>
      </c>
      <c r="G704">
        <v>1.415</v>
      </c>
      <c r="H704">
        <v>43.17</v>
      </c>
    </row>
    <row r="705" spans="1:8" x14ac:dyDescent="0.25">
      <c r="A705" t="s">
        <v>168</v>
      </c>
      <c r="B705" s="45">
        <v>38182.480000000003</v>
      </c>
      <c r="C705" s="45">
        <v>0</v>
      </c>
      <c r="D705" s="45">
        <v>565211.51</v>
      </c>
      <c r="E705">
        <v>2.7490000000000001</v>
      </c>
      <c r="F705">
        <v>0.8548</v>
      </c>
      <c r="G705">
        <v>0.61240000000000006</v>
      </c>
      <c r="H705">
        <v>44.77</v>
      </c>
    </row>
    <row r="708" spans="1:8" x14ac:dyDescent="0.25">
      <c r="A708" t="s">
        <v>171</v>
      </c>
    </row>
    <row r="709" spans="1:8" x14ac:dyDescent="0.25">
      <c r="A709" t="s">
        <v>189</v>
      </c>
    </row>
    <row r="711" spans="1:8" x14ac:dyDescent="0.25">
      <c r="A711" t="s">
        <v>383</v>
      </c>
    </row>
    <row r="712" spans="1:8" x14ac:dyDescent="0.25">
      <c r="A712" t="s">
        <v>384</v>
      </c>
    </row>
    <row r="713" spans="1:8" x14ac:dyDescent="0.25">
      <c r="A713" t="s">
        <v>385</v>
      </c>
    </row>
    <row r="714" spans="1:8" x14ac:dyDescent="0.25">
      <c r="A714" t="s">
        <v>386</v>
      </c>
    </row>
    <row r="715" spans="1:8" x14ac:dyDescent="0.25">
      <c r="A715" t="s">
        <v>262</v>
      </c>
    </row>
    <row r="716" spans="1:8" x14ac:dyDescent="0.25">
      <c r="A716" t="s">
        <v>192</v>
      </c>
    </row>
    <row r="719" spans="1:8" x14ac:dyDescent="0.25">
      <c r="A719" t="s">
        <v>172</v>
      </c>
    </row>
    <row r="720" spans="1:8" x14ac:dyDescent="0.25">
      <c r="A720" t="s">
        <v>173</v>
      </c>
    </row>
    <row r="721" spans="1:1" x14ac:dyDescent="0.25">
      <c r="A721" t="s">
        <v>174</v>
      </c>
    </row>
    <row r="723" spans="1:1" x14ac:dyDescent="0.25">
      <c r="A723" t="s">
        <v>175</v>
      </c>
    </row>
    <row r="724" spans="1:1" x14ac:dyDescent="0.25">
      <c r="A724" t="s">
        <v>387</v>
      </c>
    </row>
    <row r="725" spans="1:1" x14ac:dyDescent="0.25">
      <c r="A725" t="s">
        <v>388</v>
      </c>
    </row>
    <row r="726" spans="1:1" x14ac:dyDescent="0.25">
      <c r="A726" t="s">
        <v>389</v>
      </c>
    </row>
    <row r="727" spans="1:1" x14ac:dyDescent="0.25">
      <c r="A727" t="s">
        <v>390</v>
      </c>
    </row>
    <row r="728" spans="1:1" x14ac:dyDescent="0.25">
      <c r="A728" t="s">
        <v>391</v>
      </c>
    </row>
    <row r="730" spans="1:1" x14ac:dyDescent="0.25">
      <c r="A730" t="s">
        <v>193</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82"/>
  <sheetViews>
    <sheetView workbookViewId="0">
      <selection activeCell="F87" sqref="F87"/>
    </sheetView>
  </sheetViews>
  <sheetFormatPr baseColWidth="10" defaultRowHeight="15" x14ac:dyDescent="0.25"/>
  <cols>
    <col min="1" max="1" width="41.85546875" customWidth="1"/>
    <col min="2" max="2" width="37.85546875" customWidth="1"/>
  </cols>
  <sheetData>
    <row r="1" spans="1:1" ht="18.75" x14ac:dyDescent="0.3">
      <c r="A1" s="80" t="s">
        <v>49</v>
      </c>
    </row>
    <row r="30" spans="1:1" x14ac:dyDescent="0.25">
      <c r="A30" t="s">
        <v>1437</v>
      </c>
    </row>
    <row r="32" spans="1:1" x14ac:dyDescent="0.25">
      <c r="A32" t="s">
        <v>392</v>
      </c>
    </row>
    <row r="33" spans="1:5" x14ac:dyDescent="0.25">
      <c r="A33" t="s">
        <v>1438</v>
      </c>
    </row>
    <row r="34" spans="1:5" x14ac:dyDescent="0.25">
      <c r="A34" t="s">
        <v>52</v>
      </c>
    </row>
    <row r="35" spans="1:5" x14ac:dyDescent="0.25">
      <c r="A35" t="s">
        <v>486</v>
      </c>
    </row>
    <row r="36" spans="1:5" x14ac:dyDescent="0.25">
      <c r="A36" t="s">
        <v>53</v>
      </c>
    </row>
    <row r="37" spans="1:5" x14ac:dyDescent="0.25">
      <c r="A37" t="s">
        <v>54</v>
      </c>
    </row>
    <row r="39" spans="1:5" x14ac:dyDescent="0.25">
      <c r="A39" t="s">
        <v>58</v>
      </c>
    </row>
    <row r="40" spans="1:5" x14ac:dyDescent="0.25">
      <c r="A40" t="s">
        <v>59</v>
      </c>
    </row>
    <row r="41" spans="1:5" x14ac:dyDescent="0.25">
      <c r="A41" t="s">
        <v>488</v>
      </c>
    </row>
    <row r="42" spans="1:5" x14ac:dyDescent="0.25">
      <c r="A42" t="s">
        <v>393</v>
      </c>
    </row>
    <row r="44" spans="1:5" x14ac:dyDescent="0.25">
      <c r="A44" t="s">
        <v>394</v>
      </c>
    </row>
    <row r="45" spans="1:5" x14ac:dyDescent="0.25">
      <c r="A45" t="s">
        <v>395</v>
      </c>
      <c r="B45" t="s">
        <v>396</v>
      </c>
      <c r="C45" t="s">
        <v>397</v>
      </c>
      <c r="D45" t="s">
        <v>398</v>
      </c>
      <c r="E45" t="s">
        <v>399</v>
      </c>
    </row>
    <row r="46" spans="1:5" x14ac:dyDescent="0.25">
      <c r="A46">
        <v>50</v>
      </c>
      <c r="B46">
        <v>1580</v>
      </c>
      <c r="C46">
        <v>19.88</v>
      </c>
      <c r="D46">
        <v>78.459999999999994</v>
      </c>
      <c r="E46">
        <v>0.1676</v>
      </c>
    </row>
    <row r="47" spans="1:5" x14ac:dyDescent="0.25">
      <c r="A47">
        <v>60</v>
      </c>
      <c r="B47">
        <v>1563</v>
      </c>
      <c r="C47">
        <v>21.15</v>
      </c>
      <c r="D47">
        <v>74.05</v>
      </c>
      <c r="E47">
        <v>0.16639999999999999</v>
      </c>
    </row>
    <row r="48" spans="1:5" x14ac:dyDescent="0.25">
      <c r="A48">
        <v>70</v>
      </c>
      <c r="B48">
        <v>1547</v>
      </c>
      <c r="C48">
        <v>22.63</v>
      </c>
      <c r="D48">
        <v>68.540000000000006</v>
      </c>
      <c r="E48">
        <v>0.1643</v>
      </c>
    </row>
    <row r="49" spans="1:5" x14ac:dyDescent="0.25">
      <c r="A49">
        <v>80</v>
      </c>
      <c r="B49">
        <v>1530</v>
      </c>
      <c r="C49">
        <v>24.4</v>
      </c>
      <c r="D49">
        <v>64.040000000000006</v>
      </c>
      <c r="E49">
        <v>0.16200000000000001</v>
      </c>
    </row>
    <row r="50" spans="1:5" x14ac:dyDescent="0.25">
      <c r="A50">
        <v>85</v>
      </c>
      <c r="B50">
        <v>1511</v>
      </c>
      <c r="C50">
        <v>25.63</v>
      </c>
      <c r="D50">
        <v>61.6</v>
      </c>
      <c r="E50">
        <v>0.16070000000000001</v>
      </c>
    </row>
    <row r="51" spans="1:5" x14ac:dyDescent="0.25">
      <c r="A51">
        <v>90</v>
      </c>
      <c r="B51">
        <v>1488</v>
      </c>
      <c r="C51">
        <v>27.36</v>
      </c>
      <c r="D51">
        <v>56.72</v>
      </c>
      <c r="E51">
        <v>0.1595</v>
      </c>
    </row>
    <row r="52" spans="1:5" x14ac:dyDescent="0.25">
      <c r="A52">
        <v>91</v>
      </c>
      <c r="B52">
        <v>1482</v>
      </c>
      <c r="C52">
        <v>27.76</v>
      </c>
      <c r="D52">
        <v>55.91</v>
      </c>
      <c r="E52">
        <v>0.15909999999999999</v>
      </c>
    </row>
    <row r="53" spans="1:5" x14ac:dyDescent="0.25">
      <c r="A53">
        <v>92</v>
      </c>
      <c r="B53">
        <v>1477</v>
      </c>
      <c r="C53">
        <v>28.34</v>
      </c>
      <c r="D53">
        <v>55.33</v>
      </c>
      <c r="E53">
        <v>0.1588</v>
      </c>
    </row>
    <row r="54" spans="1:5" x14ac:dyDescent="0.25">
      <c r="A54">
        <v>93</v>
      </c>
      <c r="B54">
        <v>1469</v>
      </c>
      <c r="C54">
        <v>29</v>
      </c>
      <c r="D54">
        <v>54.75</v>
      </c>
      <c r="E54">
        <v>0.15840000000000001</v>
      </c>
    </row>
    <row r="55" spans="1:5" x14ac:dyDescent="0.25">
      <c r="A55">
        <v>94</v>
      </c>
      <c r="B55">
        <v>1463</v>
      </c>
      <c r="C55">
        <v>29.61</v>
      </c>
      <c r="D55">
        <v>52.39</v>
      </c>
      <c r="E55">
        <v>0.15809999999999999</v>
      </c>
    </row>
    <row r="56" spans="1:5" x14ac:dyDescent="0.25">
      <c r="A56">
        <v>95</v>
      </c>
      <c r="B56">
        <v>1458</v>
      </c>
      <c r="C56">
        <v>30.25</v>
      </c>
      <c r="D56">
        <v>51.27</v>
      </c>
      <c r="E56">
        <v>0.15759999999999999</v>
      </c>
    </row>
    <row r="57" spans="1:5" x14ac:dyDescent="0.25">
      <c r="A57">
        <v>96</v>
      </c>
      <c r="B57">
        <v>1443</v>
      </c>
      <c r="C57">
        <v>30.83</v>
      </c>
      <c r="D57">
        <v>50.59</v>
      </c>
      <c r="E57">
        <v>0.1565</v>
      </c>
    </row>
    <row r="58" spans="1:5" x14ac:dyDescent="0.25">
      <c r="A58">
        <v>97</v>
      </c>
      <c r="B58">
        <v>1429</v>
      </c>
      <c r="C58">
        <v>31.61</v>
      </c>
      <c r="D58">
        <v>48.67</v>
      </c>
      <c r="E58">
        <v>0.15620000000000001</v>
      </c>
    </row>
    <row r="59" spans="1:5" x14ac:dyDescent="0.25">
      <c r="A59">
        <v>98</v>
      </c>
      <c r="B59">
        <v>1411</v>
      </c>
      <c r="C59">
        <v>32.97</v>
      </c>
      <c r="D59">
        <v>46.94</v>
      </c>
      <c r="E59">
        <v>0.15590000000000001</v>
      </c>
    </row>
    <row r="60" spans="1:5" x14ac:dyDescent="0.25">
      <c r="A60">
        <v>99</v>
      </c>
      <c r="B60">
        <v>1397</v>
      </c>
      <c r="C60">
        <v>35.14</v>
      </c>
      <c r="D60">
        <v>42.99</v>
      </c>
      <c r="E60">
        <v>0.1545</v>
      </c>
    </row>
    <row r="61" spans="1:5" x14ac:dyDescent="0.25">
      <c r="A61">
        <v>100</v>
      </c>
      <c r="B61">
        <v>1220</v>
      </c>
      <c r="C61">
        <v>42.21</v>
      </c>
      <c r="D61">
        <v>36.74</v>
      </c>
      <c r="E61">
        <v>0.152</v>
      </c>
    </row>
    <row r="63" spans="1:5" x14ac:dyDescent="0.25">
      <c r="A63" t="s">
        <v>400</v>
      </c>
    </row>
    <row r="64" spans="1:5" x14ac:dyDescent="0.25">
      <c r="A64" t="s">
        <v>1439</v>
      </c>
      <c r="B64" t="s">
        <v>1440</v>
      </c>
    </row>
    <row r="65" spans="1:2" x14ac:dyDescent="0.25">
      <c r="A65" t="s">
        <v>1441</v>
      </c>
      <c r="B65" t="s">
        <v>401</v>
      </c>
    </row>
    <row r="66" spans="1:2" x14ac:dyDescent="0.25">
      <c r="A66" t="s">
        <v>1442</v>
      </c>
      <c r="B66" t="s">
        <v>451</v>
      </c>
    </row>
    <row r="67" spans="1:2" x14ac:dyDescent="0.25">
      <c r="A67" t="s">
        <v>1443</v>
      </c>
    </row>
    <row r="69" spans="1:2" x14ac:dyDescent="0.25">
      <c r="A69" t="s">
        <v>1444</v>
      </c>
      <c r="B69" t="s">
        <v>1445</v>
      </c>
    </row>
    <row r="70" spans="1:2" x14ac:dyDescent="0.25">
      <c r="A70" t="s">
        <v>1446</v>
      </c>
      <c r="B70" t="s">
        <v>1447</v>
      </c>
    </row>
    <row r="71" spans="1:2" x14ac:dyDescent="0.25">
      <c r="A71" t="s">
        <v>1448</v>
      </c>
      <c r="B71" t="s">
        <v>1449</v>
      </c>
    </row>
    <row r="72" spans="1:2" x14ac:dyDescent="0.25">
      <c r="A72" t="s">
        <v>1450</v>
      </c>
      <c r="B72" t="s">
        <v>1451</v>
      </c>
    </row>
    <row r="74" spans="1:2" x14ac:dyDescent="0.25">
      <c r="A74" t="s">
        <v>1452</v>
      </c>
      <c r="B74" t="s">
        <v>1453</v>
      </c>
    </row>
    <row r="75" spans="1:2" x14ac:dyDescent="0.25">
      <c r="A75" t="s">
        <v>1454</v>
      </c>
      <c r="B75" t="s">
        <v>1455</v>
      </c>
    </row>
    <row r="76" spans="1:2" x14ac:dyDescent="0.25">
      <c r="A76" t="s">
        <v>1456</v>
      </c>
      <c r="B76" t="s">
        <v>1457</v>
      </c>
    </row>
    <row r="77" spans="1:2" x14ac:dyDescent="0.25">
      <c r="A77" t="s">
        <v>1458</v>
      </c>
      <c r="B77" t="s">
        <v>1459</v>
      </c>
    </row>
    <row r="79" spans="1:2" x14ac:dyDescent="0.25">
      <c r="A79" t="s">
        <v>1460</v>
      </c>
      <c r="B79" t="s">
        <v>1461</v>
      </c>
    </row>
    <row r="80" spans="1:2" ht="18.75" x14ac:dyDescent="0.3">
      <c r="A80" s="80" t="s">
        <v>1462</v>
      </c>
      <c r="B80" t="s">
        <v>1463</v>
      </c>
    </row>
    <row r="81" spans="1:1" x14ac:dyDescent="0.25">
      <c r="A81" t="s">
        <v>1464</v>
      </c>
    </row>
    <row r="82" spans="1:1" x14ac:dyDescent="0.25">
      <c r="A82" t="s">
        <v>1465</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U330"/>
  <sheetViews>
    <sheetView workbookViewId="0">
      <selection activeCell="D4" sqref="D4"/>
    </sheetView>
  </sheetViews>
  <sheetFormatPr baseColWidth="10" defaultRowHeight="15" x14ac:dyDescent="0.25"/>
  <cols>
    <col min="1" max="1" width="35.5703125" customWidth="1"/>
    <col min="2" max="2" width="15.5703125" style="4" customWidth="1"/>
    <col min="3" max="4" width="11.5703125" style="4" bestFit="1" customWidth="1"/>
    <col min="5" max="5" width="12" style="4" bestFit="1" customWidth="1"/>
    <col min="6" max="6" width="11.5703125" style="82" bestFit="1" customWidth="1"/>
    <col min="7" max="9" width="11.42578125" style="82"/>
    <col min="12" max="13" width="11.42578125" style="85" customWidth="1"/>
    <col min="14" max="21" width="11.42578125" style="85"/>
  </cols>
  <sheetData>
    <row r="1" spans="1:21" ht="20.25" x14ac:dyDescent="0.3">
      <c r="A1" s="81" t="s">
        <v>1466</v>
      </c>
      <c r="K1" s="83"/>
      <c r="L1" s="84"/>
    </row>
    <row r="2" spans="1:21" x14ac:dyDescent="0.25">
      <c r="K2" s="83"/>
      <c r="L2" s="84"/>
    </row>
    <row r="3" spans="1:21" x14ac:dyDescent="0.25">
      <c r="A3" t="s">
        <v>0</v>
      </c>
      <c r="B3" s="86" t="s">
        <v>461</v>
      </c>
      <c r="K3" s="83"/>
      <c r="L3" s="84"/>
    </row>
    <row r="4" spans="1:21" x14ac:dyDescent="0.25">
      <c r="A4" t="s">
        <v>445</v>
      </c>
      <c r="B4" s="4" t="s">
        <v>1471</v>
      </c>
      <c r="D4" s="4" t="s">
        <v>446</v>
      </c>
      <c r="E4" s="87" t="s">
        <v>447</v>
      </c>
    </row>
    <row r="5" spans="1:21" x14ac:dyDescent="0.25">
      <c r="A5" t="s">
        <v>402</v>
      </c>
      <c r="B5" s="82" t="s">
        <v>33</v>
      </c>
      <c r="D5" s="4" t="s">
        <v>9</v>
      </c>
      <c r="E5" s="88">
        <v>31500</v>
      </c>
      <c r="H5" s="89"/>
      <c r="K5" s="83"/>
      <c r="L5" s="84"/>
    </row>
    <row r="6" spans="1:21" x14ac:dyDescent="0.25">
      <c r="A6" t="s">
        <v>176</v>
      </c>
      <c r="B6" s="90">
        <v>100000</v>
      </c>
      <c r="D6"/>
      <c r="E6" s="83"/>
      <c r="F6" s="84"/>
      <c r="G6" s="85"/>
      <c r="H6" s="85"/>
      <c r="I6" s="85"/>
      <c r="J6" s="85"/>
      <c r="K6" s="85"/>
      <c r="P6"/>
      <c r="Q6"/>
      <c r="R6"/>
      <c r="S6"/>
      <c r="T6"/>
      <c r="U6"/>
    </row>
    <row r="7" spans="1:21" ht="15.75" thickBot="1" x14ac:dyDescent="0.3">
      <c r="B7" s="90"/>
      <c r="E7" s="121"/>
      <c r="I7" s="121"/>
      <c r="K7" s="83"/>
      <c r="L7" s="84"/>
    </row>
    <row r="8" spans="1:21" x14ac:dyDescent="0.25">
      <c r="A8" s="1" t="s">
        <v>24</v>
      </c>
      <c r="B8" s="163" t="s">
        <v>4</v>
      </c>
      <c r="C8" s="164" t="s">
        <v>5</v>
      </c>
      <c r="D8" s="164" t="s">
        <v>6</v>
      </c>
      <c r="E8" s="164" t="s">
        <v>465</v>
      </c>
      <c r="F8" s="165" t="s">
        <v>460</v>
      </c>
      <c r="I8" s="121"/>
      <c r="K8" s="83"/>
      <c r="L8" s="84"/>
    </row>
    <row r="9" spans="1:21" ht="15.75" thickBot="1" x14ac:dyDescent="0.3">
      <c r="A9" s="1" t="s">
        <v>471</v>
      </c>
      <c r="B9" s="166">
        <v>1</v>
      </c>
      <c r="C9" s="167">
        <v>5</v>
      </c>
      <c r="D9" s="167">
        <v>1</v>
      </c>
      <c r="E9" s="167">
        <v>1</v>
      </c>
      <c r="F9" s="168">
        <v>2</v>
      </c>
      <c r="I9" s="121"/>
      <c r="K9" s="83"/>
      <c r="L9" s="84"/>
    </row>
    <row r="10" spans="1:21" x14ac:dyDescent="0.25">
      <c r="K10" s="83"/>
      <c r="L10" s="84"/>
    </row>
    <row r="11" spans="1:21" ht="18" x14ac:dyDescent="0.25">
      <c r="A11" s="91" t="s">
        <v>403</v>
      </c>
      <c r="C11" s="4" t="s">
        <v>404</v>
      </c>
      <c r="K11" s="83"/>
      <c r="L11" s="84"/>
    </row>
    <row r="12" spans="1:21" ht="18" x14ac:dyDescent="0.25">
      <c r="A12" s="91"/>
      <c r="K12" s="83"/>
      <c r="L12" s="84"/>
    </row>
    <row r="13" spans="1:21" x14ac:dyDescent="0.25">
      <c r="A13" s="92" t="s">
        <v>405</v>
      </c>
      <c r="K13" s="83"/>
      <c r="L13" s="93"/>
      <c r="M13" s="84"/>
      <c r="Q13" s="84"/>
    </row>
    <row r="14" spans="1:21" x14ac:dyDescent="0.25">
      <c r="B14" s="90" t="s">
        <v>406</v>
      </c>
      <c r="C14" s="90" t="s">
        <v>407</v>
      </c>
      <c r="D14" s="90" t="s">
        <v>408</v>
      </c>
      <c r="E14" s="90" t="s">
        <v>409</v>
      </c>
      <c r="F14" s="90" t="s">
        <v>410</v>
      </c>
      <c r="G14" s="90"/>
      <c r="K14" s="83"/>
      <c r="L14" s="93"/>
      <c r="M14" s="94"/>
      <c r="N14" s="94"/>
      <c r="O14" s="94"/>
      <c r="Q14" s="84"/>
    </row>
    <row r="15" spans="1:21" x14ac:dyDescent="0.25">
      <c r="A15" t="s">
        <v>449</v>
      </c>
      <c r="B15" s="97">
        <v>3.2050000000000001</v>
      </c>
      <c r="C15" s="122">
        <f>B15+B16</f>
        <v>3.5517000000000003</v>
      </c>
      <c r="D15" s="122">
        <f>B15-B16</f>
        <v>2.8582999999999998</v>
      </c>
      <c r="E15" s="104">
        <v>3.45</v>
      </c>
      <c r="F15" s="104">
        <v>2.96</v>
      </c>
      <c r="G15" s="90"/>
      <c r="K15" s="83"/>
      <c r="L15" s="93"/>
      <c r="M15" s="84"/>
      <c r="N15" s="94"/>
      <c r="O15" s="94"/>
      <c r="Q15" s="84"/>
    </row>
    <row r="16" spans="1:21" x14ac:dyDescent="0.25">
      <c r="A16" t="s">
        <v>411</v>
      </c>
      <c r="B16" s="104">
        <v>0.34670000000000001</v>
      </c>
      <c r="C16" s="123"/>
      <c r="D16" s="104"/>
      <c r="E16" s="104"/>
      <c r="F16" s="104"/>
      <c r="G16" s="90"/>
      <c r="K16" s="83"/>
      <c r="L16" s="93"/>
      <c r="M16" s="94"/>
      <c r="N16" s="94"/>
      <c r="O16" s="94"/>
      <c r="Q16" s="84"/>
    </row>
    <row r="17" spans="1:17" x14ac:dyDescent="0.25">
      <c r="B17" s="90"/>
      <c r="C17" s="96"/>
      <c r="D17" s="90"/>
      <c r="E17" s="90"/>
      <c r="F17" s="90"/>
      <c r="G17" s="90"/>
      <c r="K17" s="83"/>
      <c r="L17" s="93"/>
      <c r="M17" s="94"/>
      <c r="N17" s="94"/>
      <c r="O17" s="94"/>
      <c r="Q17" s="84"/>
    </row>
    <row r="18" spans="1:17" x14ac:dyDescent="0.25">
      <c r="B18" s="98">
        <v>2010</v>
      </c>
      <c r="C18" s="98">
        <v>2011</v>
      </c>
      <c r="D18" s="98"/>
      <c r="E18" s="98"/>
      <c r="F18" s="98"/>
      <c r="G18" s="98"/>
      <c r="H18" s="98"/>
      <c r="I18" s="98"/>
      <c r="K18" s="83"/>
      <c r="L18" s="93"/>
      <c r="M18" s="84"/>
      <c r="N18" s="94"/>
      <c r="O18" s="94"/>
      <c r="Q18" s="84"/>
    </row>
    <row r="19" spans="1:17" x14ac:dyDescent="0.25">
      <c r="A19" t="s">
        <v>412</v>
      </c>
      <c r="B19" s="104">
        <v>2.96</v>
      </c>
      <c r="C19" s="104">
        <v>3.45</v>
      </c>
      <c r="D19" s="90"/>
      <c r="E19" s="90"/>
      <c r="F19" s="90"/>
      <c r="G19" s="90"/>
      <c r="H19" s="90"/>
      <c r="I19" s="90"/>
      <c r="K19" s="83"/>
      <c r="L19" s="93"/>
      <c r="M19" s="94"/>
      <c r="N19" s="94"/>
      <c r="O19" s="94"/>
      <c r="Q19" s="84"/>
    </row>
    <row r="20" spans="1:17" x14ac:dyDescent="0.25">
      <c r="E20" s="90"/>
      <c r="F20" s="99"/>
      <c r="G20" s="99"/>
      <c r="H20" s="90"/>
      <c r="I20" s="90"/>
      <c r="K20" s="83"/>
      <c r="L20" s="84"/>
    </row>
    <row r="21" spans="1:17" x14ac:dyDescent="0.25">
      <c r="B21" s="4" t="s">
        <v>413</v>
      </c>
      <c r="C21" s="4" t="s">
        <v>414</v>
      </c>
      <c r="D21" s="4" t="s">
        <v>415</v>
      </c>
      <c r="E21" s="100" t="s">
        <v>416</v>
      </c>
      <c r="F21" s="99"/>
      <c r="G21" s="99"/>
      <c r="H21" s="90"/>
      <c r="I21" s="90"/>
      <c r="K21" s="83"/>
      <c r="L21" s="84"/>
    </row>
    <row r="22" spans="1:17" x14ac:dyDescent="0.25">
      <c r="A22" t="s">
        <v>417</v>
      </c>
      <c r="B22" s="124">
        <v>0.1389</v>
      </c>
      <c r="C22" s="101">
        <f>B22+2*B23</f>
        <v>0.49909999999999999</v>
      </c>
      <c r="D22" s="101">
        <f>B22-2*B23</f>
        <v>-0.22130000000000002</v>
      </c>
      <c r="E22" s="90"/>
      <c r="F22" s="99"/>
      <c r="G22" s="99"/>
      <c r="H22" s="90"/>
      <c r="I22" s="90"/>
      <c r="K22" s="83"/>
      <c r="L22" s="84"/>
    </row>
    <row r="23" spans="1:17" x14ac:dyDescent="0.25">
      <c r="A23" t="s">
        <v>418</v>
      </c>
      <c r="B23" s="125">
        <v>0.18010000000000001</v>
      </c>
      <c r="E23" s="90"/>
      <c r="F23" s="99"/>
      <c r="G23" s="99"/>
      <c r="H23" s="90"/>
      <c r="I23" s="90"/>
      <c r="K23" s="83"/>
      <c r="L23" s="84"/>
    </row>
    <row r="24" spans="1:17" x14ac:dyDescent="0.25">
      <c r="B24" s="90"/>
      <c r="E24" s="90"/>
      <c r="F24" s="99"/>
      <c r="G24" s="99"/>
      <c r="H24" s="90"/>
      <c r="I24" s="90"/>
      <c r="K24" s="83"/>
      <c r="L24" s="84"/>
    </row>
    <row r="25" spans="1:17" x14ac:dyDescent="0.25">
      <c r="B25" s="4" t="s">
        <v>413</v>
      </c>
      <c r="C25" s="4" t="s">
        <v>414</v>
      </c>
      <c r="D25" s="4" t="s">
        <v>415</v>
      </c>
      <c r="E25" s="100" t="s">
        <v>416</v>
      </c>
      <c r="F25" s="99"/>
      <c r="G25" s="99"/>
      <c r="H25" s="90"/>
      <c r="I25" s="90"/>
      <c r="K25" s="83"/>
      <c r="L25" s="84"/>
    </row>
    <row r="26" spans="1:17" x14ac:dyDescent="0.25">
      <c r="A26" t="s">
        <v>419</v>
      </c>
      <c r="B26" s="124">
        <v>3.0460000000000001E-2</v>
      </c>
      <c r="C26" s="101">
        <f>B26+2*B27</f>
        <v>0.17780000000000001</v>
      </c>
      <c r="D26" s="101">
        <f>B26-2*B27</f>
        <v>-0.11688</v>
      </c>
      <c r="E26" s="90"/>
      <c r="F26" s="99"/>
      <c r="G26" s="99"/>
      <c r="H26" s="90"/>
      <c r="I26" s="90"/>
      <c r="K26" s="83"/>
      <c r="L26" s="84"/>
    </row>
    <row r="27" spans="1:17" x14ac:dyDescent="0.25">
      <c r="A27" t="s">
        <v>418</v>
      </c>
      <c r="B27" s="125">
        <v>7.3669999999999999E-2</v>
      </c>
      <c r="E27" s="90"/>
      <c r="F27" s="99"/>
      <c r="G27" s="99"/>
      <c r="H27" s="90"/>
      <c r="I27" s="90"/>
      <c r="K27" s="83"/>
      <c r="L27" s="84"/>
    </row>
    <row r="28" spans="1:17" x14ac:dyDescent="0.25">
      <c r="B28" s="90"/>
      <c r="E28" s="90"/>
      <c r="F28" s="99"/>
      <c r="G28" s="99"/>
      <c r="H28" s="90"/>
      <c r="I28" s="90"/>
      <c r="K28" s="83"/>
      <c r="L28" s="84"/>
    </row>
    <row r="29" spans="1:17" x14ac:dyDescent="0.25">
      <c r="B29" s="4" t="s">
        <v>413</v>
      </c>
      <c r="C29" s="4" t="s">
        <v>414</v>
      </c>
      <c r="D29" s="4" t="s">
        <v>415</v>
      </c>
      <c r="E29" s="100" t="s">
        <v>416</v>
      </c>
      <c r="F29" s="99"/>
      <c r="G29" s="99"/>
      <c r="H29" s="90"/>
      <c r="I29" s="90"/>
      <c r="K29" s="83"/>
      <c r="L29" s="84"/>
    </row>
    <row r="30" spans="1:17" x14ac:dyDescent="0.25">
      <c r="A30" t="s">
        <v>420</v>
      </c>
      <c r="B30" s="124">
        <v>7.4840000000000002E-3</v>
      </c>
      <c r="C30" s="101">
        <f>B30+2*B31</f>
        <v>7.6623999999999998E-2</v>
      </c>
      <c r="D30" s="101">
        <f>B30-2*B31</f>
        <v>-6.1655999999999996E-2</v>
      </c>
      <c r="E30" s="90"/>
      <c r="F30" s="99"/>
      <c r="G30" s="99"/>
      <c r="H30" s="90"/>
      <c r="I30" s="90"/>
      <c r="K30" s="83"/>
      <c r="L30" s="84"/>
    </row>
    <row r="31" spans="1:17" x14ac:dyDescent="0.25">
      <c r="A31" t="s">
        <v>418</v>
      </c>
      <c r="B31" s="125">
        <v>3.4569999999999997E-2</v>
      </c>
      <c r="E31" s="90"/>
      <c r="F31" s="99"/>
      <c r="G31" s="99"/>
      <c r="H31" s="90"/>
      <c r="I31" s="90"/>
      <c r="K31" s="83"/>
      <c r="L31" s="84"/>
    </row>
    <row r="32" spans="1:17" x14ac:dyDescent="0.25">
      <c r="E32" s="90"/>
      <c r="F32" s="99"/>
      <c r="G32" s="99"/>
      <c r="H32" s="90"/>
      <c r="I32" s="90"/>
      <c r="K32" s="83"/>
      <c r="L32" s="84"/>
    </row>
    <row r="33" spans="1:12" x14ac:dyDescent="0.25">
      <c r="A33" s="92" t="s">
        <v>421</v>
      </c>
      <c r="E33" s="90"/>
      <c r="F33" s="99"/>
      <c r="G33" s="99"/>
      <c r="H33" s="90"/>
      <c r="I33" s="90"/>
      <c r="K33" s="83"/>
      <c r="L33" s="84"/>
    </row>
    <row r="34" spans="1:12" x14ac:dyDescent="0.25">
      <c r="A34" s="102"/>
      <c r="B34" s="95" t="s">
        <v>422</v>
      </c>
      <c r="C34" s="95" t="s">
        <v>409</v>
      </c>
      <c r="D34" s="95" t="s">
        <v>410</v>
      </c>
      <c r="E34" s="90"/>
      <c r="F34" s="99"/>
      <c r="G34" s="99"/>
      <c r="H34" s="90"/>
      <c r="I34" s="90"/>
      <c r="K34" s="83"/>
      <c r="L34" s="84"/>
    </row>
    <row r="35" spans="1:12" x14ac:dyDescent="0.25">
      <c r="A35" t="s">
        <v>423</v>
      </c>
      <c r="B35" s="103">
        <v>417</v>
      </c>
      <c r="C35" s="103">
        <v>431</v>
      </c>
      <c r="D35" s="103">
        <v>403</v>
      </c>
      <c r="E35" s="90"/>
      <c r="F35" s="99"/>
      <c r="G35" s="99"/>
      <c r="H35" s="90"/>
      <c r="I35" s="90"/>
      <c r="K35" s="83"/>
      <c r="L35" s="84"/>
    </row>
    <row r="36" spans="1:12" x14ac:dyDescent="0.25">
      <c r="A36" t="s">
        <v>424</v>
      </c>
      <c r="B36" s="90">
        <v>834</v>
      </c>
      <c r="C36" s="90"/>
      <c r="D36" s="90"/>
      <c r="E36" s="90"/>
      <c r="F36" s="99"/>
      <c r="G36" s="99"/>
      <c r="H36" s="90"/>
      <c r="I36" s="90"/>
      <c r="K36" s="83"/>
      <c r="L36" s="84"/>
    </row>
    <row r="37" spans="1:12" x14ac:dyDescent="0.25">
      <c r="A37" t="s">
        <v>425</v>
      </c>
      <c r="B37" s="97">
        <v>0.50700000000000001</v>
      </c>
      <c r="C37" s="104">
        <v>0.53849999999999998</v>
      </c>
      <c r="D37" s="104">
        <v>0.47560000000000002</v>
      </c>
      <c r="E37" s="90"/>
      <c r="F37" s="99"/>
      <c r="G37" s="99"/>
      <c r="H37" s="90"/>
      <c r="I37" s="90"/>
      <c r="K37" s="83"/>
      <c r="L37" s="84"/>
    </row>
    <row r="38" spans="1:12" x14ac:dyDescent="0.25">
      <c r="B38" s="90"/>
      <c r="C38" s="90"/>
      <c r="D38" s="90"/>
      <c r="E38" s="90"/>
      <c r="F38" s="99"/>
      <c r="G38" s="99"/>
      <c r="H38" s="90"/>
      <c r="I38" s="90"/>
      <c r="K38" s="83"/>
      <c r="L38" s="84"/>
    </row>
    <row r="39" spans="1:12" x14ac:dyDescent="0.25">
      <c r="A39" t="s">
        <v>426</v>
      </c>
      <c r="B39" s="97">
        <v>3.7000000000000002E-3</v>
      </c>
      <c r="C39" s="100" t="s">
        <v>427</v>
      </c>
      <c r="D39" s="90"/>
      <c r="E39" s="90"/>
      <c r="F39" s="99"/>
      <c r="G39" s="99"/>
      <c r="H39" s="90"/>
      <c r="I39" s="90"/>
      <c r="K39" s="83"/>
      <c r="L39" s="84"/>
    </row>
    <row r="40" spans="1:12" x14ac:dyDescent="0.25">
      <c r="A40" t="s">
        <v>428</v>
      </c>
      <c r="B40" s="104">
        <v>2.1399999999999999E-2</v>
      </c>
      <c r="C40" s="90"/>
      <c r="D40" s="90"/>
      <c r="E40" s="90"/>
      <c r="F40" s="99"/>
      <c r="G40" s="99"/>
      <c r="H40" s="90"/>
      <c r="I40" s="90"/>
      <c r="K40" s="83"/>
      <c r="L40" s="84"/>
    </row>
    <row r="41" spans="1:12" x14ac:dyDescent="0.25">
      <c r="A41" t="s">
        <v>429</v>
      </c>
      <c r="B41" s="104">
        <f>B39</f>
        <v>3.7000000000000002E-3</v>
      </c>
      <c r="C41" s="126">
        <f>B39+3*B40</f>
        <v>6.7899999999999988E-2</v>
      </c>
      <c r="D41" s="126">
        <f>B39-3*B40</f>
        <v>-6.0499999999999991E-2</v>
      </c>
      <c r="E41" s="90"/>
      <c r="F41" s="99"/>
      <c r="G41" s="99"/>
      <c r="H41" s="90"/>
      <c r="I41" s="90"/>
      <c r="K41" s="83"/>
      <c r="L41" s="84"/>
    </row>
    <row r="42" spans="1:12" x14ac:dyDescent="0.25">
      <c r="B42" s="90"/>
      <c r="C42" s="90"/>
      <c r="D42" s="90"/>
      <c r="E42" s="90"/>
      <c r="F42" s="99"/>
      <c r="G42" s="99"/>
      <c r="H42" s="90"/>
      <c r="I42" s="90"/>
      <c r="K42" s="83"/>
      <c r="L42" s="84"/>
    </row>
    <row r="43" spans="1:12" x14ac:dyDescent="0.25">
      <c r="A43" t="s">
        <v>430</v>
      </c>
      <c r="B43" s="97">
        <v>0.10979999999999999</v>
      </c>
      <c r="C43" s="100"/>
      <c r="D43" s="90"/>
      <c r="E43" s="90"/>
      <c r="F43" s="99"/>
      <c r="G43" s="99"/>
      <c r="H43" s="90"/>
      <c r="I43" s="90"/>
      <c r="K43" s="83"/>
      <c r="L43" s="84"/>
    </row>
    <row r="44" spans="1:12" x14ac:dyDescent="0.25">
      <c r="A44" t="s">
        <v>431</v>
      </c>
      <c r="B44" s="104">
        <v>1.7600000000000001E-2</v>
      </c>
      <c r="C44" s="105"/>
      <c r="D44" s="90"/>
      <c r="E44" s="90"/>
      <c r="F44" s="99"/>
      <c r="G44" s="99"/>
      <c r="H44" s="90"/>
      <c r="I44" s="90"/>
      <c r="K44" s="83"/>
      <c r="L44" s="84"/>
    </row>
    <row r="45" spans="1:12" x14ac:dyDescent="0.25">
      <c r="A45" t="s">
        <v>432</v>
      </c>
      <c r="B45" s="106">
        <v>9</v>
      </c>
      <c r="C45" s="105"/>
      <c r="D45" s="90"/>
      <c r="E45" s="90"/>
      <c r="F45" s="99"/>
      <c r="G45" s="99"/>
      <c r="H45" s="90"/>
      <c r="I45" s="90"/>
      <c r="K45" s="83"/>
      <c r="L45" s="84"/>
    </row>
    <row r="46" spans="1:12" x14ac:dyDescent="0.25">
      <c r="B46" s="90"/>
      <c r="C46" s="90"/>
      <c r="D46" s="90"/>
      <c r="E46" s="90"/>
      <c r="F46" s="99"/>
      <c r="G46" s="99"/>
      <c r="H46" s="90"/>
      <c r="I46" s="90"/>
      <c r="K46" s="83"/>
      <c r="L46" s="84"/>
    </row>
    <row r="47" spans="1:12" x14ac:dyDescent="0.25">
      <c r="A47" t="s">
        <v>40</v>
      </c>
      <c r="B47" s="104">
        <v>-7.2900000000000006E-2</v>
      </c>
      <c r="C47" s="100"/>
      <c r="D47" s="90"/>
      <c r="E47" s="90"/>
      <c r="F47" s="99"/>
      <c r="G47" s="99"/>
      <c r="H47" s="90"/>
      <c r="I47" s="90"/>
      <c r="K47" s="83"/>
      <c r="L47" s="84"/>
    </row>
    <row r="48" spans="1:12" x14ac:dyDescent="0.25">
      <c r="A48" t="s">
        <v>433</v>
      </c>
      <c r="B48" s="104">
        <v>-1.06E-2</v>
      </c>
      <c r="C48" s="105"/>
      <c r="D48" s="90"/>
      <c r="E48" s="90"/>
      <c r="F48" s="99"/>
      <c r="G48" s="99"/>
      <c r="H48" s="90"/>
      <c r="I48" s="90"/>
      <c r="K48" s="83"/>
      <c r="L48" s="84"/>
    </row>
    <row r="49" spans="1:21" x14ac:dyDescent="0.25">
      <c r="A49" t="s">
        <v>434</v>
      </c>
      <c r="B49" s="106">
        <v>9</v>
      </c>
      <c r="C49" s="105"/>
      <c r="D49" s="90"/>
      <c r="E49" s="90"/>
      <c r="F49" s="99"/>
      <c r="G49" s="99"/>
      <c r="H49" s="90"/>
      <c r="I49" s="90"/>
      <c r="K49" s="83"/>
      <c r="L49" s="84"/>
    </row>
    <row r="50" spans="1:21" x14ac:dyDescent="0.25">
      <c r="B50" s="90"/>
      <c r="C50" s="90"/>
      <c r="D50" s="90"/>
      <c r="E50" s="90"/>
      <c r="F50" s="99"/>
      <c r="G50" s="99"/>
      <c r="H50" s="90"/>
      <c r="I50" s="90"/>
      <c r="K50" s="83"/>
      <c r="L50" s="84"/>
    </row>
    <row r="51" spans="1:21" x14ac:dyDescent="0.25">
      <c r="A51" s="92" t="s">
        <v>435</v>
      </c>
      <c r="B51" s="90"/>
      <c r="C51" s="90"/>
      <c r="D51" s="90"/>
      <c r="E51" s="90"/>
      <c r="F51" s="99"/>
      <c r="G51" s="99"/>
      <c r="H51" s="90"/>
      <c r="I51" s="90"/>
      <c r="K51" s="83"/>
      <c r="L51" s="84"/>
    </row>
    <row r="52" spans="1:21" x14ac:dyDescent="0.25">
      <c r="B52" s="95" t="s">
        <v>422</v>
      </c>
      <c r="C52" s="95" t="s">
        <v>450</v>
      </c>
      <c r="D52" s="90"/>
      <c r="E52" s="99"/>
      <c r="F52" s="99"/>
      <c r="G52" s="90"/>
      <c r="H52" s="90"/>
      <c r="I52"/>
      <c r="J52" s="83"/>
      <c r="K52" s="84"/>
      <c r="U52"/>
    </row>
    <row r="53" spans="1:21" x14ac:dyDescent="0.25">
      <c r="A53" t="s">
        <v>436</v>
      </c>
      <c r="B53" s="104">
        <v>3.1399999999999997E-2</v>
      </c>
      <c r="C53" s="97">
        <v>0.1002</v>
      </c>
      <c r="D53" s="90"/>
      <c r="E53" s="99"/>
      <c r="F53" s="99"/>
      <c r="I53"/>
      <c r="J53" s="83"/>
      <c r="K53" s="84"/>
      <c r="U53"/>
    </row>
    <row r="54" spans="1:21" x14ac:dyDescent="0.25">
      <c r="A54" t="s">
        <v>437</v>
      </c>
      <c r="B54" s="90" t="s">
        <v>1468</v>
      </c>
      <c r="C54" s="95" t="s">
        <v>1467</v>
      </c>
      <c r="D54" s="90"/>
      <c r="E54" s="99"/>
      <c r="F54" s="99"/>
      <c r="I54"/>
      <c r="J54" s="83"/>
      <c r="K54" s="84"/>
      <c r="U54"/>
    </row>
    <row r="55" spans="1:21" x14ac:dyDescent="0.25">
      <c r="A55" t="s">
        <v>438</v>
      </c>
      <c r="B55" s="103">
        <v>8</v>
      </c>
      <c r="C55" s="106">
        <v>29</v>
      </c>
      <c r="D55" s="90"/>
      <c r="E55" s="99"/>
      <c r="F55" s="99"/>
      <c r="I55"/>
      <c r="J55" s="83"/>
      <c r="K55" s="84"/>
      <c r="U55"/>
    </row>
    <row r="56" spans="1:21" x14ac:dyDescent="0.25">
      <c r="B56" s="90"/>
      <c r="C56" s="90"/>
      <c r="D56" s="90"/>
      <c r="E56" s="90"/>
      <c r="F56" s="99"/>
      <c r="G56" s="99"/>
      <c r="K56" s="83"/>
      <c r="L56" s="84"/>
    </row>
    <row r="57" spans="1:21" x14ac:dyDescent="0.25">
      <c r="A57" s="107" t="s">
        <v>439</v>
      </c>
      <c r="B57" s="108" t="s">
        <v>413</v>
      </c>
      <c r="C57" s="90"/>
      <c r="D57" s="90"/>
      <c r="E57" s="90"/>
      <c r="F57" s="109" t="s">
        <v>440</v>
      </c>
      <c r="G57" s="109"/>
      <c r="H57" s="110"/>
      <c r="K57" s="83"/>
    </row>
    <row r="58" spans="1:21" ht="15.75" x14ac:dyDescent="0.25">
      <c r="A58" s="111" t="s">
        <v>43</v>
      </c>
      <c r="B58" s="112">
        <v>1.6859999999999999</v>
      </c>
      <c r="C58" s="90"/>
      <c r="D58" s="90"/>
      <c r="E58" s="90"/>
      <c r="F58" s="113" t="s">
        <v>441</v>
      </c>
      <c r="G58" s="113"/>
      <c r="H58" s="127">
        <v>0.30249999999999999</v>
      </c>
      <c r="K58" s="83"/>
    </row>
    <row r="59" spans="1:21" x14ac:dyDescent="0.25">
      <c r="A59" s="111" t="s">
        <v>42</v>
      </c>
      <c r="B59" s="112">
        <v>1.7270000000000001</v>
      </c>
      <c r="C59" s="90"/>
      <c r="D59" s="90"/>
      <c r="E59" s="90"/>
      <c r="F59" s="99"/>
      <c r="G59" s="99"/>
      <c r="K59" s="83"/>
    </row>
    <row r="60" spans="1:21" x14ac:dyDescent="0.25">
      <c r="A60" s="111" t="s">
        <v>442</v>
      </c>
      <c r="B60" s="112">
        <v>0.77139999999999997</v>
      </c>
      <c r="C60" s="90"/>
      <c r="D60" s="90"/>
      <c r="E60" s="90"/>
      <c r="F60" s="99"/>
      <c r="G60" s="99"/>
      <c r="H60" s="114"/>
      <c r="K60" s="83"/>
    </row>
    <row r="61" spans="1:21" ht="15.75" thickBot="1" x14ac:dyDescent="0.3">
      <c r="A61" s="111" t="s">
        <v>443</v>
      </c>
      <c r="B61" s="112">
        <v>0.17130000000000001</v>
      </c>
      <c r="C61" s="90"/>
      <c r="D61" s="90"/>
      <c r="E61" s="90"/>
      <c r="F61" s="99"/>
      <c r="G61" s="99"/>
      <c r="H61" s="115"/>
      <c r="K61" s="83"/>
    </row>
    <row r="62" spans="1:21" ht="15.75" thickBot="1" x14ac:dyDescent="0.3">
      <c r="A62" s="116" t="s">
        <v>45</v>
      </c>
      <c r="B62" s="117">
        <v>0.37</v>
      </c>
      <c r="C62" s="90"/>
      <c r="D62" s="90"/>
      <c r="E62" s="90"/>
      <c r="F62" s="99"/>
      <c r="G62" s="99"/>
      <c r="K62" s="83"/>
      <c r="L62" s="84"/>
    </row>
    <row r="63" spans="1:21" ht="15.75" thickBot="1" x14ac:dyDescent="0.3">
      <c r="A63" s="111" t="s">
        <v>444</v>
      </c>
      <c r="B63" s="118">
        <f>B39*SQRT(B36)/B40</f>
        <v>4.9931081859174311</v>
      </c>
      <c r="C63" s="90"/>
      <c r="D63" s="90"/>
      <c r="E63" s="90"/>
      <c r="F63" s="99"/>
      <c r="G63" s="99"/>
      <c r="K63" s="83"/>
      <c r="L63" s="84"/>
    </row>
    <row r="64" spans="1:21" x14ac:dyDescent="0.25">
      <c r="B64" s="90"/>
      <c r="C64" s="90"/>
      <c r="D64" s="90"/>
      <c r="E64" s="90"/>
      <c r="F64" s="99"/>
      <c r="G64" s="99"/>
    </row>
    <row r="65" spans="2:7" x14ac:dyDescent="0.25">
      <c r="B65" s="90"/>
      <c r="C65" s="90"/>
      <c r="D65" s="90"/>
      <c r="E65" s="90"/>
      <c r="F65" s="99"/>
      <c r="G65" s="99"/>
    </row>
    <row r="66" spans="2:7" x14ac:dyDescent="0.25">
      <c r="B66" s="90"/>
      <c r="C66" s="90"/>
      <c r="D66" s="90"/>
      <c r="E66" s="90"/>
      <c r="F66"/>
      <c r="G66" s="99"/>
    </row>
    <row r="67" spans="2:7" x14ac:dyDescent="0.25">
      <c r="B67" s="90"/>
      <c r="C67" s="90"/>
      <c r="D67" s="90"/>
      <c r="E67"/>
      <c r="F67"/>
      <c r="G67" s="99"/>
    </row>
    <row r="68" spans="2:7" x14ac:dyDescent="0.25">
      <c r="B68" s="90"/>
      <c r="C68" s="90"/>
      <c r="D68" s="90"/>
      <c r="E68"/>
      <c r="F68" s="99"/>
      <c r="G68" s="99"/>
    </row>
    <row r="69" spans="2:7" x14ac:dyDescent="0.25">
      <c r="B69" s="90"/>
      <c r="C69" s="90"/>
      <c r="D69" s="90"/>
      <c r="E69" s="90"/>
      <c r="F69" s="99"/>
      <c r="G69" s="99"/>
    </row>
    <row r="70" spans="2:7" x14ac:dyDescent="0.25">
      <c r="E70" s="90"/>
    </row>
    <row r="134" spans="2:7" x14ac:dyDescent="0.25">
      <c r="B134" s="90"/>
      <c r="C134" s="90"/>
      <c r="D134" s="90"/>
      <c r="F134" s="99"/>
      <c r="G134" s="99"/>
    </row>
    <row r="135" spans="2:7" x14ac:dyDescent="0.25">
      <c r="B135" s="90"/>
      <c r="C135" s="90"/>
      <c r="D135" s="90"/>
      <c r="E135" s="90"/>
      <c r="F135" s="99"/>
      <c r="G135" s="99"/>
    </row>
    <row r="136" spans="2:7" x14ac:dyDescent="0.25">
      <c r="B136" s="90"/>
      <c r="C136" s="90"/>
      <c r="D136" s="90"/>
      <c r="E136" s="90"/>
      <c r="F136" s="99"/>
      <c r="G136" s="99"/>
    </row>
    <row r="137" spans="2:7" x14ac:dyDescent="0.25">
      <c r="B137" s="90"/>
      <c r="C137" s="90"/>
      <c r="D137" s="90"/>
      <c r="E137" s="90"/>
      <c r="F137" s="99"/>
      <c r="G137" s="99"/>
    </row>
    <row r="138" spans="2:7" x14ac:dyDescent="0.25">
      <c r="B138" s="90"/>
      <c r="C138" s="90"/>
      <c r="D138" s="90"/>
      <c r="E138" s="90"/>
      <c r="F138" s="99"/>
      <c r="G138" s="99"/>
    </row>
    <row r="139" spans="2:7" x14ac:dyDescent="0.25">
      <c r="B139" s="90"/>
      <c r="C139" s="90"/>
      <c r="D139" s="90"/>
      <c r="E139" s="90"/>
      <c r="F139" s="99"/>
      <c r="G139" s="99"/>
    </row>
    <row r="140" spans="2:7" x14ac:dyDescent="0.25">
      <c r="B140" s="90"/>
      <c r="C140" s="90"/>
      <c r="D140" s="90"/>
      <c r="E140" s="90"/>
      <c r="F140" s="99"/>
      <c r="G140" s="99"/>
    </row>
    <row r="141" spans="2:7" x14ac:dyDescent="0.25">
      <c r="B141" s="90"/>
      <c r="C141" s="90"/>
      <c r="D141" s="90"/>
      <c r="E141" s="90"/>
      <c r="F141" s="99"/>
      <c r="G141" s="99"/>
    </row>
    <row r="142" spans="2:7" x14ac:dyDescent="0.25">
      <c r="B142" s="90"/>
      <c r="C142" s="90"/>
      <c r="D142" s="90"/>
      <c r="E142" s="90"/>
      <c r="F142" s="99"/>
      <c r="G142" s="99"/>
    </row>
    <row r="143" spans="2:7" x14ac:dyDescent="0.25">
      <c r="B143" s="90"/>
      <c r="C143" s="90"/>
      <c r="D143" s="90"/>
      <c r="E143" s="90"/>
      <c r="F143" s="99"/>
      <c r="G143" s="99"/>
    </row>
    <row r="144" spans="2:7" x14ac:dyDescent="0.25">
      <c r="B144" s="90"/>
      <c r="C144" s="90"/>
      <c r="D144" s="90"/>
      <c r="E144" s="90"/>
      <c r="F144" s="99"/>
      <c r="G144" s="99"/>
    </row>
    <row r="145" spans="2:7" x14ac:dyDescent="0.25">
      <c r="B145" s="90"/>
      <c r="C145" s="90"/>
      <c r="D145" s="90"/>
      <c r="E145" s="90"/>
      <c r="F145" s="99"/>
      <c r="G145" s="99"/>
    </row>
    <row r="146" spans="2:7" x14ac:dyDescent="0.25">
      <c r="B146" s="90"/>
      <c r="C146" s="90"/>
      <c r="D146" s="90"/>
      <c r="E146" s="90"/>
      <c r="F146" s="99"/>
      <c r="G146" s="99"/>
    </row>
    <row r="147" spans="2:7" x14ac:dyDescent="0.25">
      <c r="B147" s="90"/>
      <c r="C147" s="90"/>
      <c r="D147" s="90"/>
      <c r="E147" s="90"/>
      <c r="F147" s="99"/>
      <c r="G147" s="99"/>
    </row>
    <row r="148" spans="2:7" x14ac:dyDescent="0.25">
      <c r="B148" s="90"/>
      <c r="C148" s="90"/>
      <c r="D148" s="90"/>
      <c r="E148" s="90"/>
      <c r="F148" s="99"/>
      <c r="G148" s="99"/>
    </row>
    <row r="149" spans="2:7" x14ac:dyDescent="0.25">
      <c r="B149" s="90"/>
      <c r="C149" s="90"/>
      <c r="D149" s="90"/>
      <c r="E149" s="90"/>
      <c r="F149" s="99"/>
      <c r="G149" s="99"/>
    </row>
    <row r="150" spans="2:7" x14ac:dyDescent="0.25">
      <c r="B150" s="90"/>
      <c r="C150" s="90"/>
      <c r="D150" s="90"/>
      <c r="E150" s="90"/>
      <c r="F150" s="99"/>
      <c r="G150" s="99"/>
    </row>
    <row r="151" spans="2:7" x14ac:dyDescent="0.25">
      <c r="B151" s="90"/>
      <c r="C151" s="90"/>
      <c r="D151" s="90"/>
      <c r="E151" s="90"/>
      <c r="F151" s="99"/>
      <c r="G151" s="99"/>
    </row>
    <row r="152" spans="2:7" x14ac:dyDescent="0.25">
      <c r="B152" s="90"/>
      <c r="C152" s="90"/>
      <c r="D152" s="90"/>
      <c r="E152" s="90"/>
      <c r="F152" s="99"/>
      <c r="G152" s="99"/>
    </row>
    <row r="153" spans="2:7" x14ac:dyDescent="0.25">
      <c r="B153" s="90"/>
      <c r="C153" s="90"/>
      <c r="D153" s="90"/>
      <c r="E153" s="90"/>
      <c r="F153" s="99"/>
      <c r="G153" s="99"/>
    </row>
    <row r="154" spans="2:7" x14ac:dyDescent="0.25">
      <c r="B154" s="90"/>
      <c r="C154" s="90"/>
      <c r="D154" s="90"/>
      <c r="E154" s="90"/>
      <c r="F154" s="99"/>
      <c r="G154" s="99"/>
    </row>
    <row r="155" spans="2:7" x14ac:dyDescent="0.25">
      <c r="B155" s="90"/>
      <c r="C155" s="90"/>
      <c r="D155" s="90"/>
      <c r="E155" s="90"/>
      <c r="F155" s="99"/>
      <c r="G155" s="99"/>
    </row>
    <row r="156" spans="2:7" x14ac:dyDescent="0.25">
      <c r="B156" s="119"/>
      <c r="C156" s="119"/>
      <c r="D156" s="119"/>
      <c r="E156" s="90"/>
      <c r="F156" s="120"/>
      <c r="G156" s="120"/>
    </row>
    <row r="157" spans="2:7" x14ac:dyDescent="0.25">
      <c r="B157" s="119"/>
      <c r="C157" s="119"/>
      <c r="D157" s="119"/>
      <c r="E157" s="119"/>
      <c r="F157" s="120"/>
      <c r="G157" s="120"/>
    </row>
    <row r="158" spans="2:7" x14ac:dyDescent="0.25">
      <c r="B158" s="119"/>
      <c r="C158" s="119"/>
      <c r="D158" s="119"/>
      <c r="E158" s="119"/>
      <c r="F158" s="120"/>
      <c r="G158" s="120"/>
    </row>
    <row r="159" spans="2:7" x14ac:dyDescent="0.25">
      <c r="B159" s="119"/>
      <c r="C159" s="119"/>
      <c r="D159" s="119"/>
      <c r="E159" s="119"/>
      <c r="F159" s="120"/>
      <c r="G159" s="120"/>
    </row>
    <row r="160" spans="2:7" x14ac:dyDescent="0.25">
      <c r="B160" s="119"/>
      <c r="C160" s="119"/>
      <c r="D160" s="119"/>
      <c r="E160" s="119"/>
      <c r="F160" s="120"/>
      <c r="G160" s="120"/>
    </row>
    <row r="161" spans="2:7" x14ac:dyDescent="0.25">
      <c r="B161" s="119"/>
      <c r="C161" s="119"/>
      <c r="D161" s="119"/>
      <c r="E161" s="119"/>
      <c r="F161" s="120"/>
      <c r="G161" s="120"/>
    </row>
    <row r="162" spans="2:7" x14ac:dyDescent="0.25">
      <c r="B162" s="119"/>
      <c r="C162" s="119"/>
      <c r="D162" s="119"/>
      <c r="E162" s="119"/>
      <c r="F162" s="120"/>
      <c r="G162" s="120"/>
    </row>
    <row r="163" spans="2:7" x14ac:dyDescent="0.25">
      <c r="B163" s="119"/>
      <c r="C163" s="119"/>
      <c r="D163" s="119"/>
      <c r="E163" s="119"/>
      <c r="F163" s="120"/>
      <c r="G163" s="120"/>
    </row>
    <row r="164" spans="2:7" x14ac:dyDescent="0.25">
      <c r="B164" s="119"/>
      <c r="C164" s="119"/>
      <c r="D164" s="119"/>
      <c r="E164" s="119"/>
      <c r="F164" s="120"/>
      <c r="G164" s="120"/>
    </row>
    <row r="165" spans="2:7" x14ac:dyDescent="0.25">
      <c r="B165" s="119"/>
      <c r="C165" s="119"/>
      <c r="D165" s="119"/>
      <c r="E165" s="119"/>
      <c r="F165" s="120"/>
      <c r="G165" s="120"/>
    </row>
    <row r="166" spans="2:7" x14ac:dyDescent="0.25">
      <c r="B166" s="119"/>
      <c r="C166" s="119"/>
      <c r="D166" s="119"/>
      <c r="E166" s="119"/>
      <c r="F166" s="120"/>
      <c r="G166" s="120"/>
    </row>
    <row r="167" spans="2:7" x14ac:dyDescent="0.25">
      <c r="B167" s="119"/>
      <c r="C167" s="119"/>
      <c r="D167" s="119"/>
      <c r="E167" s="119"/>
      <c r="F167" s="120"/>
      <c r="G167" s="120"/>
    </row>
    <row r="168" spans="2:7" x14ac:dyDescent="0.25">
      <c r="B168" s="119"/>
      <c r="C168" s="119"/>
      <c r="D168" s="119"/>
      <c r="E168" s="119"/>
      <c r="F168" s="120"/>
      <c r="G168" s="120"/>
    </row>
    <row r="169" spans="2:7" x14ac:dyDescent="0.25">
      <c r="B169" s="119"/>
      <c r="C169" s="119"/>
      <c r="D169" s="119"/>
      <c r="E169" s="119"/>
      <c r="F169" s="120"/>
      <c r="G169" s="120"/>
    </row>
    <row r="170" spans="2:7" x14ac:dyDescent="0.25">
      <c r="B170" s="119"/>
      <c r="C170" s="119"/>
      <c r="D170" s="119"/>
      <c r="E170" s="119"/>
      <c r="F170" s="120"/>
      <c r="G170" s="120"/>
    </row>
    <row r="171" spans="2:7" x14ac:dyDescent="0.25">
      <c r="B171" s="119"/>
      <c r="C171" s="119"/>
      <c r="D171" s="119"/>
      <c r="E171" s="119"/>
      <c r="F171" s="120"/>
      <c r="G171" s="120"/>
    </row>
    <row r="172" spans="2:7" x14ac:dyDescent="0.25">
      <c r="B172" s="119"/>
      <c r="C172" s="119"/>
      <c r="D172" s="119"/>
      <c r="E172" s="119"/>
      <c r="F172" s="120"/>
      <c r="G172" s="120"/>
    </row>
    <row r="173" spans="2:7" x14ac:dyDescent="0.25">
      <c r="B173" s="119"/>
      <c r="C173" s="119"/>
      <c r="D173" s="119"/>
      <c r="E173" s="119"/>
      <c r="F173" s="120"/>
      <c r="G173" s="120"/>
    </row>
    <row r="174" spans="2:7" x14ac:dyDescent="0.25">
      <c r="B174" s="119"/>
      <c r="C174" s="119"/>
      <c r="D174" s="119"/>
      <c r="E174" s="119"/>
      <c r="F174" s="120"/>
      <c r="G174" s="120"/>
    </row>
    <row r="175" spans="2:7" x14ac:dyDescent="0.25">
      <c r="B175" s="119"/>
      <c r="C175" s="119"/>
      <c r="D175" s="119"/>
      <c r="E175" s="119"/>
      <c r="F175" s="120"/>
      <c r="G175" s="120"/>
    </row>
    <row r="176" spans="2:7" x14ac:dyDescent="0.25">
      <c r="B176" s="119"/>
      <c r="C176" s="119"/>
      <c r="D176" s="119"/>
      <c r="E176" s="119"/>
      <c r="F176" s="120"/>
      <c r="G176" s="120"/>
    </row>
    <row r="177" spans="2:7" x14ac:dyDescent="0.25">
      <c r="B177" s="119"/>
      <c r="C177" s="119"/>
      <c r="D177" s="119"/>
      <c r="E177" s="119"/>
      <c r="F177" s="120"/>
      <c r="G177" s="120"/>
    </row>
    <row r="178" spans="2:7" x14ac:dyDescent="0.25">
      <c r="B178" s="119"/>
      <c r="C178" s="119"/>
      <c r="D178" s="119"/>
      <c r="E178" s="119"/>
      <c r="F178" s="120"/>
      <c r="G178" s="120"/>
    </row>
    <row r="179" spans="2:7" x14ac:dyDescent="0.25">
      <c r="B179" s="119"/>
      <c r="C179" s="119"/>
      <c r="D179" s="119"/>
      <c r="E179" s="119"/>
      <c r="F179" s="120"/>
      <c r="G179" s="120"/>
    </row>
    <row r="180" spans="2:7" x14ac:dyDescent="0.25">
      <c r="B180" s="119"/>
      <c r="C180" s="119"/>
      <c r="D180" s="119"/>
      <c r="E180" s="119"/>
      <c r="F180" s="120"/>
      <c r="G180" s="120"/>
    </row>
    <row r="181" spans="2:7" x14ac:dyDescent="0.25">
      <c r="B181" s="119"/>
      <c r="C181" s="119"/>
      <c r="D181" s="119"/>
      <c r="E181" s="119"/>
      <c r="F181" s="120"/>
      <c r="G181" s="120"/>
    </row>
    <row r="182" spans="2:7" x14ac:dyDescent="0.25">
      <c r="B182" s="119"/>
      <c r="C182" s="119"/>
      <c r="D182" s="119"/>
      <c r="E182" s="119"/>
      <c r="F182" s="120"/>
      <c r="G182" s="120"/>
    </row>
    <row r="183" spans="2:7" x14ac:dyDescent="0.25">
      <c r="B183" s="119"/>
      <c r="C183" s="119"/>
      <c r="D183" s="119"/>
      <c r="E183" s="119"/>
      <c r="F183" s="120"/>
      <c r="G183" s="120"/>
    </row>
    <row r="184" spans="2:7" x14ac:dyDescent="0.25">
      <c r="B184" s="119"/>
      <c r="C184" s="119"/>
      <c r="D184" s="119"/>
      <c r="E184" s="119"/>
      <c r="F184" s="120"/>
      <c r="G184" s="120"/>
    </row>
    <row r="185" spans="2:7" x14ac:dyDescent="0.25">
      <c r="B185" s="119"/>
      <c r="C185" s="119"/>
      <c r="D185" s="119"/>
      <c r="E185" s="119"/>
      <c r="F185" s="120"/>
      <c r="G185" s="120"/>
    </row>
    <row r="186" spans="2:7" x14ac:dyDescent="0.25">
      <c r="B186" s="119"/>
      <c r="C186" s="119"/>
      <c r="D186" s="119"/>
      <c r="E186" s="119"/>
      <c r="F186" s="120"/>
      <c r="G186" s="120"/>
    </row>
    <row r="187" spans="2:7" x14ac:dyDescent="0.25">
      <c r="B187" s="119"/>
      <c r="C187" s="119"/>
      <c r="D187" s="119"/>
      <c r="E187" s="119"/>
      <c r="F187" s="120"/>
      <c r="G187" s="120"/>
    </row>
    <row r="188" spans="2:7" x14ac:dyDescent="0.25">
      <c r="B188" s="119"/>
      <c r="C188" s="119"/>
      <c r="D188" s="119"/>
      <c r="E188" s="119"/>
      <c r="F188" s="120"/>
      <c r="G188" s="120"/>
    </row>
    <row r="189" spans="2:7" x14ac:dyDescent="0.25">
      <c r="B189" s="119"/>
      <c r="C189" s="119"/>
      <c r="D189" s="119"/>
      <c r="E189" s="119"/>
      <c r="F189" s="120"/>
      <c r="G189" s="120"/>
    </row>
    <row r="190" spans="2:7" x14ac:dyDescent="0.25">
      <c r="B190" s="119"/>
      <c r="C190" s="119"/>
      <c r="D190" s="119"/>
      <c r="E190" s="119"/>
      <c r="F190" s="120"/>
      <c r="G190" s="120"/>
    </row>
    <row r="191" spans="2:7" x14ac:dyDescent="0.25">
      <c r="B191" s="119"/>
      <c r="C191" s="119"/>
      <c r="D191" s="119"/>
      <c r="E191" s="119"/>
      <c r="F191" s="120"/>
      <c r="G191" s="120"/>
    </row>
    <row r="192" spans="2:7" x14ac:dyDescent="0.25">
      <c r="B192" s="119"/>
      <c r="C192" s="119"/>
      <c r="D192" s="119"/>
      <c r="E192" s="119"/>
      <c r="F192" s="120"/>
      <c r="G192" s="120"/>
    </row>
    <row r="193" spans="2:7" x14ac:dyDescent="0.25">
      <c r="B193" s="119"/>
      <c r="C193" s="119"/>
      <c r="D193" s="119"/>
      <c r="E193" s="119"/>
      <c r="F193" s="120"/>
      <c r="G193" s="120"/>
    </row>
    <row r="194" spans="2:7" x14ac:dyDescent="0.25">
      <c r="B194" s="119"/>
      <c r="C194" s="119"/>
      <c r="D194" s="119"/>
      <c r="E194" s="119"/>
      <c r="F194" s="120"/>
      <c r="G194" s="120"/>
    </row>
    <row r="195" spans="2:7" x14ac:dyDescent="0.25">
      <c r="B195" s="119"/>
      <c r="C195" s="119"/>
      <c r="D195" s="119"/>
      <c r="E195" s="119"/>
      <c r="F195" s="120"/>
      <c r="G195" s="120"/>
    </row>
    <row r="196" spans="2:7" x14ac:dyDescent="0.25">
      <c r="B196" s="119"/>
      <c r="C196" s="119"/>
      <c r="D196" s="119"/>
      <c r="E196" s="119"/>
      <c r="F196" s="120"/>
      <c r="G196" s="120"/>
    </row>
    <row r="197" spans="2:7" x14ac:dyDescent="0.25">
      <c r="B197" s="119"/>
      <c r="C197" s="119"/>
      <c r="D197" s="119"/>
      <c r="E197" s="119"/>
      <c r="F197" s="120"/>
      <c r="G197" s="120"/>
    </row>
    <row r="198" spans="2:7" x14ac:dyDescent="0.25">
      <c r="B198" s="119"/>
      <c r="C198" s="119"/>
      <c r="D198" s="119"/>
      <c r="E198" s="119"/>
      <c r="F198" s="120"/>
      <c r="G198" s="120"/>
    </row>
    <row r="199" spans="2:7" x14ac:dyDescent="0.25">
      <c r="B199" s="119"/>
      <c r="C199" s="119"/>
      <c r="D199" s="119"/>
      <c r="E199" s="119"/>
      <c r="F199" s="120"/>
      <c r="G199" s="120"/>
    </row>
    <row r="200" spans="2:7" x14ac:dyDescent="0.25">
      <c r="B200" s="119"/>
      <c r="C200" s="119"/>
      <c r="D200" s="119"/>
      <c r="E200" s="119"/>
      <c r="F200" s="120"/>
      <c r="G200" s="120"/>
    </row>
    <row r="201" spans="2:7" x14ac:dyDescent="0.25">
      <c r="B201" s="119"/>
      <c r="C201" s="119"/>
      <c r="D201" s="119"/>
      <c r="E201" s="119"/>
      <c r="F201" s="120"/>
      <c r="G201" s="120"/>
    </row>
    <row r="202" spans="2:7" x14ac:dyDescent="0.25">
      <c r="B202" s="119"/>
      <c r="C202" s="119"/>
      <c r="D202" s="119"/>
      <c r="E202" s="119"/>
      <c r="F202" s="120"/>
      <c r="G202" s="120"/>
    </row>
    <row r="203" spans="2:7" x14ac:dyDescent="0.25">
      <c r="B203" s="119"/>
      <c r="C203" s="119"/>
      <c r="D203" s="119"/>
      <c r="E203" s="119"/>
      <c r="F203" s="120"/>
      <c r="G203" s="120"/>
    </row>
    <row r="204" spans="2:7" x14ac:dyDescent="0.25">
      <c r="B204" s="119"/>
      <c r="C204" s="119"/>
      <c r="D204" s="119"/>
      <c r="E204" s="119"/>
      <c r="F204" s="120"/>
      <c r="G204" s="120"/>
    </row>
    <row r="205" spans="2:7" x14ac:dyDescent="0.25">
      <c r="B205" s="119"/>
      <c r="C205" s="119"/>
      <c r="D205" s="119"/>
      <c r="E205" s="119"/>
      <c r="F205" s="120"/>
      <c r="G205" s="120"/>
    </row>
    <row r="206" spans="2:7" x14ac:dyDescent="0.25">
      <c r="B206" s="119"/>
      <c r="C206" s="119"/>
      <c r="D206" s="119"/>
      <c r="E206" s="119"/>
      <c r="F206" s="120"/>
      <c r="G206" s="120"/>
    </row>
    <row r="207" spans="2:7" x14ac:dyDescent="0.25">
      <c r="B207" s="119"/>
      <c r="C207" s="119"/>
      <c r="D207" s="119"/>
      <c r="E207" s="119"/>
      <c r="F207" s="120"/>
      <c r="G207" s="120"/>
    </row>
    <row r="208" spans="2:7" x14ac:dyDescent="0.25">
      <c r="B208" s="119"/>
      <c r="C208" s="119"/>
      <c r="D208" s="119"/>
      <c r="E208" s="119"/>
      <c r="F208" s="120"/>
      <c r="G208" s="120"/>
    </row>
    <row r="209" spans="2:7" x14ac:dyDescent="0.25">
      <c r="B209" s="119"/>
      <c r="C209" s="119"/>
      <c r="D209" s="119"/>
      <c r="E209" s="119"/>
      <c r="F209" s="120"/>
      <c r="G209" s="120"/>
    </row>
    <row r="210" spans="2:7" x14ac:dyDescent="0.25">
      <c r="B210" s="119"/>
      <c r="C210" s="119"/>
      <c r="D210" s="119"/>
      <c r="E210" s="119"/>
      <c r="F210" s="120"/>
      <c r="G210" s="120"/>
    </row>
    <row r="211" spans="2:7" x14ac:dyDescent="0.25">
      <c r="B211" s="119"/>
      <c r="C211" s="119"/>
      <c r="D211" s="119"/>
      <c r="E211" s="119"/>
      <c r="F211" s="120"/>
      <c r="G211" s="120"/>
    </row>
    <row r="212" spans="2:7" x14ac:dyDescent="0.25">
      <c r="B212" s="119"/>
      <c r="C212" s="119"/>
      <c r="D212" s="119"/>
      <c r="E212" s="119"/>
      <c r="F212" s="120"/>
      <c r="G212" s="120"/>
    </row>
    <row r="213" spans="2:7" x14ac:dyDescent="0.25">
      <c r="B213" s="119"/>
      <c r="C213" s="119"/>
      <c r="D213" s="119"/>
      <c r="E213" s="119"/>
      <c r="F213" s="120"/>
      <c r="G213" s="120"/>
    </row>
    <row r="214" spans="2:7" x14ac:dyDescent="0.25">
      <c r="B214" s="119"/>
      <c r="C214" s="119"/>
      <c r="D214" s="119"/>
      <c r="E214" s="119"/>
      <c r="F214" s="120"/>
      <c r="G214" s="120"/>
    </row>
    <row r="215" spans="2:7" x14ac:dyDescent="0.25">
      <c r="B215" s="119"/>
      <c r="C215" s="119"/>
      <c r="D215" s="119"/>
      <c r="E215" s="119"/>
      <c r="F215" s="120"/>
      <c r="G215" s="120"/>
    </row>
    <row r="216" spans="2:7" x14ac:dyDescent="0.25">
      <c r="B216" s="119"/>
      <c r="C216" s="119"/>
      <c r="D216" s="119"/>
      <c r="E216" s="119"/>
      <c r="F216" s="120"/>
      <c r="G216" s="120"/>
    </row>
    <row r="217" spans="2:7" x14ac:dyDescent="0.25">
      <c r="B217" s="119"/>
      <c r="C217" s="119"/>
      <c r="D217" s="119"/>
      <c r="E217" s="119"/>
      <c r="F217" s="120"/>
      <c r="G217" s="120"/>
    </row>
    <row r="218" spans="2:7" x14ac:dyDescent="0.25">
      <c r="B218" s="119"/>
      <c r="C218" s="119"/>
      <c r="D218" s="119"/>
      <c r="E218" s="119"/>
      <c r="F218" s="120"/>
      <c r="G218" s="120"/>
    </row>
    <row r="219" spans="2:7" x14ac:dyDescent="0.25">
      <c r="B219" s="119"/>
      <c r="C219" s="119"/>
      <c r="D219" s="119"/>
      <c r="E219" s="119"/>
      <c r="F219" s="120"/>
      <c r="G219" s="120"/>
    </row>
    <row r="220" spans="2:7" x14ac:dyDescent="0.25">
      <c r="B220" s="119"/>
      <c r="C220" s="119"/>
      <c r="D220" s="119"/>
      <c r="E220" s="119"/>
      <c r="F220" s="120"/>
      <c r="G220" s="120"/>
    </row>
    <row r="221" spans="2:7" x14ac:dyDescent="0.25">
      <c r="B221" s="119"/>
      <c r="C221" s="119"/>
      <c r="D221" s="119"/>
      <c r="E221" s="119"/>
      <c r="F221" s="120"/>
      <c r="G221" s="120"/>
    </row>
    <row r="222" spans="2:7" x14ac:dyDescent="0.25">
      <c r="B222" s="119"/>
      <c r="C222" s="119"/>
      <c r="D222" s="119"/>
      <c r="E222" s="119"/>
      <c r="F222" s="120"/>
      <c r="G222" s="120"/>
    </row>
    <row r="223" spans="2:7" x14ac:dyDescent="0.25">
      <c r="B223" s="119"/>
      <c r="C223" s="119"/>
      <c r="D223" s="119"/>
      <c r="E223" s="119"/>
      <c r="F223" s="120"/>
      <c r="G223" s="120"/>
    </row>
    <row r="224" spans="2:7" x14ac:dyDescent="0.25">
      <c r="B224" s="119"/>
      <c r="C224" s="119"/>
      <c r="D224" s="119"/>
      <c r="E224" s="119"/>
      <c r="F224" s="120"/>
      <c r="G224" s="120"/>
    </row>
    <row r="225" spans="2:7" x14ac:dyDescent="0.25">
      <c r="B225" s="119"/>
      <c r="C225" s="119"/>
      <c r="D225" s="119"/>
      <c r="E225" s="119"/>
      <c r="F225" s="120"/>
      <c r="G225" s="120"/>
    </row>
    <row r="226" spans="2:7" x14ac:dyDescent="0.25">
      <c r="B226" s="119"/>
      <c r="C226" s="119"/>
      <c r="D226" s="119"/>
      <c r="E226" s="119"/>
      <c r="F226" s="120"/>
      <c r="G226" s="120"/>
    </row>
    <row r="227" spans="2:7" x14ac:dyDescent="0.25">
      <c r="B227" s="119"/>
      <c r="C227" s="119"/>
      <c r="D227" s="119"/>
      <c r="E227" s="119"/>
      <c r="F227" s="120"/>
      <c r="G227" s="120"/>
    </row>
    <row r="228" spans="2:7" x14ac:dyDescent="0.25">
      <c r="B228" s="119"/>
      <c r="C228" s="119"/>
      <c r="D228" s="119"/>
      <c r="E228" s="119"/>
      <c r="F228" s="120"/>
      <c r="G228" s="120"/>
    </row>
    <row r="229" spans="2:7" x14ac:dyDescent="0.25">
      <c r="B229" s="119"/>
      <c r="C229" s="119"/>
      <c r="D229" s="119"/>
      <c r="E229" s="119"/>
      <c r="F229" s="120"/>
      <c r="G229" s="120"/>
    </row>
    <row r="230" spans="2:7" x14ac:dyDescent="0.25">
      <c r="B230" s="119"/>
      <c r="C230" s="119"/>
      <c r="D230" s="119"/>
      <c r="E230" s="119"/>
      <c r="F230" s="120"/>
      <c r="G230" s="120"/>
    </row>
    <row r="231" spans="2:7" x14ac:dyDescent="0.25">
      <c r="B231" s="119"/>
      <c r="C231" s="119"/>
      <c r="D231" s="119"/>
      <c r="E231" s="119"/>
      <c r="F231" s="120"/>
      <c r="G231" s="120"/>
    </row>
    <row r="232" spans="2:7" x14ac:dyDescent="0.25">
      <c r="B232" s="119"/>
      <c r="C232" s="119"/>
      <c r="D232" s="119"/>
      <c r="E232" s="119"/>
      <c r="F232" s="120"/>
      <c r="G232" s="120"/>
    </row>
    <row r="233" spans="2:7" x14ac:dyDescent="0.25">
      <c r="B233" s="119"/>
      <c r="C233" s="119"/>
      <c r="D233" s="119"/>
      <c r="E233" s="119"/>
      <c r="F233" s="120"/>
      <c r="G233" s="120"/>
    </row>
    <row r="234" spans="2:7" x14ac:dyDescent="0.25">
      <c r="B234" s="119"/>
      <c r="C234" s="119"/>
      <c r="D234" s="119"/>
      <c r="E234" s="119"/>
      <c r="F234" s="120"/>
      <c r="G234" s="120"/>
    </row>
    <row r="235" spans="2:7" x14ac:dyDescent="0.25">
      <c r="B235" s="119"/>
      <c r="C235" s="119"/>
      <c r="D235" s="119"/>
      <c r="E235" s="119"/>
      <c r="F235" s="120"/>
      <c r="G235" s="120"/>
    </row>
    <row r="236" spans="2:7" x14ac:dyDescent="0.25">
      <c r="B236" s="119"/>
      <c r="C236" s="119"/>
      <c r="D236" s="119"/>
      <c r="E236" s="119"/>
      <c r="F236" s="120"/>
      <c r="G236" s="120"/>
    </row>
    <row r="237" spans="2:7" x14ac:dyDescent="0.25">
      <c r="B237" s="119"/>
      <c r="C237" s="119"/>
      <c r="D237" s="119"/>
      <c r="E237" s="119"/>
      <c r="F237" s="120"/>
      <c r="G237" s="120"/>
    </row>
    <row r="238" spans="2:7" x14ac:dyDescent="0.25">
      <c r="B238" s="119"/>
      <c r="C238" s="119"/>
      <c r="D238" s="119"/>
      <c r="E238" s="119"/>
      <c r="F238" s="120"/>
      <c r="G238" s="120"/>
    </row>
    <row r="239" spans="2:7" x14ac:dyDescent="0.25">
      <c r="B239" s="119"/>
      <c r="C239" s="119"/>
      <c r="D239" s="119"/>
      <c r="E239" s="119"/>
      <c r="F239" s="120"/>
      <c r="G239" s="120"/>
    </row>
    <row r="240" spans="2:7" x14ac:dyDescent="0.25">
      <c r="B240" s="119"/>
      <c r="C240" s="119"/>
      <c r="D240" s="119"/>
      <c r="E240" s="119"/>
      <c r="F240" s="120"/>
      <c r="G240" s="120"/>
    </row>
    <row r="241" spans="2:7" x14ac:dyDescent="0.25">
      <c r="B241" s="119"/>
      <c r="C241" s="119"/>
      <c r="D241" s="119"/>
      <c r="E241" s="119"/>
      <c r="F241" s="120"/>
      <c r="G241" s="120"/>
    </row>
    <row r="242" spans="2:7" x14ac:dyDescent="0.25">
      <c r="B242" s="119"/>
      <c r="C242" s="119"/>
      <c r="D242" s="119"/>
      <c r="E242" s="119"/>
      <c r="F242" s="120"/>
      <c r="G242" s="120"/>
    </row>
    <row r="243" spans="2:7" x14ac:dyDescent="0.25">
      <c r="B243" s="119"/>
      <c r="C243" s="119"/>
      <c r="D243" s="119"/>
      <c r="E243" s="119"/>
      <c r="F243" s="120"/>
      <c r="G243" s="120"/>
    </row>
    <row r="244" spans="2:7" x14ac:dyDescent="0.25">
      <c r="B244" s="119"/>
      <c r="C244" s="119"/>
      <c r="D244" s="119"/>
      <c r="E244" s="119"/>
      <c r="F244" s="120"/>
      <c r="G244" s="120"/>
    </row>
    <row r="245" spans="2:7" x14ac:dyDescent="0.25">
      <c r="B245" s="119"/>
      <c r="C245" s="119"/>
      <c r="D245" s="119"/>
      <c r="E245" s="119"/>
      <c r="F245" s="120"/>
      <c r="G245" s="120"/>
    </row>
    <row r="246" spans="2:7" x14ac:dyDescent="0.25">
      <c r="B246" s="119"/>
      <c r="C246" s="119"/>
      <c r="D246" s="119"/>
      <c r="E246" s="119"/>
      <c r="F246" s="120"/>
      <c r="G246" s="120"/>
    </row>
    <row r="247" spans="2:7" x14ac:dyDescent="0.25">
      <c r="B247" s="119"/>
      <c r="C247" s="119"/>
      <c r="D247" s="119"/>
      <c r="E247" s="119"/>
      <c r="F247" s="120"/>
      <c r="G247" s="120"/>
    </row>
    <row r="248" spans="2:7" x14ac:dyDescent="0.25">
      <c r="B248" s="119"/>
      <c r="C248" s="119"/>
      <c r="D248" s="119"/>
      <c r="E248" s="119"/>
      <c r="F248" s="120"/>
      <c r="G248" s="120"/>
    </row>
    <row r="249" spans="2:7" x14ac:dyDescent="0.25">
      <c r="B249" s="119"/>
      <c r="C249" s="119"/>
      <c r="D249" s="119"/>
      <c r="E249" s="119"/>
      <c r="F249" s="120"/>
      <c r="G249" s="120"/>
    </row>
    <row r="250" spans="2:7" x14ac:dyDescent="0.25">
      <c r="B250" s="119"/>
      <c r="C250" s="119"/>
      <c r="D250" s="119"/>
      <c r="E250" s="119"/>
      <c r="F250" s="120"/>
      <c r="G250" s="120"/>
    </row>
    <row r="251" spans="2:7" x14ac:dyDescent="0.25">
      <c r="B251" s="119"/>
      <c r="C251" s="119"/>
      <c r="D251" s="119"/>
      <c r="E251" s="119"/>
      <c r="F251" s="120"/>
      <c r="G251" s="120"/>
    </row>
    <row r="252" spans="2:7" x14ac:dyDescent="0.25">
      <c r="B252" s="119"/>
      <c r="C252" s="119"/>
      <c r="D252" s="119"/>
      <c r="E252" s="119"/>
      <c r="F252" s="120"/>
      <c r="G252" s="120"/>
    </row>
    <row r="253" spans="2:7" x14ac:dyDescent="0.25">
      <c r="B253" s="119"/>
      <c r="C253" s="119"/>
      <c r="D253" s="119"/>
      <c r="E253" s="119"/>
      <c r="F253" s="120"/>
      <c r="G253" s="120"/>
    </row>
    <row r="254" spans="2:7" x14ac:dyDescent="0.25">
      <c r="B254" s="119"/>
      <c r="C254" s="119"/>
      <c r="D254" s="119"/>
      <c r="E254" s="119"/>
      <c r="F254" s="120"/>
      <c r="G254" s="120"/>
    </row>
    <row r="255" spans="2:7" x14ac:dyDescent="0.25">
      <c r="B255" s="119"/>
      <c r="C255" s="119"/>
      <c r="D255" s="119"/>
      <c r="E255" s="119"/>
      <c r="F255" s="120"/>
      <c r="G255" s="120"/>
    </row>
    <row r="256" spans="2:7" x14ac:dyDescent="0.25">
      <c r="B256" s="119"/>
      <c r="C256" s="119"/>
      <c r="D256" s="119"/>
      <c r="E256" s="119"/>
      <c r="F256" s="120"/>
      <c r="G256" s="120"/>
    </row>
    <row r="257" spans="2:7" x14ac:dyDescent="0.25">
      <c r="B257" s="119"/>
      <c r="C257" s="119"/>
      <c r="D257" s="119"/>
      <c r="E257" s="119"/>
      <c r="F257" s="120"/>
      <c r="G257" s="120"/>
    </row>
    <row r="258" spans="2:7" x14ac:dyDescent="0.25">
      <c r="B258" s="119"/>
      <c r="C258" s="119"/>
      <c r="D258" s="119"/>
      <c r="E258" s="119"/>
      <c r="F258" s="120"/>
      <c r="G258" s="120"/>
    </row>
    <row r="259" spans="2:7" x14ac:dyDescent="0.25">
      <c r="B259" s="119"/>
      <c r="C259" s="119"/>
      <c r="D259" s="119"/>
      <c r="E259" s="119"/>
      <c r="F259" s="120"/>
      <c r="G259" s="120"/>
    </row>
    <row r="260" spans="2:7" x14ac:dyDescent="0.25">
      <c r="B260" s="119"/>
      <c r="C260" s="119"/>
      <c r="D260" s="119"/>
      <c r="E260" s="119"/>
      <c r="F260" s="120"/>
      <c r="G260" s="120"/>
    </row>
    <row r="261" spans="2:7" x14ac:dyDescent="0.25">
      <c r="B261" s="119"/>
      <c r="C261" s="119"/>
      <c r="D261" s="119"/>
      <c r="E261" s="119"/>
      <c r="F261" s="120"/>
      <c r="G261" s="120"/>
    </row>
    <row r="262" spans="2:7" x14ac:dyDescent="0.25">
      <c r="B262" s="119"/>
      <c r="C262" s="119"/>
      <c r="D262" s="119"/>
      <c r="E262" s="119"/>
      <c r="F262" s="120"/>
      <c r="G262" s="120"/>
    </row>
    <row r="263" spans="2:7" x14ac:dyDescent="0.25">
      <c r="B263" s="119"/>
      <c r="C263" s="119"/>
      <c r="D263" s="119"/>
      <c r="E263" s="119"/>
      <c r="F263" s="120"/>
      <c r="G263" s="120"/>
    </row>
    <row r="264" spans="2:7" x14ac:dyDescent="0.25">
      <c r="B264" s="119"/>
      <c r="C264" s="119"/>
      <c r="D264" s="119"/>
      <c r="E264" s="119"/>
      <c r="F264" s="120"/>
      <c r="G264" s="120"/>
    </row>
    <row r="265" spans="2:7" x14ac:dyDescent="0.25">
      <c r="B265" s="119"/>
      <c r="C265" s="119"/>
      <c r="D265" s="119"/>
      <c r="E265" s="119"/>
      <c r="F265" s="120"/>
      <c r="G265" s="120"/>
    </row>
    <row r="266" spans="2:7" x14ac:dyDescent="0.25">
      <c r="B266" s="119"/>
      <c r="C266" s="119"/>
      <c r="D266" s="119"/>
      <c r="E266" s="119"/>
      <c r="F266" s="120"/>
      <c r="G266" s="120"/>
    </row>
    <row r="267" spans="2:7" x14ac:dyDescent="0.25">
      <c r="B267" s="119"/>
      <c r="C267" s="119"/>
      <c r="D267" s="119"/>
      <c r="E267" s="119"/>
      <c r="F267" s="120"/>
      <c r="G267" s="120"/>
    </row>
    <row r="268" spans="2:7" x14ac:dyDescent="0.25">
      <c r="B268" s="119"/>
      <c r="C268" s="119"/>
      <c r="D268" s="119"/>
      <c r="E268" s="119"/>
      <c r="F268" s="120"/>
      <c r="G268" s="120"/>
    </row>
    <row r="269" spans="2:7" x14ac:dyDescent="0.25">
      <c r="B269" s="119"/>
      <c r="C269" s="119"/>
      <c r="D269" s="119"/>
      <c r="E269" s="119"/>
      <c r="F269" s="120"/>
      <c r="G269" s="120"/>
    </row>
    <row r="270" spans="2:7" x14ac:dyDescent="0.25">
      <c r="B270" s="119"/>
      <c r="C270" s="119"/>
      <c r="D270" s="119"/>
      <c r="E270" s="119"/>
      <c r="F270" s="120"/>
      <c r="G270" s="120"/>
    </row>
    <row r="271" spans="2:7" x14ac:dyDescent="0.25">
      <c r="B271" s="119"/>
      <c r="C271" s="119"/>
      <c r="D271" s="119"/>
      <c r="E271" s="119"/>
      <c r="F271" s="120"/>
      <c r="G271" s="120"/>
    </row>
    <row r="272" spans="2:7" x14ac:dyDescent="0.25">
      <c r="B272" s="119"/>
      <c r="C272" s="119"/>
      <c r="D272" s="119"/>
      <c r="E272" s="119"/>
      <c r="F272" s="120"/>
      <c r="G272" s="120"/>
    </row>
    <row r="273" spans="2:7" x14ac:dyDescent="0.25">
      <c r="B273" s="119"/>
      <c r="C273" s="119"/>
      <c r="D273" s="119"/>
      <c r="E273" s="119"/>
      <c r="F273" s="120"/>
      <c r="G273" s="120"/>
    </row>
    <row r="274" spans="2:7" x14ac:dyDescent="0.25">
      <c r="B274" s="119"/>
      <c r="C274" s="119"/>
      <c r="D274" s="119"/>
      <c r="E274" s="119"/>
      <c r="F274" s="120"/>
      <c r="G274" s="120"/>
    </row>
    <row r="275" spans="2:7" x14ac:dyDescent="0.25">
      <c r="B275" s="119"/>
      <c r="C275" s="119"/>
      <c r="D275" s="119"/>
      <c r="E275" s="119"/>
      <c r="F275" s="120"/>
      <c r="G275" s="120"/>
    </row>
    <row r="276" spans="2:7" x14ac:dyDescent="0.25">
      <c r="B276" s="119"/>
      <c r="C276" s="119"/>
      <c r="D276" s="119"/>
      <c r="E276" s="119"/>
      <c r="F276" s="120"/>
      <c r="G276" s="120"/>
    </row>
    <row r="277" spans="2:7" x14ac:dyDescent="0.25">
      <c r="B277" s="119"/>
      <c r="C277" s="119"/>
      <c r="D277" s="119"/>
      <c r="E277" s="119"/>
      <c r="F277" s="120"/>
      <c r="G277" s="120"/>
    </row>
    <row r="278" spans="2:7" x14ac:dyDescent="0.25">
      <c r="B278" s="119"/>
      <c r="C278" s="119"/>
      <c r="D278" s="119"/>
      <c r="E278" s="119"/>
      <c r="F278" s="120"/>
      <c r="G278" s="120"/>
    </row>
    <row r="279" spans="2:7" x14ac:dyDescent="0.25">
      <c r="B279" s="119"/>
      <c r="C279" s="119"/>
      <c r="D279" s="119"/>
      <c r="E279" s="119"/>
      <c r="F279" s="120"/>
      <c r="G279" s="120"/>
    </row>
    <row r="280" spans="2:7" x14ac:dyDescent="0.25">
      <c r="B280" s="119"/>
      <c r="C280" s="119"/>
      <c r="D280" s="119"/>
      <c r="E280" s="119"/>
      <c r="F280" s="120"/>
      <c r="G280" s="120"/>
    </row>
    <row r="281" spans="2:7" x14ac:dyDescent="0.25">
      <c r="B281" s="119"/>
      <c r="C281" s="119"/>
      <c r="D281" s="119"/>
      <c r="E281" s="119"/>
      <c r="F281" s="120"/>
      <c r="G281" s="120"/>
    </row>
    <row r="282" spans="2:7" x14ac:dyDescent="0.25">
      <c r="B282" s="119"/>
      <c r="C282" s="119"/>
      <c r="D282" s="119"/>
      <c r="E282" s="119"/>
      <c r="F282" s="120"/>
      <c r="G282" s="120"/>
    </row>
    <row r="283" spans="2:7" x14ac:dyDescent="0.25">
      <c r="B283" s="119"/>
      <c r="C283" s="119"/>
      <c r="D283" s="119"/>
      <c r="E283" s="119"/>
      <c r="F283" s="120"/>
      <c r="G283" s="120"/>
    </row>
    <row r="284" spans="2:7" x14ac:dyDescent="0.25">
      <c r="B284" s="119"/>
      <c r="C284" s="119"/>
      <c r="D284" s="119"/>
      <c r="E284" s="119"/>
      <c r="F284" s="120"/>
      <c r="G284" s="120"/>
    </row>
    <row r="285" spans="2:7" x14ac:dyDescent="0.25">
      <c r="B285" s="119"/>
      <c r="C285" s="119"/>
      <c r="D285" s="119"/>
      <c r="E285" s="119"/>
      <c r="F285" s="120"/>
      <c r="G285" s="120"/>
    </row>
    <row r="286" spans="2:7" x14ac:dyDescent="0.25">
      <c r="B286" s="119"/>
      <c r="C286" s="119"/>
      <c r="D286" s="119"/>
      <c r="E286" s="119"/>
      <c r="F286" s="120"/>
      <c r="G286" s="120"/>
    </row>
    <row r="287" spans="2:7" x14ac:dyDescent="0.25">
      <c r="B287" s="119"/>
      <c r="C287" s="119"/>
      <c r="D287" s="119"/>
      <c r="E287" s="119"/>
      <c r="F287" s="120"/>
      <c r="G287" s="120"/>
    </row>
    <row r="288" spans="2:7" x14ac:dyDescent="0.25">
      <c r="B288" s="119"/>
      <c r="C288" s="119"/>
      <c r="D288" s="119"/>
      <c r="E288" s="119"/>
      <c r="F288" s="120"/>
      <c r="G288" s="120"/>
    </row>
    <row r="289" spans="2:7" x14ac:dyDescent="0.25">
      <c r="B289" s="119"/>
      <c r="C289" s="119"/>
      <c r="D289" s="119"/>
      <c r="E289" s="119"/>
      <c r="F289" s="120"/>
      <c r="G289" s="120"/>
    </row>
    <row r="290" spans="2:7" x14ac:dyDescent="0.25">
      <c r="B290" s="119"/>
      <c r="C290" s="119"/>
      <c r="D290" s="119"/>
      <c r="E290" s="119"/>
      <c r="F290" s="120"/>
      <c r="G290" s="120"/>
    </row>
    <row r="291" spans="2:7" x14ac:dyDescent="0.25">
      <c r="B291" s="119"/>
      <c r="C291" s="119"/>
      <c r="D291" s="119"/>
      <c r="E291" s="119"/>
      <c r="F291" s="120"/>
      <c r="G291" s="120"/>
    </row>
    <row r="292" spans="2:7" x14ac:dyDescent="0.25">
      <c r="B292" s="119"/>
      <c r="C292" s="119"/>
      <c r="D292" s="119"/>
      <c r="E292" s="119"/>
      <c r="F292" s="120"/>
      <c r="G292" s="120"/>
    </row>
    <row r="293" spans="2:7" x14ac:dyDescent="0.25">
      <c r="B293" s="119"/>
      <c r="C293" s="119"/>
      <c r="D293" s="119"/>
      <c r="E293" s="119"/>
      <c r="F293" s="120"/>
      <c r="G293" s="120"/>
    </row>
    <row r="294" spans="2:7" x14ac:dyDescent="0.25">
      <c r="B294" s="119"/>
      <c r="C294" s="119"/>
      <c r="D294" s="119"/>
      <c r="E294" s="119"/>
      <c r="F294" s="120"/>
      <c r="G294" s="120"/>
    </row>
    <row r="295" spans="2:7" x14ac:dyDescent="0.25">
      <c r="B295" s="119"/>
      <c r="C295" s="119"/>
      <c r="D295" s="119"/>
      <c r="E295" s="119"/>
      <c r="F295" s="120"/>
      <c r="G295" s="120"/>
    </row>
    <row r="296" spans="2:7" x14ac:dyDescent="0.25">
      <c r="B296" s="119"/>
      <c r="C296" s="119"/>
      <c r="D296" s="119"/>
      <c r="E296" s="119"/>
      <c r="F296" s="120"/>
      <c r="G296" s="120"/>
    </row>
    <row r="297" spans="2:7" x14ac:dyDescent="0.25">
      <c r="B297" s="119"/>
      <c r="C297" s="119"/>
      <c r="D297" s="119"/>
      <c r="E297" s="119"/>
      <c r="F297" s="120"/>
      <c r="G297" s="120"/>
    </row>
    <row r="298" spans="2:7" x14ac:dyDescent="0.25">
      <c r="B298" s="119"/>
      <c r="C298" s="119"/>
      <c r="D298" s="119"/>
      <c r="E298" s="119"/>
      <c r="F298" s="120"/>
      <c r="G298" s="120"/>
    </row>
    <row r="299" spans="2:7" x14ac:dyDescent="0.25">
      <c r="B299" s="119"/>
      <c r="C299" s="119"/>
      <c r="D299" s="119"/>
      <c r="E299" s="119"/>
      <c r="F299" s="120"/>
      <c r="G299" s="120"/>
    </row>
    <row r="300" spans="2:7" x14ac:dyDescent="0.25">
      <c r="B300" s="119"/>
      <c r="C300" s="119"/>
      <c r="D300" s="119"/>
      <c r="E300" s="119"/>
      <c r="F300" s="120"/>
      <c r="G300" s="120"/>
    </row>
    <row r="301" spans="2:7" x14ac:dyDescent="0.25">
      <c r="B301" s="119"/>
      <c r="C301" s="119"/>
      <c r="D301" s="119"/>
      <c r="E301" s="119"/>
      <c r="F301" s="120"/>
      <c r="G301" s="120"/>
    </row>
    <row r="302" spans="2:7" x14ac:dyDescent="0.25">
      <c r="B302" s="119"/>
      <c r="C302" s="119"/>
      <c r="D302" s="119"/>
      <c r="E302" s="119"/>
      <c r="F302" s="120"/>
      <c r="G302" s="120"/>
    </row>
    <row r="303" spans="2:7" x14ac:dyDescent="0.25">
      <c r="B303" s="119"/>
      <c r="C303" s="119"/>
      <c r="D303" s="119"/>
      <c r="E303" s="119"/>
      <c r="F303" s="120"/>
      <c r="G303" s="120"/>
    </row>
    <row r="304" spans="2:7" x14ac:dyDescent="0.25">
      <c r="B304" s="119"/>
      <c r="C304" s="119"/>
      <c r="D304" s="119"/>
      <c r="E304" s="119"/>
      <c r="F304" s="120"/>
      <c r="G304" s="120"/>
    </row>
    <row r="305" spans="2:7" x14ac:dyDescent="0.25">
      <c r="B305" s="119"/>
      <c r="C305" s="119"/>
      <c r="D305" s="119"/>
      <c r="E305" s="119"/>
      <c r="F305" s="120"/>
      <c r="G305" s="120"/>
    </row>
    <row r="306" spans="2:7" x14ac:dyDescent="0.25">
      <c r="B306" s="119"/>
      <c r="C306" s="119"/>
      <c r="D306" s="119"/>
      <c r="E306" s="119"/>
      <c r="F306" s="120"/>
      <c r="G306" s="120"/>
    </row>
    <row r="307" spans="2:7" x14ac:dyDescent="0.25">
      <c r="B307" s="119"/>
      <c r="C307" s="119"/>
      <c r="D307" s="119"/>
      <c r="E307" s="119"/>
      <c r="F307" s="120"/>
      <c r="G307" s="120"/>
    </row>
    <row r="308" spans="2:7" x14ac:dyDescent="0.25">
      <c r="B308" s="119"/>
      <c r="C308" s="119"/>
      <c r="D308" s="119"/>
      <c r="E308" s="119"/>
      <c r="F308" s="120"/>
      <c r="G308" s="120"/>
    </row>
    <row r="309" spans="2:7" x14ac:dyDescent="0.25">
      <c r="B309" s="119"/>
      <c r="C309" s="119"/>
      <c r="D309" s="119"/>
      <c r="E309" s="119"/>
      <c r="F309" s="120"/>
      <c r="G309" s="120"/>
    </row>
    <row r="310" spans="2:7" x14ac:dyDescent="0.25">
      <c r="B310" s="119"/>
      <c r="C310" s="119"/>
      <c r="D310" s="119"/>
      <c r="E310" s="119"/>
      <c r="F310" s="120"/>
      <c r="G310" s="120"/>
    </row>
    <row r="311" spans="2:7" x14ac:dyDescent="0.25">
      <c r="B311" s="119"/>
      <c r="C311" s="119"/>
      <c r="D311" s="119"/>
      <c r="E311" s="119"/>
      <c r="F311" s="120"/>
      <c r="G311" s="120"/>
    </row>
    <row r="312" spans="2:7" x14ac:dyDescent="0.25">
      <c r="B312" s="119"/>
      <c r="C312" s="119"/>
      <c r="D312" s="119"/>
      <c r="E312" s="119"/>
      <c r="F312" s="120"/>
      <c r="G312" s="120"/>
    </row>
    <row r="313" spans="2:7" x14ac:dyDescent="0.25">
      <c r="B313" s="119"/>
      <c r="C313" s="119"/>
      <c r="D313" s="119"/>
      <c r="E313" s="119"/>
      <c r="F313" s="120"/>
      <c r="G313" s="120"/>
    </row>
    <row r="314" spans="2:7" x14ac:dyDescent="0.25">
      <c r="B314" s="119"/>
      <c r="C314" s="119"/>
      <c r="D314" s="119"/>
      <c r="E314" s="119"/>
      <c r="F314" s="120"/>
      <c r="G314" s="120"/>
    </row>
    <row r="315" spans="2:7" x14ac:dyDescent="0.25">
      <c r="B315" s="119"/>
      <c r="C315" s="119"/>
      <c r="D315" s="119"/>
      <c r="E315" s="119"/>
      <c r="F315" s="120"/>
      <c r="G315" s="120"/>
    </row>
    <row r="316" spans="2:7" x14ac:dyDescent="0.25">
      <c r="B316" s="119"/>
      <c r="C316" s="119"/>
      <c r="D316" s="119"/>
      <c r="E316" s="119"/>
      <c r="F316" s="120"/>
      <c r="G316" s="120"/>
    </row>
    <row r="317" spans="2:7" x14ac:dyDescent="0.25">
      <c r="B317" s="119"/>
      <c r="C317" s="119"/>
      <c r="D317" s="119"/>
      <c r="E317" s="119"/>
      <c r="F317" s="120"/>
      <c r="G317" s="120"/>
    </row>
    <row r="318" spans="2:7" x14ac:dyDescent="0.25">
      <c r="B318" s="119"/>
      <c r="C318" s="119"/>
      <c r="D318" s="119"/>
      <c r="E318" s="119"/>
      <c r="F318" s="120"/>
      <c r="G318" s="120"/>
    </row>
    <row r="319" spans="2:7" x14ac:dyDescent="0.25">
      <c r="B319" s="119"/>
      <c r="C319" s="119"/>
      <c r="D319" s="119"/>
      <c r="E319" s="119"/>
      <c r="F319" s="120"/>
      <c r="G319" s="120"/>
    </row>
    <row r="320" spans="2:7" x14ac:dyDescent="0.25">
      <c r="B320" s="119"/>
      <c r="C320" s="119"/>
      <c r="D320" s="119"/>
      <c r="E320" s="119"/>
      <c r="F320" s="120"/>
      <c r="G320" s="120"/>
    </row>
    <row r="321" spans="2:7" x14ac:dyDescent="0.25">
      <c r="B321" s="119"/>
      <c r="C321" s="119"/>
      <c r="D321" s="119"/>
      <c r="E321" s="119"/>
      <c r="F321" s="120"/>
      <c r="G321" s="120"/>
    </row>
    <row r="322" spans="2:7" x14ac:dyDescent="0.25">
      <c r="B322" s="119"/>
      <c r="C322" s="119"/>
      <c r="D322" s="119"/>
      <c r="E322" s="119"/>
      <c r="F322" s="120"/>
      <c r="G322" s="120"/>
    </row>
    <row r="323" spans="2:7" x14ac:dyDescent="0.25">
      <c r="B323" s="119"/>
      <c r="C323" s="119"/>
      <c r="D323" s="119"/>
      <c r="E323" s="119"/>
      <c r="F323" s="120"/>
      <c r="G323" s="120"/>
    </row>
    <row r="324" spans="2:7" x14ac:dyDescent="0.25">
      <c r="B324" s="119"/>
      <c r="C324" s="119"/>
      <c r="D324" s="119"/>
      <c r="E324" s="119"/>
      <c r="F324" s="120"/>
      <c r="G324" s="120"/>
    </row>
    <row r="325" spans="2:7" x14ac:dyDescent="0.25">
      <c r="B325" s="119"/>
      <c r="C325" s="119"/>
      <c r="D325" s="119"/>
      <c r="E325" s="119"/>
      <c r="F325" s="120"/>
      <c r="G325" s="120"/>
    </row>
    <row r="326" spans="2:7" x14ac:dyDescent="0.25">
      <c r="B326" s="119"/>
      <c r="C326" s="119"/>
      <c r="D326" s="119"/>
      <c r="E326" s="119"/>
      <c r="F326" s="120"/>
      <c r="G326" s="120"/>
    </row>
    <row r="327" spans="2:7" x14ac:dyDescent="0.25">
      <c r="B327" s="119"/>
      <c r="C327" s="119"/>
      <c r="D327" s="119"/>
      <c r="E327" s="119"/>
      <c r="F327" s="120"/>
      <c r="G327" s="120"/>
    </row>
    <row r="328" spans="2:7" x14ac:dyDescent="0.25">
      <c r="B328" s="119"/>
      <c r="C328" s="119"/>
      <c r="D328" s="119"/>
      <c r="E328" s="119"/>
      <c r="F328" s="120"/>
      <c r="G328" s="120"/>
    </row>
    <row r="329" spans="2:7" x14ac:dyDescent="0.25">
      <c r="B329" s="119"/>
      <c r="C329" s="119"/>
      <c r="D329" s="119"/>
      <c r="E329" s="119"/>
      <c r="F329" s="120"/>
      <c r="G329" s="120"/>
    </row>
    <row r="330" spans="2:7" x14ac:dyDescent="0.25">
      <c r="E330" s="119"/>
    </row>
  </sheetData>
  <pageMargins left="0.7" right="0.7" top="0.75" bottom="0.75" header="0.3" footer="0.3"/>
  <pageSetup paperSize="9"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DATOS EN BASE DIARIA</vt:lpstr>
      <vt:lpstr>PONDERACION R2</vt:lpstr>
      <vt:lpstr>ENFOQUE</vt:lpstr>
      <vt:lpstr>Limitacion Garantías</vt:lpstr>
      <vt:lpstr>OPTIMIZACION IN SAMPLE</vt:lpstr>
      <vt:lpstr>WALKFORWARD</vt:lpstr>
      <vt:lpstr>TRADES</vt:lpstr>
      <vt:lpstr>ESTADISTICAS CARTERA DOGEN MM</vt:lpstr>
      <vt:lpstr>ANALISIS DE MONTECARLO</vt:lpstr>
      <vt:lpstr>FINAL PROFILE</vt:lpstr>
    </vt:vector>
  </TitlesOfParts>
  <Company>www.centor.mx.gd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CPM</dc:creator>
  <cp:lastModifiedBy>Fernando García</cp:lastModifiedBy>
  <cp:lastPrinted>2011-04-18T13:00:44Z</cp:lastPrinted>
  <dcterms:created xsi:type="dcterms:W3CDTF">2011-04-14T19:58:15Z</dcterms:created>
  <dcterms:modified xsi:type="dcterms:W3CDTF">2022-05-29T21:01:25Z</dcterms:modified>
</cp:coreProperties>
</file>