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vayam\Desktop\CX305\Diapositivas\Stonks\Tema 8 Gestión de la Operativa\Trabajo de referencia\"/>
    </mc:Choice>
  </mc:AlternateContent>
  <xr:revisionPtr revIDLastSave="0" documentId="8_{C6ACC663-BCED-49BF-BF75-CD8007E49F95}" xr6:coauthVersionLast="47" xr6:coauthVersionMax="47" xr10:uidLastSave="{00000000-0000-0000-0000-000000000000}"/>
  <bookViews>
    <workbookView xWindow="-120" yWindow="-120" windowWidth="20730" windowHeight="11160" firstSheet="3" activeTab="7" xr2:uid="{31FB0CFB-1A5F-46AA-BB1B-714E513A096F}"/>
  </bookViews>
  <sheets>
    <sheet name="A. Descripción del Sistema" sheetId="1" r:id="rId1"/>
    <sheet name="B. Test Profile" sheetId="2" r:id="rId2"/>
    <sheet name="C. Control Operativa Teórica" sheetId="3" r:id="rId3"/>
    <sheet name="D. SPC" sheetId="8" r:id="rId4"/>
    <sheet name="E. Incidencias" sheetId="5" r:id="rId5"/>
    <sheet name="F. Código programación" sheetId="6" r:id="rId6"/>
    <sheet name="G. Walk Forward" sheetId="4" r:id="rId7"/>
    <sheet name="H. Registro" sheetId="7" r:id="rId8"/>
    <sheet name="I. Gestión Monetaria" sheetId="9" r:id="rId9"/>
    <sheet name="J. Status"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5" i="3" l="1"/>
  <c r="C35" i="3"/>
  <c r="D35" i="3"/>
  <c r="E35" i="3"/>
  <c r="F35" i="3"/>
  <c r="G35" i="3"/>
  <c r="H35" i="3"/>
  <c r="J35" i="3"/>
  <c r="B36" i="3"/>
  <c r="C36" i="3"/>
  <c r="D36" i="3"/>
  <c r="E36" i="3"/>
  <c r="F36" i="3"/>
  <c r="G36" i="3"/>
  <c r="H36" i="3"/>
  <c r="J36" i="3"/>
  <c r="B37" i="3"/>
  <c r="C37" i="3"/>
  <c r="D37" i="3"/>
  <c r="E37" i="3"/>
  <c r="F37" i="3"/>
  <c r="G37" i="3"/>
  <c r="H37" i="3"/>
  <c r="J37" i="3"/>
  <c r="B38" i="3"/>
  <c r="C38" i="3"/>
  <c r="D38" i="3"/>
  <c r="E38" i="3"/>
  <c r="F38" i="3"/>
  <c r="G38" i="3"/>
  <c r="H38" i="3"/>
  <c r="J38" i="3"/>
  <c r="B39" i="3"/>
  <c r="C39" i="3"/>
  <c r="D39" i="3"/>
  <c r="E39" i="3"/>
  <c r="F39" i="3"/>
  <c r="G39" i="3"/>
  <c r="H39" i="3"/>
  <c r="J39" i="3"/>
  <c r="B40" i="3"/>
  <c r="C40" i="3"/>
  <c r="D40" i="3"/>
  <c r="E40" i="3"/>
  <c r="F40" i="3"/>
  <c r="G40" i="3"/>
  <c r="H40" i="3"/>
  <c r="J40" i="3"/>
  <c r="B41" i="3"/>
  <c r="C41" i="3"/>
  <c r="D41" i="3"/>
  <c r="E41" i="3"/>
  <c r="F41" i="3"/>
  <c r="G41" i="3"/>
  <c r="H41" i="3"/>
  <c r="J41" i="3"/>
  <c r="B42" i="3"/>
  <c r="C42" i="3"/>
  <c r="D42" i="3"/>
  <c r="E42" i="3"/>
  <c r="F42" i="3"/>
  <c r="G42" i="3"/>
  <c r="H42" i="3"/>
  <c r="J42" i="3"/>
  <c r="B43" i="3"/>
  <c r="C43" i="3"/>
  <c r="D43" i="3"/>
  <c r="E43" i="3"/>
  <c r="F43" i="3"/>
  <c r="G43" i="3"/>
  <c r="H43" i="3"/>
  <c r="J43" i="3"/>
  <c r="B44" i="3"/>
  <c r="C44" i="3"/>
  <c r="D44" i="3"/>
  <c r="E44" i="3"/>
  <c r="F44" i="3"/>
  <c r="G44" i="3"/>
  <c r="H44" i="3"/>
  <c r="J44" i="3"/>
  <c r="B45" i="3"/>
  <c r="C45" i="3"/>
  <c r="D45" i="3"/>
  <c r="E45" i="3"/>
  <c r="F45" i="3"/>
  <c r="G45" i="3"/>
  <c r="H45" i="3"/>
  <c r="J45" i="3"/>
  <c r="B46" i="3"/>
  <c r="C46" i="3"/>
  <c r="D46" i="3"/>
  <c r="E46" i="3"/>
  <c r="F46" i="3"/>
  <c r="G46" i="3"/>
  <c r="H46" i="3"/>
  <c r="J46" i="3"/>
  <c r="B47" i="3"/>
  <c r="C47" i="3"/>
  <c r="D47" i="3"/>
  <c r="E47" i="3"/>
  <c r="F47" i="3"/>
  <c r="G47" i="3"/>
  <c r="H47" i="3"/>
  <c r="J47" i="3"/>
  <c r="B48" i="3"/>
  <c r="C48" i="3"/>
  <c r="D48" i="3"/>
  <c r="E48" i="3"/>
  <c r="F48" i="3"/>
  <c r="G48" i="3"/>
  <c r="H48" i="3"/>
  <c r="I48" i="3"/>
  <c r="J48" i="3"/>
  <c r="K48" i="3"/>
  <c r="L48" i="3"/>
  <c r="M48" i="3"/>
  <c r="N48" i="3"/>
  <c r="O48" i="3"/>
  <c r="P48" i="3"/>
  <c r="B49" i="3"/>
  <c r="C49" i="3"/>
  <c r="D49" i="3"/>
  <c r="E49" i="3"/>
  <c r="F49" i="3"/>
  <c r="G49" i="3"/>
  <c r="H49" i="3"/>
  <c r="I49" i="3"/>
  <c r="J49" i="3"/>
  <c r="K49" i="3"/>
  <c r="L49" i="3"/>
  <c r="M49" i="3"/>
  <c r="N49" i="3"/>
  <c r="O49" i="3"/>
  <c r="P49" i="3"/>
  <c r="B50" i="3"/>
  <c r="C50" i="3"/>
  <c r="D50" i="3"/>
  <c r="E50" i="3"/>
  <c r="F50" i="3"/>
  <c r="G50" i="3"/>
  <c r="H50" i="3"/>
  <c r="I50" i="3"/>
  <c r="J50" i="3"/>
  <c r="K50" i="3"/>
  <c r="L50" i="3"/>
  <c r="M50" i="3"/>
  <c r="N50" i="3"/>
  <c r="O50" i="3"/>
  <c r="P50" i="3"/>
  <c r="B51" i="3"/>
  <c r="C51" i="3"/>
  <c r="D51" i="3"/>
  <c r="E51" i="3"/>
  <c r="F51" i="3"/>
  <c r="G51" i="3"/>
  <c r="H51" i="3"/>
  <c r="I51" i="3"/>
  <c r="J51" i="3"/>
  <c r="K51" i="3"/>
  <c r="L51" i="3"/>
  <c r="M51" i="3"/>
  <c r="N51" i="3"/>
  <c r="O51" i="3"/>
  <c r="P51" i="3"/>
  <c r="B52" i="3"/>
  <c r="C52" i="3"/>
  <c r="D52" i="3"/>
  <c r="E52" i="3"/>
  <c r="F52" i="3"/>
  <c r="G52" i="3"/>
  <c r="H52" i="3"/>
  <c r="I52" i="3"/>
  <c r="J52" i="3"/>
  <c r="K52" i="3"/>
  <c r="L52" i="3"/>
  <c r="M52" i="3"/>
  <c r="N52" i="3"/>
  <c r="O52" i="3"/>
  <c r="P52" i="3"/>
  <c r="B53" i="3"/>
  <c r="C53" i="3"/>
  <c r="D53" i="3"/>
  <c r="E53" i="3"/>
  <c r="F53" i="3"/>
  <c r="G53" i="3"/>
  <c r="H53" i="3"/>
  <c r="I53" i="3"/>
  <c r="J53" i="3"/>
  <c r="K53" i="3"/>
  <c r="L53" i="3"/>
  <c r="M53" i="3"/>
  <c r="N53" i="3"/>
  <c r="O53" i="3"/>
  <c r="P53" i="3"/>
  <c r="B54" i="3"/>
  <c r="C54" i="3"/>
  <c r="D54" i="3"/>
  <c r="E54" i="3"/>
  <c r="F54" i="3"/>
  <c r="G54" i="3"/>
  <c r="H54" i="3"/>
  <c r="I54" i="3"/>
  <c r="J54" i="3"/>
  <c r="K54" i="3"/>
  <c r="L54" i="3"/>
  <c r="M54" i="3"/>
  <c r="N54" i="3"/>
  <c r="O54" i="3"/>
  <c r="P54" i="3"/>
  <c r="B55" i="3"/>
  <c r="C55" i="3"/>
  <c r="D55" i="3"/>
  <c r="E55" i="3"/>
  <c r="F55" i="3"/>
  <c r="G55" i="3"/>
  <c r="H55" i="3"/>
  <c r="I55" i="3"/>
  <c r="J55" i="3"/>
  <c r="K55" i="3"/>
  <c r="L55" i="3"/>
  <c r="M55" i="3"/>
  <c r="N55" i="3"/>
  <c r="O55" i="3"/>
  <c r="P55" i="3"/>
  <c r="B56" i="3"/>
  <c r="C56" i="3"/>
  <c r="D56" i="3"/>
  <c r="E56" i="3"/>
  <c r="F56" i="3"/>
  <c r="G56" i="3"/>
  <c r="H56" i="3"/>
  <c r="I56" i="3"/>
  <c r="J56" i="3"/>
  <c r="K56" i="3"/>
  <c r="L56" i="3"/>
  <c r="M56" i="3"/>
  <c r="N56" i="3"/>
  <c r="O56" i="3"/>
  <c r="P56" i="3"/>
  <c r="B57" i="3"/>
  <c r="C57" i="3"/>
  <c r="D57" i="3"/>
  <c r="E57" i="3"/>
  <c r="F57" i="3"/>
  <c r="G57" i="3"/>
  <c r="H57" i="3"/>
  <c r="I57" i="3"/>
  <c r="J57" i="3"/>
  <c r="K57" i="3"/>
  <c r="L57" i="3"/>
  <c r="M57" i="3"/>
  <c r="N57" i="3"/>
  <c r="O57" i="3"/>
  <c r="P57" i="3"/>
  <c r="B58" i="3"/>
  <c r="C58" i="3"/>
  <c r="D58" i="3"/>
  <c r="E58" i="3"/>
  <c r="F58" i="3"/>
  <c r="G58" i="3"/>
  <c r="H58" i="3"/>
  <c r="I58" i="3"/>
  <c r="J58" i="3"/>
  <c r="K58" i="3"/>
  <c r="L58" i="3"/>
  <c r="M58" i="3"/>
  <c r="N58" i="3"/>
  <c r="O58" i="3"/>
  <c r="P58" i="3"/>
  <c r="B59" i="3"/>
  <c r="C59" i="3"/>
  <c r="D59" i="3"/>
  <c r="E59" i="3"/>
  <c r="F59" i="3"/>
  <c r="G59" i="3"/>
  <c r="H59" i="3"/>
  <c r="I59" i="3"/>
  <c r="J59" i="3"/>
  <c r="K59" i="3"/>
  <c r="L59" i="3"/>
  <c r="M59" i="3"/>
  <c r="N59" i="3"/>
  <c r="O59" i="3"/>
  <c r="P59" i="3"/>
  <c r="B60" i="3"/>
  <c r="C60" i="3"/>
  <c r="D60" i="3"/>
  <c r="E60" i="3"/>
  <c r="F60" i="3"/>
  <c r="G60" i="3"/>
  <c r="H60" i="3"/>
  <c r="I60" i="3"/>
  <c r="J60" i="3"/>
  <c r="K60" i="3"/>
  <c r="L60" i="3"/>
  <c r="M60" i="3"/>
  <c r="N60" i="3"/>
  <c r="O60" i="3"/>
  <c r="P60" i="3"/>
  <c r="Q35" i="7"/>
  <c r="N3" i="9" l="1"/>
  <c r="M4" i="9"/>
  <c r="M5" i="9" s="1"/>
  <c r="O4" i="9"/>
  <c r="O5" i="9"/>
  <c r="O6" i="9"/>
  <c r="O7" i="9"/>
  <c r="O8" i="9"/>
  <c r="O9" i="9"/>
  <c r="O10" i="9"/>
  <c r="O11" i="9"/>
  <c r="O12" i="9"/>
  <c r="O13" i="9"/>
  <c r="O14" i="9"/>
  <c r="O15" i="9"/>
  <c r="O16" i="9"/>
  <c r="O17" i="9"/>
  <c r="O18" i="9"/>
  <c r="O19" i="9"/>
  <c r="O20" i="9"/>
  <c r="O21" i="9"/>
  <c r="O22" i="9"/>
  <c r="O23" i="9"/>
  <c r="O24" i="9"/>
  <c r="O3" i="9"/>
  <c r="L4" i="9"/>
  <c r="L5" i="9"/>
  <c r="L6" i="9"/>
  <c r="L7" i="9"/>
  <c r="L8" i="9"/>
  <c r="L9" i="9"/>
  <c r="L10" i="9"/>
  <c r="L11" i="9"/>
  <c r="L12" i="9"/>
  <c r="L13" i="9"/>
  <c r="L14" i="9"/>
  <c r="L15" i="9"/>
  <c r="L16" i="9"/>
  <c r="L17" i="9"/>
  <c r="L18" i="9"/>
  <c r="L19" i="9"/>
  <c r="L20" i="9"/>
  <c r="L21" i="9"/>
  <c r="L22" i="9"/>
  <c r="L23" i="9"/>
  <c r="L24" i="9"/>
  <c r="L3" i="9"/>
  <c r="K4" i="9"/>
  <c r="K5" i="9"/>
  <c r="K6" i="9"/>
  <c r="K7" i="9"/>
  <c r="K8" i="9"/>
  <c r="K9" i="9"/>
  <c r="K10" i="9"/>
  <c r="K11" i="9"/>
  <c r="K12" i="9"/>
  <c r="K13" i="9"/>
  <c r="K14" i="9"/>
  <c r="K15" i="9"/>
  <c r="K16" i="9"/>
  <c r="K17" i="9"/>
  <c r="K18" i="9"/>
  <c r="K19" i="9"/>
  <c r="K20" i="9"/>
  <c r="K21" i="9"/>
  <c r="K22" i="9"/>
  <c r="K23" i="9"/>
  <c r="K24" i="9"/>
  <c r="K3" i="9"/>
  <c r="C12" i="9"/>
  <c r="C13" i="9" s="1"/>
  <c r="C14" i="9" s="1"/>
  <c r="C6" i="9"/>
  <c r="N5" i="9" l="1"/>
  <c r="M6" i="9"/>
  <c r="N4" i="9"/>
  <c r="F4" i="5"/>
  <c r="F5" i="5"/>
  <c r="F6" i="5"/>
  <c r="F7" i="5"/>
  <c r="F8" i="5"/>
  <c r="E6" i="5"/>
  <c r="E7" i="5"/>
  <c r="E8" i="5"/>
  <c r="E4" i="5"/>
  <c r="E5" i="5"/>
  <c r="I35" i="7"/>
  <c r="I34" i="7"/>
  <c r="I33" i="7"/>
  <c r="I32" i="7"/>
  <c r="I31" i="7"/>
  <c r="I30" i="7"/>
  <c r="I29" i="7"/>
  <c r="I28" i="7"/>
  <c r="I27" i="7"/>
  <c r="I26" i="7"/>
  <c r="I25" i="7"/>
  <c r="I24" i="7"/>
  <c r="I23" i="7"/>
  <c r="I22" i="7"/>
  <c r="K22" i="7" s="1"/>
  <c r="I21" i="7"/>
  <c r="I20" i="7"/>
  <c r="I19" i="7"/>
  <c r="K19" i="7" s="1"/>
  <c r="I18" i="7"/>
  <c r="B17" i="3"/>
  <c r="C17" i="3"/>
  <c r="D17" i="3"/>
  <c r="E17" i="3"/>
  <c r="F17" i="3"/>
  <c r="G17" i="3"/>
  <c r="H17" i="3"/>
  <c r="I17" i="3"/>
  <c r="J17" i="3"/>
  <c r="K17" i="3"/>
  <c r="L17" i="3"/>
  <c r="M17" i="3"/>
  <c r="N17" i="3"/>
  <c r="O17" i="3"/>
  <c r="P17" i="3"/>
  <c r="B18" i="3"/>
  <c r="C18" i="3"/>
  <c r="D18" i="3"/>
  <c r="E18" i="3"/>
  <c r="F18" i="3"/>
  <c r="G18" i="3"/>
  <c r="H18" i="3"/>
  <c r="J18" i="3"/>
  <c r="N18" i="3"/>
  <c r="B19" i="3"/>
  <c r="C19" i="3"/>
  <c r="D19" i="3"/>
  <c r="E19" i="3"/>
  <c r="F19" i="3"/>
  <c r="G19" i="3"/>
  <c r="H19" i="3"/>
  <c r="J19" i="3"/>
  <c r="B20" i="3"/>
  <c r="C20" i="3"/>
  <c r="D20" i="3"/>
  <c r="E20" i="3"/>
  <c r="F20" i="3"/>
  <c r="G20" i="3"/>
  <c r="H20" i="3"/>
  <c r="J20" i="3"/>
  <c r="B21" i="3"/>
  <c r="C21" i="3"/>
  <c r="D21" i="3"/>
  <c r="E21" i="3"/>
  <c r="F21" i="3"/>
  <c r="G21" i="3"/>
  <c r="H21" i="3"/>
  <c r="J21" i="3"/>
  <c r="B22" i="3"/>
  <c r="C22" i="3"/>
  <c r="D22" i="3"/>
  <c r="E22" i="3"/>
  <c r="F22" i="3"/>
  <c r="G22" i="3"/>
  <c r="H22" i="3"/>
  <c r="J22" i="3"/>
  <c r="B23" i="3"/>
  <c r="C23" i="3"/>
  <c r="D23" i="3"/>
  <c r="E23" i="3"/>
  <c r="F23" i="3"/>
  <c r="G23" i="3"/>
  <c r="H23" i="3"/>
  <c r="J23" i="3"/>
  <c r="B24" i="3"/>
  <c r="C24" i="3"/>
  <c r="D24" i="3"/>
  <c r="E24" i="3"/>
  <c r="F24" i="3"/>
  <c r="G24" i="3"/>
  <c r="H24" i="3"/>
  <c r="I24" i="3"/>
  <c r="J24" i="3"/>
  <c r="B25" i="3"/>
  <c r="C25" i="3"/>
  <c r="D25" i="3"/>
  <c r="E25" i="3"/>
  <c r="F25" i="3"/>
  <c r="G25" i="3"/>
  <c r="H25" i="3"/>
  <c r="J25" i="3"/>
  <c r="B26" i="3"/>
  <c r="C26" i="3"/>
  <c r="D26" i="3"/>
  <c r="E26" i="3"/>
  <c r="F26" i="3"/>
  <c r="G26" i="3"/>
  <c r="H26" i="3"/>
  <c r="J26" i="3"/>
  <c r="B27" i="3"/>
  <c r="C27" i="3"/>
  <c r="D27" i="3"/>
  <c r="E27" i="3"/>
  <c r="F27" i="3"/>
  <c r="G27" i="3"/>
  <c r="H27" i="3"/>
  <c r="J27" i="3"/>
  <c r="B28" i="3"/>
  <c r="C28" i="3"/>
  <c r="D28" i="3"/>
  <c r="E28" i="3"/>
  <c r="F28" i="3"/>
  <c r="G28" i="3"/>
  <c r="H28" i="3"/>
  <c r="J28" i="3"/>
  <c r="B29" i="3"/>
  <c r="C29" i="3"/>
  <c r="D29" i="3"/>
  <c r="E29" i="3"/>
  <c r="F29" i="3"/>
  <c r="G29" i="3"/>
  <c r="H29" i="3"/>
  <c r="J29" i="3"/>
  <c r="B30" i="3"/>
  <c r="C30" i="3"/>
  <c r="D30" i="3"/>
  <c r="E30" i="3"/>
  <c r="F30" i="3"/>
  <c r="G30" i="3"/>
  <c r="H30" i="3"/>
  <c r="J30" i="3"/>
  <c r="B31" i="3"/>
  <c r="C31" i="3"/>
  <c r="D31" i="3"/>
  <c r="E31" i="3"/>
  <c r="F31" i="3"/>
  <c r="G31" i="3"/>
  <c r="H31" i="3"/>
  <c r="I31" i="3"/>
  <c r="J31" i="3"/>
  <c r="K31" i="3"/>
  <c r="B32" i="3"/>
  <c r="C32" i="3"/>
  <c r="D32" i="3"/>
  <c r="E32" i="3"/>
  <c r="F32" i="3"/>
  <c r="G32" i="3"/>
  <c r="H32" i="3"/>
  <c r="J32" i="3"/>
  <c r="B33" i="3"/>
  <c r="C33" i="3"/>
  <c r="D33" i="3"/>
  <c r="E33" i="3"/>
  <c r="F33" i="3"/>
  <c r="G33" i="3"/>
  <c r="H33" i="3"/>
  <c r="J33" i="3"/>
  <c r="B34" i="3"/>
  <c r="C34" i="3"/>
  <c r="D34" i="3"/>
  <c r="E34" i="3"/>
  <c r="F34" i="3"/>
  <c r="G34" i="3"/>
  <c r="H34" i="3"/>
  <c r="J34" i="3"/>
  <c r="K34" i="3"/>
  <c r="I11" i="7"/>
  <c r="K11" i="7" s="1"/>
  <c r="K23" i="3" s="1"/>
  <c r="I12" i="7"/>
  <c r="K12" i="7" s="1"/>
  <c r="K24" i="3" s="1"/>
  <c r="I37" i="3" l="1"/>
  <c r="K25" i="7"/>
  <c r="K37" i="3" s="1"/>
  <c r="K33" i="7"/>
  <c r="K45" i="3" s="1"/>
  <c r="I45" i="3"/>
  <c r="I42" i="3"/>
  <c r="K30" i="7"/>
  <c r="K42" i="3" s="1"/>
  <c r="I46" i="3"/>
  <c r="K34" i="7"/>
  <c r="K46" i="3" s="1"/>
  <c r="K23" i="7"/>
  <c r="K35" i="3" s="1"/>
  <c r="I35" i="3"/>
  <c r="K27" i="7"/>
  <c r="K39" i="3" s="1"/>
  <c r="I39" i="3"/>
  <c r="I43" i="3"/>
  <c r="K31" i="7"/>
  <c r="K43" i="3" s="1"/>
  <c r="I47" i="3"/>
  <c r="K35" i="7"/>
  <c r="K47" i="3" s="1"/>
  <c r="M7" i="9"/>
  <c r="N6" i="9"/>
  <c r="I33" i="3"/>
  <c r="K21" i="7"/>
  <c r="K33" i="3" s="1"/>
  <c r="K29" i="7"/>
  <c r="K41" i="3" s="1"/>
  <c r="I41" i="3"/>
  <c r="I30" i="3"/>
  <c r="K18" i="7"/>
  <c r="K30" i="3" s="1"/>
  <c r="I38" i="3"/>
  <c r="K26" i="7"/>
  <c r="K38" i="3" s="1"/>
  <c r="I34" i="3"/>
  <c r="I23" i="3"/>
  <c r="I32" i="3"/>
  <c r="K20" i="7"/>
  <c r="K32" i="3" s="1"/>
  <c r="I36" i="3"/>
  <c r="K24" i="7"/>
  <c r="K36" i="3" s="1"/>
  <c r="I40" i="3"/>
  <c r="K28" i="7"/>
  <c r="K40" i="3" s="1"/>
  <c r="K32" i="7"/>
  <c r="K44" i="3" s="1"/>
  <c r="I44" i="3"/>
  <c r="F3" i="5"/>
  <c r="E3" i="5"/>
  <c r="D4" i="5"/>
  <c r="D5" i="5"/>
  <c r="D6" i="5"/>
  <c r="D7" i="5"/>
  <c r="D8" i="5"/>
  <c r="D3" i="5"/>
  <c r="C4" i="5"/>
  <c r="C5" i="5"/>
  <c r="C6" i="5"/>
  <c r="C7" i="5"/>
  <c r="C8" i="5"/>
  <c r="C3" i="5"/>
  <c r="M6" i="7"/>
  <c r="O6" i="7"/>
  <c r="P6" i="7" l="1"/>
  <c r="P18" i="3" s="1"/>
  <c r="O18" i="3"/>
  <c r="M18" i="3"/>
  <c r="M8" i="9"/>
  <c r="N7" i="9"/>
  <c r="I8" i="7"/>
  <c r="I9" i="7"/>
  <c r="I10" i="7"/>
  <c r="I22" i="3" s="1"/>
  <c r="I13" i="7"/>
  <c r="I14" i="7"/>
  <c r="I15" i="7"/>
  <c r="I16" i="7"/>
  <c r="I17" i="7"/>
  <c r="I7" i="7"/>
  <c r="M7" i="7"/>
  <c r="M19" i="3" s="1"/>
  <c r="I6" i="7"/>
  <c r="P2" i="4"/>
  <c r="P3" i="4"/>
  <c r="P4" i="4" s="1"/>
  <c r="L6" i="7" l="1"/>
  <c r="I18" i="3"/>
  <c r="K6" i="7"/>
  <c r="K18" i="3" s="1"/>
  <c r="I27" i="3"/>
  <c r="K15" i="7"/>
  <c r="K27" i="3" s="1"/>
  <c r="I21" i="3"/>
  <c r="K9" i="7"/>
  <c r="K21" i="3" s="1"/>
  <c r="M9" i="9"/>
  <c r="N8" i="9"/>
  <c r="I19" i="3"/>
  <c r="K7" i="7"/>
  <c r="K19" i="3" s="1"/>
  <c r="I26" i="3"/>
  <c r="K14" i="7"/>
  <c r="K26" i="3" s="1"/>
  <c r="I20" i="3"/>
  <c r="K8" i="7"/>
  <c r="K20" i="3" s="1"/>
  <c r="I28" i="3"/>
  <c r="K16" i="7"/>
  <c r="K28" i="3" s="1"/>
  <c r="I29" i="3"/>
  <c r="K17" i="7"/>
  <c r="K29" i="3" s="1"/>
  <c r="I25" i="3"/>
  <c r="K13" i="7"/>
  <c r="K25" i="3" s="1"/>
  <c r="K10" i="7"/>
  <c r="K22" i="3" s="1"/>
  <c r="M8" i="7"/>
  <c r="N7" i="7"/>
  <c r="O7" i="7"/>
  <c r="O19" i="3" s="1"/>
  <c r="P7" i="7" l="1"/>
  <c r="P19" i="3" s="1"/>
  <c r="N19" i="3"/>
  <c r="M10" i="9"/>
  <c r="N9" i="9"/>
  <c r="M9" i="7"/>
  <c r="M20" i="3"/>
  <c r="L18" i="3"/>
  <c r="L7" i="7"/>
  <c r="O9" i="7"/>
  <c r="O8" i="7"/>
  <c r="M11" i="9" l="1"/>
  <c r="N10" i="9"/>
  <c r="N9" i="7"/>
  <c r="O21" i="3"/>
  <c r="L19" i="3"/>
  <c r="L8" i="7"/>
  <c r="N8" i="7"/>
  <c r="O20" i="3"/>
  <c r="M10" i="7"/>
  <c r="M21" i="3"/>
  <c r="P8" i="7" l="1"/>
  <c r="P20" i="3" s="1"/>
  <c r="N20" i="3"/>
  <c r="L20" i="3"/>
  <c r="L9" i="7"/>
  <c r="P9" i="7"/>
  <c r="P21" i="3" s="1"/>
  <c r="N21" i="3"/>
  <c r="M22" i="3"/>
  <c r="O10" i="7"/>
  <c r="M11" i="7"/>
  <c r="M12" i="9"/>
  <c r="N11" i="9"/>
  <c r="M13" i="9" l="1"/>
  <c r="N12" i="9"/>
  <c r="M23" i="3"/>
  <c r="O11" i="7"/>
  <c r="M12" i="7"/>
  <c r="O22" i="3"/>
  <c r="N10" i="7"/>
  <c r="L21" i="3"/>
  <c r="L10" i="7"/>
  <c r="L11" i="7" l="1"/>
  <c r="L22" i="3"/>
  <c r="O23" i="3"/>
  <c r="N11" i="7"/>
  <c r="N22" i="3"/>
  <c r="P10" i="7"/>
  <c r="P22" i="3" s="1"/>
  <c r="M24" i="3"/>
  <c r="M13" i="7"/>
  <c r="O12" i="7"/>
  <c r="O24" i="3" s="1"/>
  <c r="O13" i="7"/>
  <c r="O25" i="3" s="1"/>
  <c r="M14" i="9"/>
  <c r="N13" i="9"/>
  <c r="M15" i="9" l="1"/>
  <c r="N14" i="9"/>
  <c r="M14" i="7"/>
  <c r="N13" i="7"/>
  <c r="M25" i="3"/>
  <c r="N12" i="7"/>
  <c r="L12" i="7"/>
  <c r="L23" i="3"/>
  <c r="N23" i="3"/>
  <c r="P11" i="7"/>
  <c r="P23" i="3" s="1"/>
  <c r="P13" i="7" l="1"/>
  <c r="P25" i="3" s="1"/>
  <c r="N25" i="3"/>
  <c r="N14" i="7"/>
  <c r="M26" i="3"/>
  <c r="M15" i="7"/>
  <c r="O14" i="7"/>
  <c r="O26" i="3" s="1"/>
  <c r="N24" i="3"/>
  <c r="P12" i="7"/>
  <c r="P24" i="3" s="1"/>
  <c r="L13" i="7"/>
  <c r="L24" i="3"/>
  <c r="M16" i="9"/>
  <c r="N15" i="9"/>
  <c r="M17" i="9" l="1"/>
  <c r="N16" i="9"/>
  <c r="P14" i="7"/>
  <c r="P26" i="3" s="1"/>
  <c r="N26" i="3"/>
  <c r="L14" i="7"/>
  <c r="L25" i="3"/>
  <c r="M27" i="3"/>
  <c r="N15" i="7"/>
  <c r="M16" i="7"/>
  <c r="O15" i="7"/>
  <c r="O27" i="3" s="1"/>
  <c r="P15" i="7" l="1"/>
  <c r="P27" i="3" s="1"/>
  <c r="N27" i="3"/>
  <c r="M28" i="3"/>
  <c r="M17" i="7"/>
  <c r="O16" i="7"/>
  <c r="O28" i="3" s="1"/>
  <c r="L15" i="7"/>
  <c r="L26" i="3"/>
  <c r="M18" i="9"/>
  <c r="N17" i="9"/>
  <c r="L16" i="7" l="1"/>
  <c r="L27" i="3"/>
  <c r="M18" i="7"/>
  <c r="M29" i="3"/>
  <c r="O17" i="7"/>
  <c r="O29" i="3" s="1"/>
  <c r="M19" i="9"/>
  <c r="N18" i="9"/>
  <c r="O18" i="7"/>
  <c r="O30" i="3" s="1"/>
  <c r="N16" i="7"/>
  <c r="N28" i="3" l="1"/>
  <c r="P16" i="7"/>
  <c r="P28" i="3" s="1"/>
  <c r="M20" i="9"/>
  <c r="N19" i="9"/>
  <c r="M19" i="7"/>
  <c r="M30" i="3"/>
  <c r="N18" i="7"/>
  <c r="N17" i="7"/>
  <c r="L17" i="7"/>
  <c r="L28" i="3"/>
  <c r="N30" i="3" l="1"/>
  <c r="P18" i="7"/>
  <c r="P30" i="3" s="1"/>
  <c r="M31" i="3"/>
  <c r="N19" i="7"/>
  <c r="M20" i="7"/>
  <c r="O19" i="7"/>
  <c r="O31" i="3" s="1"/>
  <c r="P17" i="7"/>
  <c r="P29" i="3" s="1"/>
  <c r="N29" i="3"/>
  <c r="M21" i="9"/>
  <c r="N20" i="9"/>
  <c r="L18" i="7"/>
  <c r="L29" i="3"/>
  <c r="L19" i="7" l="1"/>
  <c r="L30" i="3"/>
  <c r="N31" i="3"/>
  <c r="P19" i="7"/>
  <c r="P31" i="3" s="1"/>
  <c r="M22" i="9"/>
  <c r="N21" i="9"/>
  <c r="M21" i="7"/>
  <c r="M32" i="3"/>
  <c r="O20" i="7"/>
  <c r="O32" i="3" s="1"/>
  <c r="M33" i="3" l="1"/>
  <c r="M22" i="7"/>
  <c r="O21" i="7"/>
  <c r="O33" i="3" s="1"/>
  <c r="O22" i="7"/>
  <c r="O34" i="3" s="1"/>
  <c r="N20" i="7"/>
  <c r="M23" i="9"/>
  <c r="N22" i="9"/>
  <c r="L20" i="7"/>
  <c r="L31" i="3"/>
  <c r="L21" i="7" l="1"/>
  <c r="L32" i="3"/>
  <c r="M34" i="3"/>
  <c r="M23" i="7"/>
  <c r="N22" i="7"/>
  <c r="N32" i="3"/>
  <c r="P20" i="7"/>
  <c r="P32" i="3" s="1"/>
  <c r="N21" i="7"/>
  <c r="M24" i="9"/>
  <c r="N24" i="9" s="1"/>
  <c r="N23" i="9"/>
  <c r="M35" i="3" l="1"/>
  <c r="M24" i="7"/>
  <c r="O23" i="7"/>
  <c r="N33" i="3"/>
  <c r="P21" i="7"/>
  <c r="P33" i="3" s="1"/>
  <c r="P22" i="7"/>
  <c r="P34" i="3" s="1"/>
  <c r="N34" i="3"/>
  <c r="L22" i="7"/>
  <c r="L33" i="3"/>
  <c r="L23" i="7" l="1"/>
  <c r="L34" i="3"/>
  <c r="N23" i="7"/>
  <c r="O35" i="3"/>
  <c r="M36" i="3"/>
  <c r="M25" i="7"/>
  <c r="O24" i="7"/>
  <c r="O36" i="3" s="1"/>
  <c r="M37" i="3" l="1"/>
  <c r="M26" i="7"/>
  <c r="O25" i="7"/>
  <c r="P23" i="7"/>
  <c r="P35" i="3" s="1"/>
  <c r="N35" i="3"/>
  <c r="N24" i="7"/>
  <c r="L24" i="7"/>
  <c r="L35" i="3"/>
  <c r="L25" i="7" l="1"/>
  <c r="L36" i="3"/>
  <c r="N25" i="7"/>
  <c r="O37" i="3"/>
  <c r="P24" i="7"/>
  <c r="P36" i="3" s="1"/>
  <c r="N36" i="3"/>
  <c r="M38" i="3"/>
  <c r="M27" i="7"/>
  <c r="O26" i="7"/>
  <c r="M39" i="3" l="1"/>
  <c r="M28" i="7"/>
  <c r="O27" i="7"/>
  <c r="O39" i="3" s="1"/>
  <c r="P25" i="7"/>
  <c r="P37" i="3" s="1"/>
  <c r="N37" i="3"/>
  <c r="N26" i="7"/>
  <c r="O38" i="3"/>
  <c r="L26" i="7"/>
  <c r="L37" i="3"/>
  <c r="L27" i="7" l="1"/>
  <c r="L38" i="3"/>
  <c r="M40" i="3"/>
  <c r="N28" i="7"/>
  <c r="M29" i="7"/>
  <c r="P26" i="7"/>
  <c r="P38" i="3" s="1"/>
  <c r="N38" i="3"/>
  <c r="N27" i="7"/>
  <c r="O28" i="7"/>
  <c r="O40" i="3" s="1"/>
  <c r="P28" i="7" l="1"/>
  <c r="P40" i="3" s="1"/>
  <c r="N40" i="3"/>
  <c r="P27" i="7"/>
  <c r="P39" i="3" s="1"/>
  <c r="N39" i="3"/>
  <c r="M41" i="3"/>
  <c r="M30" i="7"/>
  <c r="O29" i="7"/>
  <c r="L28" i="7"/>
  <c r="L39" i="3"/>
  <c r="L29" i="7" l="1"/>
  <c r="L40" i="3"/>
  <c r="N29" i="7"/>
  <c r="O41" i="3"/>
  <c r="M42" i="3"/>
  <c r="M31" i="7"/>
  <c r="O30" i="7"/>
  <c r="O31" i="7"/>
  <c r="N31" i="7" l="1"/>
  <c r="O43" i="3"/>
  <c r="N30" i="7"/>
  <c r="O42" i="3"/>
  <c r="P29" i="7"/>
  <c r="P41" i="3" s="1"/>
  <c r="N41" i="3"/>
  <c r="M43" i="3"/>
  <c r="M32" i="7"/>
  <c r="L30" i="7"/>
  <c r="L41" i="3"/>
  <c r="M44" i="3" l="1"/>
  <c r="M33" i="7"/>
  <c r="O32" i="7"/>
  <c r="L31" i="7"/>
  <c r="L42" i="3"/>
  <c r="P30" i="7"/>
  <c r="P42" i="3" s="1"/>
  <c r="N42" i="3"/>
  <c r="O33" i="7"/>
  <c r="P31" i="7"/>
  <c r="P43" i="3" s="1"/>
  <c r="N43" i="3"/>
  <c r="N33" i="7" l="1"/>
  <c r="O45" i="3"/>
  <c r="L32" i="7"/>
  <c r="L43" i="3"/>
  <c r="N32" i="7"/>
  <c r="O44" i="3"/>
  <c r="M45" i="3"/>
  <c r="M34" i="7"/>
  <c r="M46" i="3" l="1"/>
  <c r="M35" i="7"/>
  <c r="O34" i="7"/>
  <c r="L33" i="7"/>
  <c r="L44" i="3"/>
  <c r="P32" i="7"/>
  <c r="P44" i="3" s="1"/>
  <c r="N44" i="3"/>
  <c r="P33" i="7"/>
  <c r="P45" i="3" s="1"/>
  <c r="N45" i="3"/>
  <c r="L34" i="7" l="1"/>
  <c r="L45" i="3"/>
  <c r="N34" i="7"/>
  <c r="O46" i="3"/>
  <c r="M47" i="3"/>
  <c r="O35" i="7"/>
  <c r="P34" i="7" l="1"/>
  <c r="P46" i="3" s="1"/>
  <c r="N46" i="3"/>
  <c r="N35" i="7"/>
  <c r="O47" i="3"/>
  <c r="L35" i="7"/>
  <c r="L47" i="3" s="1"/>
  <c r="L46" i="3"/>
  <c r="P35" i="7" l="1"/>
  <c r="P47" i="3" s="1"/>
  <c r="N47" i="3"/>
</calcChain>
</file>

<file path=xl/sharedStrings.xml><?xml version="1.0" encoding="utf-8"?>
<sst xmlns="http://schemas.openxmlformats.org/spreadsheetml/2006/main" count="156" uniqueCount="104">
  <si>
    <t>Ed/Rev</t>
  </si>
  <si>
    <t>Fecha</t>
  </si>
  <si>
    <t>Nombre del sistema</t>
  </si>
  <si>
    <t>IDEA</t>
  </si>
  <si>
    <t>Concepto</t>
  </si>
  <si>
    <t>Tipo</t>
  </si>
  <si>
    <t>Resultados previstos</t>
  </si>
  <si>
    <t>Timing previsto</t>
  </si>
  <si>
    <t>CONSTRUCCION</t>
  </si>
  <si>
    <t>Setup</t>
  </si>
  <si>
    <t>Ptos Entrada</t>
  </si>
  <si>
    <t>Ptos Salida</t>
  </si>
  <si>
    <t>Stop Loss</t>
  </si>
  <si>
    <t>Money Management</t>
  </si>
  <si>
    <t>Reglas de uso</t>
  </si>
  <si>
    <t>Diagrama de flujo</t>
  </si>
  <si>
    <t>Activo</t>
  </si>
  <si>
    <t>TEST PROFILE</t>
  </si>
  <si>
    <t>Desviación típica</t>
  </si>
  <si>
    <t>EQUITY CURVE TRADE A TRADE</t>
  </si>
  <si>
    <t>SIMULACION DE MONTERCARLO</t>
  </si>
  <si>
    <t>Trades</t>
  </si>
  <si>
    <t>Resultados trade a trade y en base diaria del Walk Forward.</t>
  </si>
  <si>
    <t>Avg. Trade</t>
  </si>
  <si>
    <t>SQN</t>
  </si>
  <si>
    <t>Histórico Continuo</t>
  </si>
  <si>
    <t>Trade a trade</t>
  </si>
  <si>
    <t>Diario</t>
  </si>
  <si>
    <t>Entry</t>
  </si>
  <si>
    <t>Profit</t>
  </si>
  <si>
    <t>Resultados Out-Sample</t>
  </si>
  <si>
    <t>Totales</t>
  </si>
  <si>
    <t>Medias</t>
  </si>
  <si>
    <t>Desv.</t>
  </si>
  <si>
    <t>Total Net Profit</t>
  </si>
  <si>
    <t>Profit Factor</t>
  </si>
  <si>
    <t>Max. Drawdown</t>
  </si>
  <si>
    <t>Total # of Trades</t>
  </si>
  <si>
    <t>Percent Profitable</t>
  </si>
  <si>
    <t>Average Trade</t>
  </si>
  <si>
    <t>Largest Losing Trade</t>
  </si>
  <si>
    <t>Beneficio Anualizado</t>
  </si>
  <si>
    <t>Nº op</t>
  </si>
  <si>
    <t>Posicion entrada</t>
  </si>
  <si>
    <t>Posicion salida</t>
  </si>
  <si>
    <t>Desliz. entrada</t>
  </si>
  <si>
    <t>Desliz. salida</t>
  </si>
  <si>
    <t>Descripción error</t>
  </si>
  <si>
    <t>Informe</t>
  </si>
  <si>
    <t>Deslizamiento mayor que el permitido</t>
  </si>
  <si>
    <t>Desconexión de la plataforma</t>
  </si>
  <si>
    <t>Nombre sistema</t>
  </si>
  <si>
    <t>Plataforma</t>
  </si>
  <si>
    <t>Versión</t>
  </si>
  <si>
    <t>Codigo</t>
  </si>
  <si>
    <t>Fecha salida</t>
  </si>
  <si>
    <t>Cantidad</t>
  </si>
  <si>
    <t>Orden/Dirección</t>
  </si>
  <si>
    <t>Resultado teórico</t>
  </si>
  <si>
    <t>Resultado real obtenido</t>
  </si>
  <si>
    <t>Largo</t>
  </si>
  <si>
    <t>Corto</t>
  </si>
  <si>
    <t>Multiplicador mercado:</t>
  </si>
  <si>
    <t>10€/pto</t>
  </si>
  <si>
    <t>Comisión:</t>
  </si>
  <si>
    <t>2,5€/contrato</t>
  </si>
  <si>
    <t>DD</t>
  </si>
  <si>
    <t>Maximo</t>
  </si>
  <si>
    <t>DD%</t>
  </si>
  <si>
    <t>Cap inicial:</t>
  </si>
  <si>
    <t>Fecha entrada</t>
  </si>
  <si>
    <t>Slippage</t>
  </si>
  <si>
    <t xml:space="preserve">Resultados </t>
  </si>
  <si>
    <t>Teórico</t>
  </si>
  <si>
    <t>Real</t>
  </si>
  <si>
    <t>Acumulado real</t>
  </si>
  <si>
    <t>Acumulado teórico</t>
  </si>
  <si>
    <t>Punto entrada teorico</t>
  </si>
  <si>
    <t>Punto salida teorico</t>
  </si>
  <si>
    <t>Activo:</t>
  </si>
  <si>
    <t>Max DD Montecarlo:</t>
  </si>
  <si>
    <t>Multiplicador confianza:</t>
  </si>
  <si>
    <t>Capital inicial Co</t>
  </si>
  <si>
    <t>Garantías por contrato:</t>
  </si>
  <si>
    <t>Peor pérdida</t>
  </si>
  <si>
    <t>Minimo necesario por contrato sin MM:</t>
  </si>
  <si>
    <t>δ =</t>
  </si>
  <si>
    <r>
      <t xml:space="preserve">δ </t>
    </r>
    <r>
      <rPr>
        <b/>
        <sz val="10"/>
        <color theme="1"/>
        <rFont val="Calibri"/>
        <family val="2"/>
      </rPr>
      <t>mínima operativa</t>
    </r>
    <r>
      <rPr>
        <b/>
        <sz val="14"/>
        <color theme="1"/>
        <rFont val="Calibri"/>
        <family val="2"/>
      </rPr>
      <t xml:space="preserve">  =</t>
    </r>
  </si>
  <si>
    <t xml:space="preserve">Money Management Empleado: </t>
  </si>
  <si>
    <t>Fixed Ratio</t>
  </si>
  <si>
    <t>n (max), límite de las garantías</t>
  </si>
  <si>
    <t xml:space="preserve"> δ optima =</t>
  </si>
  <si>
    <t>Co elegido</t>
  </si>
  <si>
    <t xml:space="preserve">delta </t>
  </si>
  <si>
    <t>CONTRATO</t>
  </si>
  <si>
    <t>B NIVEL</t>
  </si>
  <si>
    <t>B CONTRATO</t>
  </si>
  <si>
    <t>B ACUMULADO</t>
  </si>
  <si>
    <t xml:space="preserve">SALDO </t>
  </si>
  <si>
    <t>GARANTIAS</t>
  </si>
  <si>
    <t>t-test</t>
  </si>
  <si>
    <t>Control T-Test</t>
  </si>
  <si>
    <t>Puntos fuera rango permitido Slippage</t>
  </si>
  <si>
    <t>DD fuera cono permitido Montecarlo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</si>
</sst>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quot;€&quot;"/>
    <numFmt numFmtId="165" formatCode="[$$-300A]\ #,##0.00_ ;[Red]\-[$$-300A]\ #,##0.00\ "/>
    <numFmt numFmtId="166" formatCode="#,##0.0"/>
  </numFmts>
  <fonts count="33"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libri Light"/>
      <family val="2"/>
      <scheme val="major"/>
    </font>
    <font>
      <sz val="11"/>
      <color rgb="FF9C6500"/>
      <name val="Calibri"/>
      <family val="2"/>
      <scheme val="minor"/>
    </font>
    <font>
      <sz val="10"/>
      <name val="Arial"/>
      <family val="2"/>
    </font>
    <font>
      <i/>
      <sz val="11"/>
      <color theme="1"/>
      <name val="Calibri"/>
      <family val="2"/>
      <scheme val="minor"/>
    </font>
    <font>
      <sz val="8"/>
      <name val="Microsoft Sans Serif"/>
      <family val="2"/>
    </font>
    <font>
      <sz val="11"/>
      <color indexed="8"/>
      <name val="Calibri"/>
      <family val="2"/>
    </font>
    <font>
      <sz val="12"/>
      <color theme="1"/>
      <name val="Calibri"/>
      <family val="2"/>
      <scheme val="minor"/>
    </font>
    <font>
      <sz val="12"/>
      <color rgb="FF006100"/>
      <name val="Calibri"/>
      <family val="2"/>
      <scheme val="minor"/>
    </font>
    <font>
      <sz val="10"/>
      <color theme="1"/>
      <name val="Calibri"/>
      <family val="2"/>
      <scheme val="minor"/>
    </font>
    <font>
      <sz val="16"/>
      <color theme="0"/>
      <name val="Calibri"/>
      <family val="2"/>
      <scheme val="minor"/>
    </font>
    <font>
      <i/>
      <sz val="10"/>
      <color theme="1"/>
      <name val="Calibri"/>
      <family val="2"/>
      <scheme val="minor"/>
    </font>
    <font>
      <sz val="8"/>
      <color theme="0"/>
      <name val="Microsoft Sans Serif"/>
      <family val="2"/>
    </font>
    <font>
      <b/>
      <sz val="10"/>
      <name val="Calibri"/>
      <family val="2"/>
      <scheme val="minor"/>
    </font>
    <font>
      <b/>
      <sz val="10"/>
      <color theme="0"/>
      <name val="Calibri"/>
      <family val="2"/>
      <scheme val="minor"/>
    </font>
    <font>
      <sz val="10"/>
      <color rgb="FFFF0000"/>
      <name val="Calibri"/>
      <family val="2"/>
      <scheme val="minor"/>
    </font>
    <font>
      <b/>
      <sz val="14"/>
      <color theme="1"/>
      <name val="Calibri"/>
      <family val="2"/>
    </font>
    <font>
      <b/>
      <sz val="10"/>
      <color theme="1"/>
      <name val="Calibri"/>
      <family val="2"/>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2"/>
        <bgColor indexed="64"/>
      </patternFill>
    </fill>
    <fill>
      <patternFill patternType="solid">
        <fgColor theme="5" tint="0.79998168889431442"/>
        <bgColor indexed="64"/>
      </patternFill>
    </fill>
    <fill>
      <patternFill patternType="solid">
        <fgColor rgb="FF92D050"/>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rgb="FFFFC000"/>
        <bgColor indexed="64"/>
      </patternFill>
    </fill>
    <fill>
      <patternFill patternType="solid">
        <fgColor rgb="FF00B050"/>
        <bgColor indexed="64"/>
      </patternFill>
    </fill>
    <fill>
      <patternFill patternType="solid">
        <fgColor theme="1"/>
        <bgColor indexed="11"/>
      </patternFill>
    </fill>
    <fill>
      <patternFill patternType="solid">
        <fgColor indexed="8"/>
        <bgColor indexed="11"/>
      </patternFill>
    </fill>
    <fill>
      <patternFill patternType="solid">
        <fgColor rgb="FFFFC000"/>
        <bgColor indexed="11"/>
      </patternFill>
    </fill>
    <fill>
      <patternFill patternType="solid">
        <fgColor theme="2" tint="-0.749992370372631"/>
        <bgColor indexed="64"/>
      </patternFill>
    </fill>
    <fill>
      <patternFill patternType="solid">
        <fgColor theme="7" tint="0.39997558519241921"/>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23">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5" borderId="4" applyNumberFormat="0" applyAlignment="0" applyProtection="0"/>
    <xf numFmtId="0" fontId="8" fillId="6" borderId="5" applyNumberFormat="0" applyAlignment="0" applyProtection="0"/>
    <xf numFmtId="0" fontId="9" fillId="6" borderId="4" applyNumberFormat="0" applyAlignment="0" applyProtection="0"/>
    <xf numFmtId="0" fontId="10" fillId="0" borderId="6" applyNumberFormat="0" applyFill="0" applyAlignment="0" applyProtection="0"/>
    <xf numFmtId="0" fontId="11" fillId="7" borderId="7" applyNumberFormat="0" applyAlignment="0" applyProtection="0"/>
    <xf numFmtId="0" fontId="12" fillId="0" borderId="0" applyNumberFormat="0" applyFill="0" applyBorder="0" applyAlignment="0" applyProtection="0"/>
    <xf numFmtId="0" fontId="1" fillId="8" borderId="8" applyNumberFormat="0" applyFont="0" applyAlignment="0" applyProtection="0"/>
    <xf numFmtId="0" fontId="13" fillId="0" borderId="0" applyNumberFormat="0" applyFill="0" applyBorder="0" applyAlignment="0" applyProtection="0"/>
    <xf numFmtId="0" fontId="14" fillId="0" borderId="9" applyNumberFormat="0" applyFill="0" applyAlignment="0" applyProtection="0"/>
    <xf numFmtId="0" fontId="15"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5"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5"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5"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5"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5"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6" fillId="0" borderId="0" applyNumberFormat="0" applyFill="0" applyBorder="0" applyAlignment="0" applyProtection="0"/>
    <xf numFmtId="0" fontId="17" fillId="4" borderId="0" applyNumberFormat="0" applyBorder="0" applyAlignment="0" applyProtection="0"/>
    <xf numFmtId="0" fontId="15" fillId="12" borderId="0" applyNumberFormat="0" applyBorder="0" applyAlignment="0" applyProtection="0"/>
    <xf numFmtId="0" fontId="15" fillId="16" borderId="0" applyNumberFormat="0" applyBorder="0" applyAlignment="0" applyProtection="0"/>
    <xf numFmtId="0" fontId="15" fillId="20" borderId="0" applyNumberFormat="0" applyBorder="0" applyAlignment="0" applyProtection="0"/>
    <xf numFmtId="0" fontId="15" fillId="24" borderId="0" applyNumberFormat="0" applyBorder="0" applyAlignment="0" applyProtection="0"/>
    <xf numFmtId="0" fontId="15" fillId="28" borderId="0" applyNumberFormat="0" applyBorder="0" applyAlignment="0" applyProtection="0"/>
    <xf numFmtId="0" fontId="15" fillId="32" borderId="0" applyNumberFormat="0" applyBorder="0" applyAlignment="0" applyProtection="0"/>
    <xf numFmtId="165" fontId="1" fillId="11" borderId="0" applyNumberFormat="0" applyBorder="0" applyAlignment="0" applyProtection="0"/>
    <xf numFmtId="0" fontId="18" fillId="0" borderId="0"/>
    <xf numFmtId="0" fontId="18" fillId="0" borderId="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8" fillId="0" borderId="0"/>
    <xf numFmtId="0" fontId="18" fillId="0" borderId="0"/>
    <xf numFmtId="0" fontId="18" fillId="0" borderId="0"/>
    <xf numFmtId="165" fontId="18" fillId="0" borderId="0"/>
    <xf numFmtId="0" fontId="1" fillId="0" borderId="0"/>
    <xf numFmtId="0" fontId="18" fillId="0" borderId="0"/>
    <xf numFmtId="0" fontId="21" fillId="8" borderId="8" applyNumberFormat="0" applyFont="0" applyAlignment="0" applyProtection="0"/>
    <xf numFmtId="0" fontId="21" fillId="8" borderId="8" applyNumberFormat="0" applyFont="0" applyAlignment="0" applyProtection="0"/>
    <xf numFmtId="0" fontId="21" fillId="8" borderId="8" applyNumberFormat="0" applyFont="0" applyAlignment="0" applyProtection="0"/>
    <xf numFmtId="0" fontId="21" fillId="8" borderId="8" applyNumberFormat="0" applyFont="0" applyAlignment="0" applyProtection="0"/>
    <xf numFmtId="0" fontId="21" fillId="8" borderId="8" applyNumberFormat="0" applyFont="0" applyAlignment="0" applyProtection="0"/>
    <xf numFmtId="0" fontId="21" fillId="8" borderId="8" applyNumberFormat="0" applyFont="0" applyAlignment="0" applyProtection="0"/>
    <xf numFmtId="165" fontId="1" fillId="30" borderId="0" applyNumberFormat="0" applyBorder="0" applyAlignment="0" applyProtection="0"/>
    <xf numFmtId="165" fontId="1" fillId="22" borderId="0" applyNumberFormat="0" applyBorder="0" applyAlignment="0" applyProtection="0"/>
    <xf numFmtId="165" fontId="21" fillId="8" borderId="8" applyNumberFormat="0" applyFont="0" applyAlignment="0" applyProtection="0"/>
    <xf numFmtId="165" fontId="21" fillId="8" borderId="8" applyNumberFormat="0" applyFont="0" applyAlignment="0" applyProtection="0"/>
    <xf numFmtId="165" fontId="21" fillId="8" borderId="8" applyNumberFormat="0" applyFont="0" applyAlignment="0" applyProtection="0"/>
    <xf numFmtId="165" fontId="21" fillId="8" borderId="8" applyNumberFormat="0" applyFont="0" applyAlignment="0" applyProtection="0"/>
    <xf numFmtId="165" fontId="21" fillId="8" borderId="8" applyNumberFormat="0" applyFont="0" applyAlignment="0" applyProtection="0"/>
    <xf numFmtId="165" fontId="21" fillId="8" borderId="8" applyNumberFormat="0" applyFont="0" applyAlignment="0" applyProtection="0"/>
    <xf numFmtId="165" fontId="18" fillId="0" borderId="0"/>
    <xf numFmtId="165" fontId="1" fillId="0" borderId="0"/>
    <xf numFmtId="165" fontId="18" fillId="0" borderId="0"/>
    <xf numFmtId="165" fontId="18" fillId="0" borderId="0"/>
    <xf numFmtId="165" fontId="18" fillId="0" borderId="0"/>
    <xf numFmtId="165" fontId="1" fillId="31" borderId="0" applyNumberFormat="0" applyBorder="0" applyAlignment="0" applyProtection="0"/>
    <xf numFmtId="165" fontId="1" fillId="31" borderId="0" applyNumberFormat="0" applyBorder="0" applyAlignment="0" applyProtection="0"/>
    <xf numFmtId="165" fontId="1" fillId="27" borderId="0" applyNumberFormat="0" applyBorder="0" applyAlignment="0" applyProtection="0"/>
    <xf numFmtId="165" fontId="1" fillId="27" borderId="0" applyNumberFormat="0" applyBorder="0" applyAlignment="0" applyProtection="0"/>
    <xf numFmtId="165" fontId="1" fillId="23" borderId="0" applyNumberFormat="0" applyBorder="0" applyAlignment="0" applyProtection="0"/>
    <xf numFmtId="165" fontId="1" fillId="23" borderId="0" applyNumberFormat="0" applyBorder="0" applyAlignment="0" applyProtection="0"/>
    <xf numFmtId="165" fontId="1" fillId="19" borderId="0" applyNumberFormat="0" applyBorder="0" applyAlignment="0" applyProtection="0"/>
    <xf numFmtId="165" fontId="1" fillId="19" borderId="0" applyNumberFormat="0" applyBorder="0" applyAlignment="0" applyProtection="0"/>
    <xf numFmtId="165" fontId="1" fillId="15" borderId="0" applyNumberFormat="0" applyBorder="0" applyAlignment="0" applyProtection="0"/>
    <xf numFmtId="165" fontId="1" fillId="22" borderId="0" applyNumberFormat="0" applyBorder="0" applyAlignment="0" applyProtection="0"/>
    <xf numFmtId="165" fontId="1" fillId="30" borderId="0" applyNumberFormat="0" applyBorder="0" applyAlignment="0" applyProtection="0"/>
    <xf numFmtId="165" fontId="1" fillId="26" borderId="0" applyNumberFormat="0" applyBorder="0" applyAlignment="0" applyProtection="0"/>
    <xf numFmtId="165" fontId="1" fillId="26" borderId="0" applyNumberFormat="0" applyBorder="0" applyAlignment="0" applyProtection="0"/>
    <xf numFmtId="165" fontId="1" fillId="18" borderId="0" applyNumberFormat="0" applyBorder="0" applyAlignment="0" applyProtection="0"/>
    <xf numFmtId="165" fontId="1" fillId="18" borderId="0" applyNumberFormat="0" applyBorder="0" applyAlignment="0" applyProtection="0"/>
    <xf numFmtId="165" fontId="1" fillId="14" borderId="0" applyNumberFormat="0" applyBorder="0" applyAlignment="0" applyProtection="0"/>
    <xf numFmtId="165" fontId="1" fillId="14" borderId="0" applyNumberFormat="0" applyBorder="0" applyAlignment="0" applyProtection="0"/>
    <xf numFmtId="165" fontId="1" fillId="10" borderId="0" applyNumberFormat="0" applyBorder="0" applyAlignment="0" applyProtection="0"/>
    <xf numFmtId="165" fontId="1" fillId="10" borderId="0" applyNumberFormat="0" applyBorder="0" applyAlignment="0" applyProtection="0"/>
    <xf numFmtId="165" fontId="1" fillId="0" borderId="0"/>
    <xf numFmtId="165" fontId="22" fillId="0" borderId="0"/>
    <xf numFmtId="165" fontId="1" fillId="11" borderId="0" applyNumberFormat="0" applyBorder="0" applyAlignment="0" applyProtection="0"/>
    <xf numFmtId="165" fontId="1" fillId="15" borderId="0" applyNumberFormat="0" applyBorder="0" applyAlignment="0" applyProtection="0"/>
    <xf numFmtId="0" fontId="22" fillId="0" borderId="0"/>
    <xf numFmtId="9" fontId="22" fillId="0" borderId="0" applyFont="0" applyFill="0" applyBorder="0" applyAlignment="0" applyProtection="0"/>
    <xf numFmtId="0" fontId="23" fillId="2" borderId="0" applyNumberFormat="0" applyBorder="0" applyAlignment="0" applyProtection="0"/>
    <xf numFmtId="165" fontId="9" fillId="6" borderId="4" applyNumberFormat="0" applyAlignment="0" applyProtection="0"/>
    <xf numFmtId="165" fontId="5" fillId="2" borderId="0" applyNumberFormat="0" applyBorder="0" applyAlignment="0" applyProtection="0"/>
    <xf numFmtId="165" fontId="17" fillId="4" borderId="0" applyNumberFormat="0" applyBorder="0" applyAlignment="0" applyProtection="0"/>
  </cellStyleXfs>
  <cellXfs count="65">
    <xf numFmtId="0" fontId="0" fillId="0" borderId="0" xfId="0"/>
    <xf numFmtId="0" fontId="0" fillId="33" borderId="0" xfId="0" applyFill="1"/>
    <xf numFmtId="0" fontId="0" fillId="0" borderId="0" xfId="0" applyAlignment="1">
      <alignment horizontal="right"/>
    </xf>
    <xf numFmtId="0" fontId="0" fillId="35" borderId="10" xfId="0" applyFill="1" applyBorder="1" applyAlignment="1">
      <alignment horizontal="right"/>
    </xf>
    <xf numFmtId="0" fontId="0" fillId="0" borderId="0" xfId="0" applyAlignment="1"/>
    <xf numFmtId="0" fontId="0" fillId="0" borderId="0" xfId="0"/>
    <xf numFmtId="0" fontId="0" fillId="0" borderId="0" xfId="0"/>
    <xf numFmtId="0" fontId="24" fillId="0" borderId="10" xfId="0" applyFont="1" applyBorder="1"/>
    <xf numFmtId="14" fontId="25" fillId="40" borderId="11" xfId="0" applyNumberFormat="1" applyFont="1" applyFill="1" applyBorder="1"/>
    <xf numFmtId="0" fontId="0" fillId="40" borderId="12" xfId="0" applyFill="1" applyBorder="1"/>
    <xf numFmtId="14" fontId="0" fillId="40" borderId="12" xfId="0" applyNumberFormat="1" applyFill="1" applyBorder="1"/>
    <xf numFmtId="0" fontId="0" fillId="40" borderId="13" xfId="0" applyFill="1" applyBorder="1"/>
    <xf numFmtId="14" fontId="0" fillId="40" borderId="13" xfId="0" applyNumberFormat="1" applyFill="1" applyBorder="1"/>
    <xf numFmtId="0" fontId="26" fillId="0" borderId="10" xfId="0" applyFont="1" applyBorder="1"/>
    <xf numFmtId="0" fontId="19" fillId="0" borderId="0" xfId="0" applyFont="1"/>
    <xf numFmtId="14" fontId="27" fillId="41" borderId="10" xfId="0" applyNumberFormat="1" applyFont="1" applyFill="1" applyBorder="1" applyAlignment="1">
      <alignment horizontal="center" vertical="center"/>
    </xf>
    <xf numFmtId="0" fontId="27" fillId="41" borderId="10" xfId="0" applyFont="1" applyFill="1" applyBorder="1" applyAlignment="1">
      <alignment horizontal="center" vertical="center"/>
    </xf>
    <xf numFmtId="14" fontId="27" fillId="42" borderId="10" xfId="0" applyNumberFormat="1" applyFont="1" applyFill="1" applyBorder="1" applyAlignment="1">
      <alignment horizontal="center" vertical="center"/>
    </xf>
    <xf numFmtId="0" fontId="27" fillId="42" borderId="10" xfId="0" applyFont="1" applyFill="1" applyBorder="1" applyAlignment="1">
      <alignment horizontal="center" vertical="center"/>
    </xf>
    <xf numFmtId="0" fontId="20" fillId="43" borderId="10" xfId="0" applyFont="1" applyFill="1" applyBorder="1" applyAlignment="1">
      <alignment horizontal="center" vertical="center"/>
    </xf>
    <xf numFmtId="22" fontId="20" fillId="0" borderId="10" xfId="43" applyNumberFormat="1" applyFont="1" applyBorder="1" applyAlignment="1">
      <alignment horizontal="center" vertical="center"/>
    </xf>
    <xf numFmtId="0" fontId="20" fillId="0" borderId="10" xfId="43" applyFont="1" applyBorder="1" applyAlignment="1">
      <alignment horizontal="center" vertical="center"/>
    </xf>
    <xf numFmtId="14" fontId="20" fillId="0" borderId="10" xfId="43" applyNumberFormat="1" applyFont="1" applyBorder="1" applyAlignment="1">
      <alignment horizontal="center" vertical="center"/>
    </xf>
    <xf numFmtId="0" fontId="0" fillId="36" borderId="10" xfId="0" applyFill="1" applyBorder="1"/>
    <xf numFmtId="0" fontId="0" fillId="36" borderId="0" xfId="0" applyFill="1" applyAlignment="1">
      <alignment horizontal="right"/>
    </xf>
    <xf numFmtId="0" fontId="0" fillId="36" borderId="0" xfId="0" applyFill="1"/>
    <xf numFmtId="0" fontId="0" fillId="0" borderId="0" xfId="0"/>
    <xf numFmtId="0" fontId="0" fillId="0" borderId="0" xfId="0"/>
    <xf numFmtId="0" fontId="29" fillId="44" borderId="10" xfId="0" applyFont="1" applyFill="1" applyBorder="1"/>
    <xf numFmtId="0" fontId="29" fillId="37" borderId="10" xfId="0" applyFont="1" applyFill="1" applyBorder="1" applyAlignment="1">
      <alignment horizontal="center"/>
    </xf>
    <xf numFmtId="0" fontId="24" fillId="34" borderId="10" xfId="0" applyFont="1" applyFill="1" applyBorder="1"/>
    <xf numFmtId="0" fontId="28" fillId="39" borderId="10" xfId="0" applyFont="1" applyFill="1" applyBorder="1" applyAlignment="1">
      <alignment horizontal="center"/>
    </xf>
    <xf numFmtId="14" fontId="0" fillId="0" borderId="0" xfId="0" applyNumberFormat="1"/>
    <xf numFmtId="0" fontId="24" fillId="34" borderId="10" xfId="0" applyFont="1" applyFill="1" applyBorder="1" applyAlignment="1">
      <alignment horizontal="center"/>
    </xf>
    <xf numFmtId="0" fontId="24" fillId="38" borderId="10" xfId="0" applyFont="1" applyFill="1" applyBorder="1" applyAlignment="1">
      <alignment horizontal="center"/>
    </xf>
    <xf numFmtId="2" fontId="24" fillId="38" borderId="10" xfId="0" applyNumberFormat="1" applyFont="1" applyFill="1" applyBorder="1" applyAlignment="1">
      <alignment horizontal="center"/>
    </xf>
    <xf numFmtId="164" fontId="24" fillId="34" borderId="10" xfId="0" applyNumberFormat="1" applyFont="1" applyFill="1" applyBorder="1" applyAlignment="1">
      <alignment horizontal="center"/>
    </xf>
    <xf numFmtId="164" fontId="24" fillId="38" borderId="10" xfId="0" applyNumberFormat="1" applyFont="1" applyFill="1" applyBorder="1" applyAlignment="1">
      <alignment horizontal="center"/>
    </xf>
    <xf numFmtId="164" fontId="30" fillId="34" borderId="10" xfId="0" applyNumberFormat="1" applyFont="1" applyFill="1" applyBorder="1" applyAlignment="1">
      <alignment horizontal="center"/>
    </xf>
    <xf numFmtId="10" fontId="24" fillId="34" borderId="10" xfId="0" applyNumberFormat="1" applyFont="1" applyFill="1" applyBorder="1" applyAlignment="1">
      <alignment horizontal="center"/>
    </xf>
    <xf numFmtId="10" fontId="24" fillId="38" borderId="10" xfId="0" applyNumberFormat="1" applyFont="1" applyFill="1" applyBorder="1" applyAlignment="1">
      <alignment horizontal="center"/>
    </xf>
    <xf numFmtId="2" fontId="24" fillId="34" borderId="10" xfId="0" applyNumberFormat="1" applyFont="1" applyFill="1" applyBorder="1" applyAlignment="1">
      <alignment horizontal="center"/>
    </xf>
    <xf numFmtId="0" fontId="0" fillId="36" borderId="17" xfId="0" applyFill="1" applyBorder="1"/>
    <xf numFmtId="0" fontId="0" fillId="0" borderId="10" xfId="0" applyBorder="1"/>
    <xf numFmtId="14" fontId="0" fillId="0" borderId="10" xfId="0" applyNumberFormat="1" applyBorder="1"/>
    <xf numFmtId="10" fontId="0" fillId="0" borderId="10" xfId="0" applyNumberFormat="1" applyBorder="1"/>
    <xf numFmtId="0" fontId="0" fillId="0" borderId="10" xfId="0" applyFill="1" applyBorder="1"/>
    <xf numFmtId="0" fontId="0" fillId="0" borderId="10" xfId="0" applyNumberFormat="1" applyBorder="1"/>
    <xf numFmtId="0" fontId="0" fillId="36" borderId="10" xfId="0" applyFill="1" applyBorder="1" applyAlignment="1">
      <alignment horizontal="center"/>
    </xf>
    <xf numFmtId="0" fontId="0" fillId="45" borderId="10" xfId="0" applyFill="1" applyBorder="1" applyAlignment="1">
      <alignment horizontal="center"/>
    </xf>
    <xf numFmtId="0" fontId="0" fillId="45" borderId="18" xfId="0" applyFill="1" applyBorder="1"/>
    <xf numFmtId="0" fontId="0" fillId="45" borderId="19" xfId="0" applyFill="1" applyBorder="1"/>
    <xf numFmtId="0" fontId="0" fillId="45" borderId="10" xfId="0" applyFill="1" applyBorder="1"/>
    <xf numFmtId="0" fontId="0" fillId="45" borderId="10" xfId="0" applyFill="1" applyBorder="1" applyAlignment="1">
      <alignment horizontal="right"/>
    </xf>
    <xf numFmtId="0" fontId="31" fillId="45" borderId="10" xfId="0" applyFont="1" applyFill="1" applyBorder="1" applyAlignment="1">
      <alignment horizontal="right"/>
    </xf>
    <xf numFmtId="166" fontId="14" fillId="0" borderId="10" xfId="0" applyNumberFormat="1" applyFont="1" applyBorder="1"/>
    <xf numFmtId="0" fontId="0" fillId="0" borderId="0" xfId="0" applyAlignment="1"/>
    <xf numFmtId="0" fontId="14" fillId="36" borderId="0" xfId="0" applyFont="1" applyFill="1" applyBorder="1" applyAlignment="1"/>
    <xf numFmtId="0" fontId="0" fillId="36" borderId="0" xfId="0" applyFill="1" applyAlignment="1"/>
    <xf numFmtId="0" fontId="14" fillId="36" borderId="0" xfId="0" applyFont="1" applyFill="1" applyAlignment="1"/>
    <xf numFmtId="0" fontId="19" fillId="39" borderId="16" xfId="0" applyFont="1" applyFill="1" applyBorder="1" applyAlignment="1">
      <alignment horizontal="center"/>
    </xf>
    <xf numFmtId="0" fontId="14" fillId="0" borderId="11" xfId="0" applyFont="1" applyBorder="1" applyAlignment="1">
      <alignment horizontal="center"/>
    </xf>
    <xf numFmtId="0" fontId="14" fillId="0" borderId="13" xfId="0" applyFont="1" applyBorder="1" applyAlignment="1">
      <alignment horizontal="center"/>
    </xf>
    <xf numFmtId="0" fontId="14" fillId="39" borderId="14" xfId="0" applyFont="1" applyFill="1" applyBorder="1" applyAlignment="1">
      <alignment horizontal="center"/>
    </xf>
    <xf numFmtId="0" fontId="14" fillId="39" borderId="15" xfId="0" applyFont="1" applyFill="1" applyBorder="1" applyAlignment="1">
      <alignment horizontal="center"/>
    </xf>
  </cellXfs>
  <cellStyles count="123">
    <cellStyle name="20% - Énfasis1" xfId="17" builtinId="30" customBuiltin="1"/>
    <cellStyle name="20% - Énfasis1 2" xfId="45" xr:uid="{00000000-0005-0000-0000-000000000000}"/>
    <cellStyle name="20% - Énfasis1 2 2" xfId="112" xr:uid="{00000000-0005-0000-0000-000001000000}"/>
    <cellStyle name="20% - Énfasis1 3" xfId="46" xr:uid="{00000000-0005-0000-0000-000002000000}"/>
    <cellStyle name="20% - Énfasis1 3 2" xfId="111" xr:uid="{00000000-0005-0000-0000-000003000000}"/>
    <cellStyle name="20% - Énfasis2" xfId="20" builtinId="34" customBuiltin="1"/>
    <cellStyle name="20% - Énfasis2 2" xfId="47" xr:uid="{00000000-0005-0000-0000-000004000000}"/>
    <cellStyle name="20% - Énfasis2 2 2" xfId="110" xr:uid="{00000000-0005-0000-0000-000005000000}"/>
    <cellStyle name="20% - Énfasis2 3" xfId="48" xr:uid="{00000000-0005-0000-0000-000006000000}"/>
    <cellStyle name="20% - Énfasis2 3 2" xfId="109" xr:uid="{00000000-0005-0000-0000-000007000000}"/>
    <cellStyle name="20% - Énfasis3" xfId="23" builtinId="38" customBuiltin="1"/>
    <cellStyle name="20% - Énfasis3 2" xfId="49" xr:uid="{00000000-0005-0000-0000-000008000000}"/>
    <cellStyle name="20% - Énfasis3 2 2" xfId="108" xr:uid="{00000000-0005-0000-0000-000009000000}"/>
    <cellStyle name="20% - Énfasis3 3" xfId="50" xr:uid="{00000000-0005-0000-0000-00000A000000}"/>
    <cellStyle name="20% - Énfasis3 3 2" xfId="107" xr:uid="{00000000-0005-0000-0000-00000B000000}"/>
    <cellStyle name="20% - Énfasis4" xfId="26" builtinId="42" customBuiltin="1"/>
    <cellStyle name="20% - Énfasis4 2" xfId="51" xr:uid="{00000000-0005-0000-0000-00000C000000}"/>
    <cellStyle name="20% - Énfasis4 2 2" xfId="82" xr:uid="{00000000-0005-0000-0000-00000D000000}"/>
    <cellStyle name="20% - Énfasis4 3" xfId="52" xr:uid="{00000000-0005-0000-0000-00000E000000}"/>
    <cellStyle name="20% - Énfasis4 3 2" xfId="103" xr:uid="{00000000-0005-0000-0000-00000F000000}"/>
    <cellStyle name="20% - Énfasis5" xfId="29" builtinId="46" customBuiltin="1"/>
    <cellStyle name="20% - Énfasis5 2" xfId="53" xr:uid="{00000000-0005-0000-0000-000010000000}"/>
    <cellStyle name="20% - Énfasis5 2 2" xfId="106" xr:uid="{00000000-0005-0000-0000-000011000000}"/>
    <cellStyle name="20% - Énfasis5 3" xfId="54" xr:uid="{00000000-0005-0000-0000-000012000000}"/>
    <cellStyle name="20% - Énfasis5 3 2" xfId="105" xr:uid="{00000000-0005-0000-0000-000013000000}"/>
    <cellStyle name="20% - Énfasis6" xfId="32" builtinId="50" customBuiltin="1"/>
    <cellStyle name="20% - Énfasis6 2" xfId="55" xr:uid="{00000000-0005-0000-0000-000014000000}"/>
    <cellStyle name="20% - Énfasis6 2 2" xfId="104" xr:uid="{00000000-0005-0000-0000-000015000000}"/>
    <cellStyle name="20% - Énfasis6 3" xfId="56" xr:uid="{00000000-0005-0000-0000-000016000000}"/>
    <cellStyle name="20% - Énfasis6 3 2" xfId="81" xr:uid="{00000000-0005-0000-0000-000017000000}"/>
    <cellStyle name="40% - Énfasis1" xfId="18" builtinId="31" customBuiltin="1"/>
    <cellStyle name="40% - Énfasis1 2" xfId="57" xr:uid="{00000000-0005-0000-0000-000018000000}"/>
    <cellStyle name="40% - Énfasis1 2 2" xfId="42" xr:uid="{00000000-0005-0000-0000-000019000000}"/>
    <cellStyle name="40% - Énfasis1 3" xfId="58" xr:uid="{00000000-0005-0000-0000-00001A000000}"/>
    <cellStyle name="40% - Énfasis1 3 2" xfId="115" xr:uid="{00000000-0005-0000-0000-00001B000000}"/>
    <cellStyle name="40% - Énfasis2" xfId="21" builtinId="35" customBuiltin="1"/>
    <cellStyle name="40% - Énfasis2 2" xfId="59" xr:uid="{00000000-0005-0000-0000-00001C000000}"/>
    <cellStyle name="40% - Énfasis2 2 2" xfId="116" xr:uid="{00000000-0005-0000-0000-00001D000000}"/>
    <cellStyle name="40% - Énfasis2 3" xfId="60" xr:uid="{00000000-0005-0000-0000-00001E000000}"/>
    <cellStyle name="40% - Énfasis2 3 2" xfId="102" xr:uid="{00000000-0005-0000-0000-00001F000000}"/>
    <cellStyle name="40% - Énfasis3" xfId="24" builtinId="39" customBuiltin="1"/>
    <cellStyle name="40% - Énfasis3 2" xfId="61" xr:uid="{00000000-0005-0000-0000-000020000000}"/>
    <cellStyle name="40% - Énfasis3 2 2" xfId="101" xr:uid="{00000000-0005-0000-0000-000021000000}"/>
    <cellStyle name="40% - Énfasis3 3" xfId="62" xr:uid="{00000000-0005-0000-0000-000022000000}"/>
    <cellStyle name="40% - Énfasis3 3 2" xfId="100" xr:uid="{00000000-0005-0000-0000-000023000000}"/>
    <cellStyle name="40% - Énfasis4" xfId="27" builtinId="43" customBuiltin="1"/>
    <cellStyle name="40% - Énfasis4 2" xfId="63" xr:uid="{00000000-0005-0000-0000-000024000000}"/>
    <cellStyle name="40% - Énfasis4 2 2" xfId="99" xr:uid="{00000000-0005-0000-0000-000025000000}"/>
    <cellStyle name="40% - Énfasis4 3" xfId="64" xr:uid="{00000000-0005-0000-0000-000026000000}"/>
    <cellStyle name="40% - Énfasis4 3 2" xfId="98" xr:uid="{00000000-0005-0000-0000-000027000000}"/>
    <cellStyle name="40% - Énfasis5" xfId="30" builtinId="47" customBuiltin="1"/>
    <cellStyle name="40% - Énfasis5 2" xfId="65" xr:uid="{00000000-0005-0000-0000-000028000000}"/>
    <cellStyle name="40% - Énfasis5 2 2" xfId="97" xr:uid="{00000000-0005-0000-0000-000029000000}"/>
    <cellStyle name="40% - Énfasis5 3" xfId="66" xr:uid="{00000000-0005-0000-0000-00002A000000}"/>
    <cellStyle name="40% - Énfasis5 3 2" xfId="96" xr:uid="{00000000-0005-0000-0000-00002B000000}"/>
    <cellStyle name="40% - Énfasis6" xfId="33" builtinId="51" customBuiltin="1"/>
    <cellStyle name="40% - Énfasis6 2" xfId="67" xr:uid="{00000000-0005-0000-0000-00002C000000}"/>
    <cellStyle name="40% - Énfasis6 2 2" xfId="95" xr:uid="{00000000-0005-0000-0000-00002D000000}"/>
    <cellStyle name="40% - Énfasis6 3" xfId="68" xr:uid="{00000000-0005-0000-0000-00002E000000}"/>
    <cellStyle name="40% - Énfasis6 3 2" xfId="94" xr:uid="{00000000-0005-0000-0000-00002F000000}"/>
    <cellStyle name="60% - Énfasis1 2" xfId="36" xr:uid="{00000000-0005-0000-0000-00002F000000}"/>
    <cellStyle name="60% - Énfasis2 2" xfId="37" xr:uid="{00000000-0005-0000-0000-000030000000}"/>
    <cellStyle name="60% - Énfasis3 2" xfId="38" xr:uid="{00000000-0005-0000-0000-000031000000}"/>
    <cellStyle name="60% - Énfasis4 2" xfId="39" xr:uid="{00000000-0005-0000-0000-000032000000}"/>
    <cellStyle name="60% - Énfasis5 2" xfId="40" xr:uid="{00000000-0005-0000-0000-000033000000}"/>
    <cellStyle name="60% - Énfasis6 2" xfId="41" xr:uid="{00000000-0005-0000-0000-000034000000}"/>
    <cellStyle name="Bueno" xfId="5" builtinId="26" customBuiltin="1"/>
    <cellStyle name="Bueno 2" xfId="119" xr:uid="{00000000-0005-0000-0000-000030000000}"/>
    <cellStyle name="Calcular 2" xfId="120" xr:uid="{00000000-0005-0000-0000-000031000000}"/>
    <cellStyle name="Cálculo" xfId="9" builtinId="22" customBuiltin="1"/>
    <cellStyle name="Celda de comprobación" xfId="11" builtinId="23" customBuiltin="1"/>
    <cellStyle name="Celda vinculada" xfId="10" builtinId="24" customBuiltin="1"/>
    <cellStyle name="Correcto 2" xfId="121" xr:uid="{00000000-0005-0000-0000-000032000000}"/>
    <cellStyle name="Encabezado 1" xfId="1" builtinId="16" customBuiltin="1"/>
    <cellStyle name="Encabezado 4" xfId="4" builtinId="19" customBuiltin="1"/>
    <cellStyle name="Énfasis1" xfId="16" builtinId="29" customBuiltin="1"/>
    <cellStyle name="Énfasis2" xfId="19" builtinId="33" customBuiltin="1"/>
    <cellStyle name="Énfasis3" xfId="22" builtinId="37" customBuiltin="1"/>
    <cellStyle name="Énfasis4" xfId="25" builtinId="41" customBuiltin="1"/>
    <cellStyle name="Énfasis5" xfId="28" builtinId="45" customBuiltin="1"/>
    <cellStyle name="Énfasis6" xfId="31" builtinId="49" customBuiltin="1"/>
    <cellStyle name="Entrada" xfId="7" builtinId="20" customBuiltin="1"/>
    <cellStyle name="Incorrecto" xfId="6" builtinId="27" customBuiltin="1"/>
    <cellStyle name="Neutral 2" xfId="35" xr:uid="{00000000-0005-0000-0000-000035000000}"/>
    <cellStyle name="Neutral 2 2" xfId="122" xr:uid="{00000000-0005-0000-0000-000033000000}"/>
    <cellStyle name="Normal" xfId="0" builtinId="0"/>
    <cellStyle name="Normal 2" xfId="43" xr:uid="{00000000-0005-0000-0000-000035000000}"/>
    <cellStyle name="Normal 2 2" xfId="70" xr:uid="{00000000-0005-0000-0000-000036000000}"/>
    <cellStyle name="Normal 2 2 2" xfId="71" xr:uid="{00000000-0005-0000-0000-000037000000}"/>
    <cellStyle name="Normal 2 2 2 2" xfId="92" xr:uid="{00000000-0005-0000-0000-000038000000}"/>
    <cellStyle name="Normal 2 2 3" xfId="93" xr:uid="{00000000-0005-0000-0000-000039000000}"/>
    <cellStyle name="Normal 2 2_Banco de Sistemas" xfId="72" xr:uid="{00000000-0005-0000-0000-00003A000000}"/>
    <cellStyle name="Normal 2 3" xfId="113" xr:uid="{00000000-0005-0000-0000-00003B000000}"/>
    <cellStyle name="Normal 2_Trades WF" xfId="69" xr:uid="{00000000-0005-0000-0000-00003C000000}"/>
    <cellStyle name="Normal 3" xfId="44" xr:uid="{00000000-0005-0000-0000-00003D000000}"/>
    <cellStyle name="Normal 3 2" xfId="117" xr:uid="{00000000-0005-0000-0000-00003E000000}"/>
    <cellStyle name="Normal 3 3" xfId="91" xr:uid="{00000000-0005-0000-0000-00003F000000}"/>
    <cellStyle name="Normal 4" xfId="73" xr:uid="{00000000-0005-0000-0000-000040000000}"/>
    <cellStyle name="Normal 4 2" xfId="90" xr:uid="{00000000-0005-0000-0000-000041000000}"/>
    <cellStyle name="Normal 5" xfId="74" xr:uid="{00000000-0005-0000-0000-000042000000}"/>
    <cellStyle name="Normal 5 2" xfId="89" xr:uid="{00000000-0005-0000-0000-000043000000}"/>
    <cellStyle name="Normal 6" xfId="114" xr:uid="{00000000-0005-0000-0000-000044000000}"/>
    <cellStyle name="Notas" xfId="13" builtinId="10" customBuiltin="1"/>
    <cellStyle name="Notas 2" xfId="75" xr:uid="{00000000-0005-0000-0000-000045000000}"/>
    <cellStyle name="Notas 2 2" xfId="76" xr:uid="{00000000-0005-0000-0000-000046000000}"/>
    <cellStyle name="Notas 2 2 2" xfId="87" xr:uid="{00000000-0005-0000-0000-000047000000}"/>
    <cellStyle name="Notas 2 3" xfId="88" xr:uid="{00000000-0005-0000-0000-000048000000}"/>
    <cellStyle name="Notas 3" xfId="77" xr:uid="{00000000-0005-0000-0000-000049000000}"/>
    <cellStyle name="Notas 3 2" xfId="78" xr:uid="{00000000-0005-0000-0000-00004A000000}"/>
    <cellStyle name="Notas 3 2 2" xfId="85" xr:uid="{00000000-0005-0000-0000-00004B000000}"/>
    <cellStyle name="Notas 3 3" xfId="86" xr:uid="{00000000-0005-0000-0000-00004C000000}"/>
    <cellStyle name="Notas 4" xfId="79" xr:uid="{00000000-0005-0000-0000-00004D000000}"/>
    <cellStyle name="Notas 4 2" xfId="80" xr:uid="{00000000-0005-0000-0000-00004E000000}"/>
    <cellStyle name="Notas 4 2 2" xfId="83" xr:uid="{00000000-0005-0000-0000-00004F000000}"/>
    <cellStyle name="Notas 4 3" xfId="84" xr:uid="{00000000-0005-0000-0000-000050000000}"/>
    <cellStyle name="Porcentaje 2" xfId="118" xr:uid="{00000000-0005-0000-0000-000051000000}"/>
    <cellStyle name="Salida" xfId="8" builtinId="21" customBuiltin="1"/>
    <cellStyle name="Texto de advertencia" xfId="12" builtinId="11" customBuiltin="1"/>
    <cellStyle name="Texto explicativo" xfId="14" builtinId="53" customBuiltin="1"/>
    <cellStyle name="Título 2" xfId="2" builtinId="17" customBuiltin="1"/>
    <cellStyle name="Título 3" xfId="3" builtinId="18" customBuiltin="1"/>
    <cellStyle name="Título 4" xfId="34" xr:uid="{00000000-0005-0000-0000-000036000000}"/>
    <cellStyle name="Total" xfId="15"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Trades</a:t>
            </a:r>
            <a:r>
              <a:rPr lang="es-ES" baseline="0"/>
              <a:t> real vs teorico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'C. Control Operativa Teórica'!$J$17</c:f>
              <c:strCache>
                <c:ptCount val="1"/>
                <c:pt idx="0">
                  <c:v>Resultado real obtenido</c:v>
                </c:pt>
              </c:strCache>
            </c:strRef>
          </c:tx>
          <c:spPr>
            <a:solidFill>
              <a:schemeClr val="accent1"/>
            </a:solidFill>
            <a:ln>
              <a:noFill/>
            </a:ln>
            <a:effectLst/>
          </c:spPr>
          <c:invertIfNegative val="0"/>
          <c:val>
            <c:numRef>
              <c:f>'C. Control Operativa Teórica'!$J$18:$J$60</c:f>
              <c:numCache>
                <c:formatCode>General</c:formatCode>
                <c:ptCount val="43"/>
                <c:pt idx="0">
                  <c:v>-112</c:v>
                </c:pt>
                <c:pt idx="1">
                  <c:v>190</c:v>
                </c:pt>
                <c:pt idx="2">
                  <c:v>485</c:v>
                </c:pt>
                <c:pt idx="3">
                  <c:v>-1012</c:v>
                </c:pt>
                <c:pt idx="4">
                  <c:v>-70</c:v>
                </c:pt>
                <c:pt idx="5">
                  <c:v>320</c:v>
                </c:pt>
                <c:pt idx="6">
                  <c:v>-180</c:v>
                </c:pt>
                <c:pt idx="7">
                  <c:v>-80</c:v>
                </c:pt>
                <c:pt idx="8">
                  <c:v>-174</c:v>
                </c:pt>
                <c:pt idx="9">
                  <c:v>-250</c:v>
                </c:pt>
                <c:pt idx="10">
                  <c:v>-174</c:v>
                </c:pt>
                <c:pt idx="11">
                  <c:v>220</c:v>
                </c:pt>
                <c:pt idx="12">
                  <c:v>220</c:v>
                </c:pt>
                <c:pt idx="13">
                  <c:v>220</c:v>
                </c:pt>
                <c:pt idx="14">
                  <c:v>220</c:v>
                </c:pt>
                <c:pt idx="15">
                  <c:v>-250</c:v>
                </c:pt>
                <c:pt idx="16">
                  <c:v>-250</c:v>
                </c:pt>
                <c:pt idx="17">
                  <c:v>-250</c:v>
                </c:pt>
                <c:pt idx="18">
                  <c:v>-255</c:v>
                </c:pt>
                <c:pt idx="19">
                  <c:v>225</c:v>
                </c:pt>
                <c:pt idx="20">
                  <c:v>-70</c:v>
                </c:pt>
                <c:pt idx="21">
                  <c:v>220</c:v>
                </c:pt>
                <c:pt idx="22">
                  <c:v>220</c:v>
                </c:pt>
                <c:pt idx="23">
                  <c:v>-84</c:v>
                </c:pt>
                <c:pt idx="24">
                  <c:v>-84</c:v>
                </c:pt>
                <c:pt idx="25">
                  <c:v>80</c:v>
                </c:pt>
                <c:pt idx="26">
                  <c:v>-180</c:v>
                </c:pt>
                <c:pt idx="27">
                  <c:v>-90</c:v>
                </c:pt>
                <c:pt idx="28">
                  <c:v>152</c:v>
                </c:pt>
                <c:pt idx="29">
                  <c:v>-85</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extLst>
            <c:ext xmlns:c16="http://schemas.microsoft.com/office/drawing/2014/chart" uri="{C3380CC4-5D6E-409C-BE32-E72D297353CC}">
              <c16:uniqueId val="{00000002-4C75-4DC8-8234-7B3B02ED1987}"/>
            </c:ext>
          </c:extLst>
        </c:ser>
        <c:ser>
          <c:idx val="1"/>
          <c:order val="1"/>
          <c:tx>
            <c:strRef>
              <c:f>'C. Control Operativa Teórica'!$I$17</c:f>
              <c:strCache>
                <c:ptCount val="1"/>
                <c:pt idx="0">
                  <c:v>Resultado teórico</c:v>
                </c:pt>
              </c:strCache>
            </c:strRef>
          </c:tx>
          <c:spPr>
            <a:solidFill>
              <a:schemeClr val="accent2"/>
            </a:solidFill>
            <a:ln>
              <a:noFill/>
            </a:ln>
            <a:effectLst/>
          </c:spPr>
          <c:invertIfNegative val="0"/>
          <c:val>
            <c:numRef>
              <c:f>'C. Control Operativa Teórica'!$I$18:$I$60</c:f>
              <c:numCache>
                <c:formatCode>General</c:formatCode>
                <c:ptCount val="43"/>
                <c:pt idx="0">
                  <c:v>-110</c:v>
                </c:pt>
                <c:pt idx="1">
                  <c:v>195</c:v>
                </c:pt>
                <c:pt idx="2">
                  <c:v>495</c:v>
                </c:pt>
                <c:pt idx="3">
                  <c:v>-1010</c:v>
                </c:pt>
                <c:pt idx="4">
                  <c:v>-75</c:v>
                </c:pt>
                <c:pt idx="5">
                  <c:v>335</c:v>
                </c:pt>
                <c:pt idx="6">
                  <c:v>-170</c:v>
                </c:pt>
                <c:pt idx="7">
                  <c:v>-85</c:v>
                </c:pt>
                <c:pt idx="8">
                  <c:v>-170</c:v>
                </c:pt>
                <c:pt idx="9">
                  <c:v>-255</c:v>
                </c:pt>
                <c:pt idx="10">
                  <c:v>-170</c:v>
                </c:pt>
                <c:pt idx="11">
                  <c:v>225</c:v>
                </c:pt>
                <c:pt idx="12">
                  <c:v>225</c:v>
                </c:pt>
                <c:pt idx="13">
                  <c:v>225</c:v>
                </c:pt>
                <c:pt idx="14">
                  <c:v>225</c:v>
                </c:pt>
                <c:pt idx="15">
                  <c:v>-255</c:v>
                </c:pt>
                <c:pt idx="16">
                  <c:v>-255</c:v>
                </c:pt>
                <c:pt idx="17">
                  <c:v>-255</c:v>
                </c:pt>
                <c:pt idx="18">
                  <c:v>-255</c:v>
                </c:pt>
                <c:pt idx="19">
                  <c:v>225</c:v>
                </c:pt>
                <c:pt idx="20">
                  <c:v>-85</c:v>
                </c:pt>
                <c:pt idx="21">
                  <c:v>225</c:v>
                </c:pt>
                <c:pt idx="22">
                  <c:v>225</c:v>
                </c:pt>
                <c:pt idx="23">
                  <c:v>-85</c:v>
                </c:pt>
                <c:pt idx="24">
                  <c:v>-85</c:v>
                </c:pt>
                <c:pt idx="25">
                  <c:v>75</c:v>
                </c:pt>
                <c:pt idx="26">
                  <c:v>-170</c:v>
                </c:pt>
                <c:pt idx="27">
                  <c:v>-85</c:v>
                </c:pt>
                <c:pt idx="28">
                  <c:v>150</c:v>
                </c:pt>
                <c:pt idx="29">
                  <c:v>-85</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extLst>
            <c:ext xmlns:c16="http://schemas.microsoft.com/office/drawing/2014/chart" uri="{C3380CC4-5D6E-409C-BE32-E72D297353CC}">
              <c16:uniqueId val="{00000003-4C75-4DC8-8234-7B3B02ED1987}"/>
            </c:ext>
          </c:extLst>
        </c:ser>
        <c:dLbls>
          <c:showLegendKey val="0"/>
          <c:showVal val="0"/>
          <c:showCatName val="0"/>
          <c:showSerName val="0"/>
          <c:showPercent val="0"/>
          <c:showBubbleSize val="0"/>
        </c:dLbls>
        <c:gapWidth val="150"/>
        <c:axId val="628695464"/>
        <c:axId val="628696448"/>
      </c:barChart>
      <c:catAx>
        <c:axId val="6286954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28696448"/>
        <c:crosses val="autoZero"/>
        <c:auto val="1"/>
        <c:lblAlgn val="ctr"/>
        <c:lblOffset val="100"/>
        <c:noMultiLvlLbl val="0"/>
      </c:catAx>
      <c:valAx>
        <c:axId val="62869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28695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Slippage</a:t>
            </a:r>
          </a:p>
        </c:rich>
      </c:tx>
      <c:layout>
        <c:manualLayout>
          <c:xMode val="edge"/>
          <c:yMode val="edge"/>
          <c:x val="0.33745822397200348"/>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1"/>
              </a:solidFill>
              <a:round/>
            </a:ln>
            <a:effectLst/>
          </c:spPr>
          <c:marker>
            <c:symbol val="none"/>
          </c:marker>
          <c:val>
            <c:numRef>
              <c:f>'C. Control Operativa Teórica'!$K$18:$K$60</c:f>
              <c:numCache>
                <c:formatCode>General</c:formatCode>
                <c:ptCount val="43"/>
                <c:pt idx="0">
                  <c:v>-2</c:v>
                </c:pt>
                <c:pt idx="1">
                  <c:v>-5</c:v>
                </c:pt>
                <c:pt idx="2">
                  <c:v>-10</c:v>
                </c:pt>
                <c:pt idx="3">
                  <c:v>-2</c:v>
                </c:pt>
                <c:pt idx="4">
                  <c:v>5</c:v>
                </c:pt>
                <c:pt idx="5">
                  <c:v>-15</c:v>
                </c:pt>
                <c:pt idx="6">
                  <c:v>-10</c:v>
                </c:pt>
                <c:pt idx="7">
                  <c:v>5</c:v>
                </c:pt>
                <c:pt idx="8">
                  <c:v>-4</c:v>
                </c:pt>
                <c:pt idx="9">
                  <c:v>5</c:v>
                </c:pt>
                <c:pt idx="10">
                  <c:v>-4</c:v>
                </c:pt>
                <c:pt idx="11">
                  <c:v>-5</c:v>
                </c:pt>
                <c:pt idx="12">
                  <c:v>-5</c:v>
                </c:pt>
                <c:pt idx="13">
                  <c:v>-5</c:v>
                </c:pt>
                <c:pt idx="14">
                  <c:v>-5</c:v>
                </c:pt>
                <c:pt idx="15">
                  <c:v>5</c:v>
                </c:pt>
                <c:pt idx="16">
                  <c:v>5</c:v>
                </c:pt>
                <c:pt idx="17">
                  <c:v>5</c:v>
                </c:pt>
                <c:pt idx="18">
                  <c:v>0</c:v>
                </c:pt>
                <c:pt idx="19">
                  <c:v>0</c:v>
                </c:pt>
                <c:pt idx="20">
                  <c:v>15</c:v>
                </c:pt>
                <c:pt idx="21">
                  <c:v>-5</c:v>
                </c:pt>
                <c:pt idx="22">
                  <c:v>-5</c:v>
                </c:pt>
                <c:pt idx="23">
                  <c:v>1</c:v>
                </c:pt>
                <c:pt idx="24">
                  <c:v>1</c:v>
                </c:pt>
                <c:pt idx="25">
                  <c:v>5</c:v>
                </c:pt>
                <c:pt idx="26">
                  <c:v>-10</c:v>
                </c:pt>
                <c:pt idx="27">
                  <c:v>-5</c:v>
                </c:pt>
                <c:pt idx="28">
                  <c:v>2</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0-6C2F-4EB0-A053-76A9FB831008}"/>
            </c:ext>
          </c:extLst>
        </c:ser>
        <c:dLbls>
          <c:showLegendKey val="0"/>
          <c:showVal val="0"/>
          <c:showCatName val="0"/>
          <c:showSerName val="0"/>
          <c:showPercent val="0"/>
          <c:showBubbleSize val="0"/>
        </c:dLbls>
        <c:smooth val="0"/>
        <c:axId val="613948384"/>
        <c:axId val="369596416"/>
      </c:lineChart>
      <c:catAx>
        <c:axId val="6139483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69596416"/>
        <c:crosses val="autoZero"/>
        <c:auto val="1"/>
        <c:lblAlgn val="ctr"/>
        <c:lblOffset val="100"/>
        <c:noMultiLvlLbl val="0"/>
      </c:catAx>
      <c:valAx>
        <c:axId val="369596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13948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68581</xdr:colOff>
      <xdr:row>19</xdr:row>
      <xdr:rowOff>114300</xdr:rowOff>
    </xdr:from>
    <xdr:to>
      <xdr:col>8</xdr:col>
      <xdr:colOff>665593</xdr:colOff>
      <xdr:row>45</xdr:row>
      <xdr:rowOff>93073</xdr:rowOff>
    </xdr:to>
    <xdr:pic>
      <xdr:nvPicPr>
        <xdr:cNvPr id="4" name="Imagen 3">
          <a:extLst>
            <a:ext uri="{FF2B5EF4-FFF2-40B4-BE49-F238E27FC236}">
              <a16:creationId xmlns:a16="http://schemas.microsoft.com/office/drawing/2014/main" id="{630DDF5D-2CD4-4F5A-9B73-9B5F04DCF3EF}"/>
            </a:ext>
          </a:extLst>
        </xdr:cNvPr>
        <xdr:cNvPicPr>
          <a:picLocks noChangeAspect="1"/>
        </xdr:cNvPicPr>
      </xdr:nvPicPr>
      <xdr:blipFill>
        <a:blip xmlns:r="http://schemas.openxmlformats.org/officeDocument/2006/relationships" r:embed="rId1"/>
        <a:stretch>
          <a:fillRect/>
        </a:stretch>
      </xdr:blipFill>
      <xdr:spPr>
        <a:xfrm>
          <a:off x="861061" y="3589020"/>
          <a:ext cx="7599792" cy="4733653"/>
        </a:xfrm>
        <a:prstGeom prst="rect">
          <a:avLst/>
        </a:prstGeom>
      </xdr:spPr>
    </xdr:pic>
    <xdr:clientData/>
  </xdr:twoCellAnchor>
  <xdr:twoCellAnchor editAs="oneCell">
    <xdr:from>
      <xdr:col>10</xdr:col>
      <xdr:colOff>10795</xdr:colOff>
      <xdr:row>19</xdr:row>
      <xdr:rowOff>91440</xdr:rowOff>
    </xdr:from>
    <xdr:to>
      <xdr:col>18</xdr:col>
      <xdr:colOff>361405</xdr:colOff>
      <xdr:row>44</xdr:row>
      <xdr:rowOff>157259</xdr:rowOff>
    </xdr:to>
    <xdr:pic>
      <xdr:nvPicPr>
        <xdr:cNvPr id="5" name="Imagen 4">
          <a:extLst>
            <a:ext uri="{FF2B5EF4-FFF2-40B4-BE49-F238E27FC236}">
              <a16:creationId xmlns:a16="http://schemas.microsoft.com/office/drawing/2014/main" id="{95813440-02C4-459D-9028-5F209BF0C3F7}"/>
            </a:ext>
          </a:extLst>
        </xdr:cNvPr>
        <xdr:cNvPicPr>
          <a:picLocks noChangeAspect="1"/>
        </xdr:cNvPicPr>
      </xdr:nvPicPr>
      <xdr:blipFill>
        <a:blip xmlns:r="http://schemas.openxmlformats.org/officeDocument/2006/relationships" r:embed="rId2"/>
        <a:stretch>
          <a:fillRect/>
        </a:stretch>
      </xdr:blipFill>
      <xdr:spPr>
        <a:xfrm>
          <a:off x="9391015" y="3566160"/>
          <a:ext cx="6690450" cy="4637819"/>
        </a:xfrm>
        <a:prstGeom prst="rect">
          <a:avLst/>
        </a:prstGeom>
      </xdr:spPr>
    </xdr:pic>
    <xdr:clientData/>
  </xdr:twoCellAnchor>
  <xdr:twoCellAnchor editAs="oneCell">
    <xdr:from>
      <xdr:col>9</xdr:col>
      <xdr:colOff>757310</xdr:colOff>
      <xdr:row>46</xdr:row>
      <xdr:rowOff>0</xdr:rowOff>
    </xdr:from>
    <xdr:to>
      <xdr:col>17</xdr:col>
      <xdr:colOff>236220</xdr:colOff>
      <xdr:row>65</xdr:row>
      <xdr:rowOff>101756</xdr:rowOff>
    </xdr:to>
    <xdr:pic>
      <xdr:nvPicPr>
        <xdr:cNvPr id="6" name="Imagen 5">
          <a:extLst>
            <a:ext uri="{FF2B5EF4-FFF2-40B4-BE49-F238E27FC236}">
              <a16:creationId xmlns:a16="http://schemas.microsoft.com/office/drawing/2014/main" id="{E5125178-9A66-4CB3-8FFB-0EA02C9FF38E}"/>
            </a:ext>
          </a:extLst>
        </xdr:cNvPr>
        <xdr:cNvPicPr>
          <a:picLocks noChangeAspect="1"/>
        </xdr:cNvPicPr>
      </xdr:nvPicPr>
      <xdr:blipFill>
        <a:blip xmlns:r="http://schemas.openxmlformats.org/officeDocument/2006/relationships" r:embed="rId3"/>
        <a:stretch>
          <a:fillRect/>
        </a:stretch>
      </xdr:blipFill>
      <xdr:spPr>
        <a:xfrm>
          <a:off x="9345050" y="8412480"/>
          <a:ext cx="5818750" cy="3576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205740</xdr:colOff>
      <xdr:row>0</xdr:row>
      <xdr:rowOff>121920</xdr:rowOff>
    </xdr:from>
    <xdr:to>
      <xdr:col>9</xdr:col>
      <xdr:colOff>571500</xdr:colOff>
      <xdr:row>13</xdr:row>
      <xdr:rowOff>144780</xdr:rowOff>
    </xdr:to>
    <xdr:graphicFrame macro="">
      <xdr:nvGraphicFramePr>
        <xdr:cNvPr id="4" name="Gráfico 3">
          <a:extLst>
            <a:ext uri="{FF2B5EF4-FFF2-40B4-BE49-F238E27FC236}">
              <a16:creationId xmlns:a16="http://schemas.microsoft.com/office/drawing/2014/main" id="{93155142-D890-42F4-A006-F6C4AB16DC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784860</xdr:colOff>
      <xdr:row>0</xdr:row>
      <xdr:rowOff>80010</xdr:rowOff>
    </xdr:from>
    <xdr:to>
      <xdr:col>14</xdr:col>
      <xdr:colOff>289560</xdr:colOff>
      <xdr:row>13</xdr:row>
      <xdr:rowOff>160020</xdr:rowOff>
    </xdr:to>
    <xdr:graphicFrame macro="">
      <xdr:nvGraphicFramePr>
        <xdr:cNvPr id="5" name="Gráfico 4">
          <a:extLst>
            <a:ext uri="{FF2B5EF4-FFF2-40B4-BE49-F238E27FC236}">
              <a16:creationId xmlns:a16="http://schemas.microsoft.com/office/drawing/2014/main" id="{7791D54B-D68C-4873-B4EC-0B7A5549C3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381000</xdr:colOff>
      <xdr:row>0</xdr:row>
      <xdr:rowOff>60960</xdr:rowOff>
    </xdr:from>
    <xdr:to>
      <xdr:col>13</xdr:col>
      <xdr:colOff>335280</xdr:colOff>
      <xdr:row>3</xdr:row>
      <xdr:rowOff>30480</xdr:rowOff>
    </xdr:to>
    <xdr:sp macro="" textlink="">
      <xdr:nvSpPr>
        <xdr:cNvPr id="2" name="CuadroTexto 1">
          <a:extLst>
            <a:ext uri="{FF2B5EF4-FFF2-40B4-BE49-F238E27FC236}">
              <a16:creationId xmlns:a16="http://schemas.microsoft.com/office/drawing/2014/main" id="{C82D9E47-05FB-4959-9A3F-B718811B0B22}"/>
            </a:ext>
          </a:extLst>
        </xdr:cNvPr>
        <xdr:cNvSpPr txBox="1"/>
      </xdr:nvSpPr>
      <xdr:spPr>
        <a:xfrm>
          <a:off x="5402580" y="60960"/>
          <a:ext cx="6629400" cy="518160"/>
        </a:xfrm>
        <a:prstGeom prst="rect">
          <a:avLst/>
        </a:prstGeom>
        <a:solidFill>
          <a:schemeClr val="accent1">
            <a:lumMod val="20000"/>
            <a:lumOff val="80000"/>
            <a:alpha val="58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De esta tabla se nutre</a:t>
          </a:r>
          <a:r>
            <a:rPr lang="es-ES" sz="1100" baseline="0"/>
            <a:t> la hoja C. Control operativa</a:t>
          </a:r>
          <a:endParaRPr lang="es-E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320040</xdr:colOff>
      <xdr:row>17</xdr:row>
      <xdr:rowOff>0</xdr:rowOff>
    </xdr:from>
    <xdr:to>
      <xdr:col>5</xdr:col>
      <xdr:colOff>144780</xdr:colOff>
      <xdr:row>26</xdr:row>
      <xdr:rowOff>160020</xdr:rowOff>
    </xdr:to>
    <xdr:sp macro="" textlink="">
      <xdr:nvSpPr>
        <xdr:cNvPr id="2" name="CuadroTexto 1">
          <a:extLst>
            <a:ext uri="{FF2B5EF4-FFF2-40B4-BE49-F238E27FC236}">
              <a16:creationId xmlns:a16="http://schemas.microsoft.com/office/drawing/2014/main" id="{C69330F9-3977-49F5-B3EA-216BC56680E1}"/>
            </a:ext>
          </a:extLst>
        </xdr:cNvPr>
        <xdr:cNvSpPr txBox="1"/>
      </xdr:nvSpPr>
      <xdr:spPr>
        <a:xfrm>
          <a:off x="1112520" y="3215640"/>
          <a:ext cx="4518660" cy="1805940"/>
        </a:xfrm>
        <a:prstGeom prst="rect">
          <a:avLst/>
        </a:prstGeom>
        <a:solidFill>
          <a:schemeClr val="accent1">
            <a:lumMod val="40000"/>
            <a:lumOff val="60000"/>
            <a:alpha val="48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En</a:t>
          </a:r>
          <a:r>
            <a:rPr lang="es-ES" sz="1100" baseline="0"/>
            <a:t> esta hoja introduciremos los datos de entrada que serán las caracterísitcas del sistema tales como garantias, multiplicador de confianaza, max DD hallado en Montecarlo, peor pérdida. Son datos que encontraremos en la hoja Test Profile. Elegimos el capital inicial que satisfaga los requisitos y obtendremos las deltas. La delta optima habría que obtenerla haciendo el WF correspondiente del MM elegido. </a:t>
          </a:r>
        </a:p>
        <a:p>
          <a:endParaRPr lang="es-ES" sz="1100" baseline="0"/>
        </a:p>
        <a:p>
          <a:r>
            <a:rPr lang="es-ES" sz="1100" baseline="0"/>
            <a:t>Con esos valores la tabla de la derecha nos dará los contratos que podemos abrir en función del saldo que vayamos teniendo.</a:t>
          </a:r>
          <a:endParaRPr lang="es-ES"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FFCB4-9C39-4132-A53F-5CD6FDFDE069}">
  <dimension ref="B2:H42"/>
  <sheetViews>
    <sheetView workbookViewId="0">
      <selection activeCell="A10" sqref="A10:XFD10"/>
    </sheetView>
  </sheetViews>
  <sheetFormatPr baseColWidth="10" defaultRowHeight="15" x14ac:dyDescent="0.25"/>
  <cols>
    <col min="2" max="2" width="17.28515625" bestFit="1" customWidth="1"/>
    <col min="3" max="3" width="18" bestFit="1" customWidth="1"/>
  </cols>
  <sheetData>
    <row r="2" spans="2:8" x14ac:dyDescent="0.25">
      <c r="B2" s="3" t="s">
        <v>0</v>
      </c>
    </row>
    <row r="3" spans="2:8" x14ac:dyDescent="0.25">
      <c r="B3" s="3" t="s">
        <v>1</v>
      </c>
    </row>
    <row r="4" spans="2:8" x14ac:dyDescent="0.25">
      <c r="B4" s="2"/>
    </row>
    <row r="5" spans="2:8" x14ac:dyDescent="0.25">
      <c r="B5" s="3" t="s">
        <v>2</v>
      </c>
    </row>
    <row r="7" spans="2:8" x14ac:dyDescent="0.25">
      <c r="B7" s="1" t="s">
        <v>3</v>
      </c>
      <c r="C7" s="1"/>
    </row>
    <row r="8" spans="2:8" x14ac:dyDescent="0.25">
      <c r="C8" s="3" t="s">
        <v>4</v>
      </c>
      <c r="D8" s="56"/>
      <c r="E8" s="56"/>
      <c r="F8" s="56"/>
      <c r="G8" s="56"/>
      <c r="H8" s="56"/>
    </row>
    <row r="9" spans="2:8" x14ac:dyDescent="0.25">
      <c r="C9" s="3" t="s">
        <v>16</v>
      </c>
      <c r="D9" s="4"/>
      <c r="E9" s="4"/>
      <c r="F9" s="4"/>
      <c r="G9" s="4"/>
      <c r="H9" s="4"/>
    </row>
    <row r="10" spans="2:8" x14ac:dyDescent="0.25">
      <c r="C10" s="3" t="s">
        <v>5</v>
      </c>
    </row>
    <row r="11" spans="2:8" x14ac:dyDescent="0.25">
      <c r="C11" s="3" t="s">
        <v>6</v>
      </c>
    </row>
    <row r="12" spans="2:8" x14ac:dyDescent="0.25">
      <c r="C12" s="3" t="s">
        <v>7</v>
      </c>
    </row>
    <row r="14" spans="2:8" x14ac:dyDescent="0.25">
      <c r="B14" s="1" t="s">
        <v>8</v>
      </c>
      <c r="C14" s="1"/>
    </row>
    <row r="15" spans="2:8" x14ac:dyDescent="0.25">
      <c r="C15" s="3" t="s">
        <v>9</v>
      </c>
    </row>
    <row r="16" spans="2:8" x14ac:dyDescent="0.25">
      <c r="C16" s="3" t="s">
        <v>10</v>
      </c>
    </row>
    <row r="17" spans="3:8" x14ac:dyDescent="0.25">
      <c r="C17" s="3" t="s">
        <v>11</v>
      </c>
    </row>
    <row r="18" spans="3:8" x14ac:dyDescent="0.25">
      <c r="C18" s="3" t="s">
        <v>12</v>
      </c>
    </row>
    <row r="19" spans="3:8" x14ac:dyDescent="0.25">
      <c r="C19" s="3" t="s">
        <v>13</v>
      </c>
    </row>
    <row r="20" spans="3:8" x14ac:dyDescent="0.25">
      <c r="C20" s="2"/>
    </row>
    <row r="21" spans="3:8" x14ac:dyDescent="0.25">
      <c r="C21" s="3" t="s">
        <v>14</v>
      </c>
      <c r="D21" s="56"/>
      <c r="E21" s="56"/>
      <c r="F21" s="56"/>
      <c r="G21" s="56"/>
      <c r="H21" s="56"/>
    </row>
    <row r="22" spans="3:8" x14ac:dyDescent="0.25">
      <c r="D22" s="56"/>
      <c r="E22" s="56"/>
      <c r="F22" s="56"/>
      <c r="G22" s="56"/>
      <c r="H22" s="56"/>
    </row>
    <row r="23" spans="3:8" x14ac:dyDescent="0.25">
      <c r="D23" s="56"/>
      <c r="E23" s="56"/>
      <c r="F23" s="56"/>
      <c r="G23" s="56"/>
      <c r="H23" s="56"/>
    </row>
    <row r="24" spans="3:8" x14ac:dyDescent="0.25">
      <c r="D24" s="56"/>
      <c r="E24" s="56"/>
      <c r="F24" s="56"/>
      <c r="G24" s="56"/>
      <c r="H24" s="56"/>
    </row>
    <row r="25" spans="3:8" x14ac:dyDescent="0.25">
      <c r="D25" s="56"/>
      <c r="E25" s="56"/>
      <c r="F25" s="56"/>
      <c r="G25" s="56"/>
      <c r="H25" s="56"/>
    </row>
    <row r="26" spans="3:8" x14ac:dyDescent="0.25">
      <c r="D26" s="56"/>
      <c r="E26" s="56"/>
      <c r="F26" s="56"/>
      <c r="G26" s="56"/>
      <c r="H26" s="56"/>
    </row>
    <row r="27" spans="3:8" x14ac:dyDescent="0.25">
      <c r="D27" s="56"/>
      <c r="E27" s="56"/>
      <c r="F27" s="56"/>
      <c r="G27" s="56"/>
      <c r="H27" s="56"/>
    </row>
    <row r="28" spans="3:8" x14ac:dyDescent="0.25">
      <c r="D28" s="56"/>
      <c r="E28" s="56"/>
      <c r="F28" s="56"/>
      <c r="G28" s="56"/>
      <c r="H28" s="56"/>
    </row>
    <row r="29" spans="3:8" x14ac:dyDescent="0.25">
      <c r="D29" s="56"/>
      <c r="E29" s="56"/>
      <c r="F29" s="56"/>
      <c r="G29" s="56"/>
      <c r="H29" s="56"/>
    </row>
    <row r="30" spans="3:8" x14ac:dyDescent="0.25">
      <c r="D30" s="56"/>
      <c r="E30" s="56"/>
      <c r="F30" s="56"/>
      <c r="G30" s="56"/>
      <c r="H30" s="56"/>
    </row>
    <row r="32" spans="3:8" x14ac:dyDescent="0.25">
      <c r="C32" s="3" t="s">
        <v>15</v>
      </c>
      <c r="D32" s="56"/>
      <c r="E32" s="56"/>
      <c r="F32" s="56"/>
      <c r="G32" s="56"/>
      <c r="H32" s="56"/>
    </row>
    <row r="33" spans="4:8" x14ac:dyDescent="0.25">
      <c r="D33" s="56"/>
      <c r="E33" s="56"/>
      <c r="F33" s="56"/>
      <c r="G33" s="56"/>
      <c r="H33" s="56"/>
    </row>
    <row r="34" spans="4:8" x14ac:dyDescent="0.25">
      <c r="D34" s="56"/>
      <c r="E34" s="56"/>
      <c r="F34" s="56"/>
      <c r="G34" s="56"/>
      <c r="H34" s="56"/>
    </row>
    <row r="35" spans="4:8" x14ac:dyDescent="0.25">
      <c r="D35" s="56"/>
      <c r="E35" s="56"/>
      <c r="F35" s="56"/>
      <c r="G35" s="56"/>
      <c r="H35" s="56"/>
    </row>
    <row r="36" spans="4:8" x14ac:dyDescent="0.25">
      <c r="D36" s="56"/>
      <c r="E36" s="56"/>
      <c r="F36" s="56"/>
      <c r="G36" s="56"/>
      <c r="H36" s="56"/>
    </row>
    <row r="37" spans="4:8" x14ac:dyDescent="0.25">
      <c r="D37" s="56"/>
      <c r="E37" s="56"/>
      <c r="F37" s="56"/>
      <c r="G37" s="56"/>
      <c r="H37" s="56"/>
    </row>
    <row r="38" spans="4:8" x14ac:dyDescent="0.25">
      <c r="D38" s="56"/>
      <c r="E38" s="56"/>
      <c r="F38" s="56"/>
      <c r="G38" s="56"/>
      <c r="H38" s="56"/>
    </row>
    <row r="39" spans="4:8" x14ac:dyDescent="0.25">
      <c r="D39" s="56"/>
      <c r="E39" s="56"/>
      <c r="F39" s="56"/>
      <c r="G39" s="56"/>
      <c r="H39" s="56"/>
    </row>
    <row r="40" spans="4:8" x14ac:dyDescent="0.25">
      <c r="D40" s="56"/>
      <c r="E40" s="56"/>
      <c r="F40" s="56"/>
      <c r="G40" s="56"/>
      <c r="H40" s="56"/>
    </row>
    <row r="41" spans="4:8" x14ac:dyDescent="0.25">
      <c r="D41" s="56"/>
      <c r="E41" s="56"/>
      <c r="F41" s="56"/>
      <c r="G41" s="56"/>
      <c r="H41" s="56"/>
    </row>
    <row r="42" spans="4:8" x14ac:dyDescent="0.25">
      <c r="D42" s="56"/>
      <c r="E42" s="56"/>
      <c r="F42" s="56"/>
      <c r="G42" s="56"/>
      <c r="H42" s="56"/>
    </row>
  </sheetData>
  <mergeCells count="3">
    <mergeCell ref="D21:H30"/>
    <mergeCell ref="D32:H42"/>
    <mergeCell ref="D8:H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F275A-FA6F-4B40-B6A5-7A4D95BC49AB}">
  <dimension ref="B4:B6"/>
  <sheetViews>
    <sheetView workbookViewId="0">
      <selection activeCell="B7" sqref="B7"/>
    </sheetView>
  </sheetViews>
  <sheetFormatPr baseColWidth="10" defaultRowHeight="15" x14ac:dyDescent="0.25"/>
  <cols>
    <col min="2" max="2" width="32.28515625" bestFit="1" customWidth="1"/>
  </cols>
  <sheetData>
    <row r="4" spans="2:2" x14ac:dyDescent="0.25">
      <c r="B4" t="s">
        <v>101</v>
      </c>
    </row>
    <row r="5" spans="2:2" x14ac:dyDescent="0.25">
      <c r="B5" t="s">
        <v>102</v>
      </c>
    </row>
    <row r="6" spans="2:2" x14ac:dyDescent="0.25">
      <c r="B6" t="s">
        <v>103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7A5A0-56D2-48FE-8DC6-FA1C42168900}">
  <dimension ref="B3:P19"/>
  <sheetViews>
    <sheetView topLeftCell="B4" workbookViewId="0">
      <selection activeCell="K13" sqref="K13"/>
    </sheetView>
  </sheetViews>
  <sheetFormatPr baseColWidth="10" defaultRowHeight="15" x14ac:dyDescent="0.25"/>
  <cols>
    <col min="2" max="2" width="32.7109375" bestFit="1" customWidth="1"/>
  </cols>
  <sheetData>
    <row r="3" spans="2:16" x14ac:dyDescent="0.25">
      <c r="B3" s="57" t="s">
        <v>17</v>
      </c>
      <c r="C3" s="58"/>
      <c r="D3" s="58"/>
      <c r="E3" s="58"/>
      <c r="F3" s="58"/>
      <c r="G3" s="58"/>
      <c r="H3" s="58"/>
      <c r="I3" s="58"/>
      <c r="J3" s="27"/>
      <c r="L3" s="5"/>
      <c r="M3" s="5"/>
      <c r="N3" s="5"/>
      <c r="O3" s="5"/>
      <c r="P3" s="5"/>
    </row>
    <row r="4" spans="2:16" x14ac:dyDescent="0.25">
      <c r="B4" s="26"/>
      <c r="C4" s="26"/>
      <c r="D4" s="26"/>
      <c r="E4" s="26"/>
      <c r="F4" s="26"/>
      <c r="G4" s="26"/>
      <c r="H4" s="26"/>
      <c r="I4" s="26"/>
      <c r="J4" s="26"/>
      <c r="L4" s="5"/>
      <c r="M4" s="5"/>
      <c r="N4" s="5"/>
    </row>
    <row r="5" spans="2:16" x14ac:dyDescent="0.25">
      <c r="B5" s="28" t="s">
        <v>30</v>
      </c>
      <c r="C5" s="31">
        <v>2014</v>
      </c>
      <c r="D5" s="31">
        <v>2015</v>
      </c>
      <c r="E5" s="31">
        <v>2016</v>
      </c>
      <c r="F5" s="31">
        <v>2017</v>
      </c>
      <c r="G5" s="29" t="s">
        <v>31</v>
      </c>
      <c r="H5" s="29" t="s">
        <v>32</v>
      </c>
      <c r="I5" s="29" t="s">
        <v>33</v>
      </c>
      <c r="J5" s="26"/>
    </row>
    <row r="6" spans="2:16" x14ac:dyDescent="0.25">
      <c r="B6" s="30" t="s">
        <v>24</v>
      </c>
      <c r="C6" s="33"/>
      <c r="D6" s="33"/>
      <c r="E6" s="33"/>
      <c r="F6" s="33"/>
      <c r="G6" s="34"/>
      <c r="H6" s="35"/>
      <c r="I6" s="35"/>
      <c r="J6" s="26"/>
    </row>
    <row r="7" spans="2:16" x14ac:dyDescent="0.25">
      <c r="B7" s="30" t="s">
        <v>34</v>
      </c>
      <c r="C7" s="36"/>
      <c r="D7" s="36"/>
      <c r="E7" s="36"/>
      <c r="F7" s="36"/>
      <c r="G7" s="37"/>
      <c r="H7" s="37"/>
      <c r="I7" s="37"/>
      <c r="J7" s="26"/>
    </row>
    <row r="8" spans="2:16" x14ac:dyDescent="0.25">
      <c r="B8" s="30" t="s">
        <v>35</v>
      </c>
      <c r="C8" s="41"/>
      <c r="D8" s="41"/>
      <c r="E8" s="41"/>
      <c r="F8" s="41"/>
      <c r="G8" s="35"/>
      <c r="H8" s="35"/>
      <c r="I8" s="35"/>
      <c r="J8" s="26"/>
    </row>
    <row r="9" spans="2:16" x14ac:dyDescent="0.25">
      <c r="B9" s="30" t="s">
        <v>36</v>
      </c>
      <c r="C9" s="38"/>
      <c r="D9" s="38"/>
      <c r="E9" s="38"/>
      <c r="F9" s="38"/>
      <c r="G9" s="37"/>
      <c r="H9" s="37"/>
      <c r="I9" s="37"/>
      <c r="J9" s="26"/>
    </row>
    <row r="10" spans="2:16" x14ac:dyDescent="0.25">
      <c r="B10" s="30" t="s">
        <v>37</v>
      </c>
      <c r="C10" s="33"/>
      <c r="D10" s="33"/>
      <c r="E10" s="33"/>
      <c r="F10" s="33"/>
      <c r="G10" s="34"/>
      <c r="H10" s="35"/>
      <c r="I10" s="35"/>
      <c r="J10" s="26"/>
    </row>
    <row r="11" spans="2:16" x14ac:dyDescent="0.25">
      <c r="B11" s="30" t="s">
        <v>38</v>
      </c>
      <c r="C11" s="39"/>
      <c r="D11" s="39"/>
      <c r="E11" s="39"/>
      <c r="F11" s="39"/>
      <c r="G11" s="40"/>
      <c r="H11" s="40"/>
      <c r="I11" s="40"/>
      <c r="J11" s="26"/>
    </row>
    <row r="12" spans="2:16" x14ac:dyDescent="0.25">
      <c r="B12" s="30" t="s">
        <v>39</v>
      </c>
      <c r="C12" s="36"/>
      <c r="D12" s="36"/>
      <c r="E12" s="36"/>
      <c r="F12" s="36"/>
      <c r="G12" s="37"/>
      <c r="H12" s="37"/>
      <c r="I12" s="37"/>
      <c r="J12" s="26"/>
    </row>
    <row r="13" spans="2:16" x14ac:dyDescent="0.25">
      <c r="B13" s="30" t="s">
        <v>40</v>
      </c>
      <c r="C13" s="36"/>
      <c r="D13" s="36"/>
      <c r="E13" s="36"/>
      <c r="F13" s="36"/>
      <c r="G13" s="37"/>
      <c r="H13" s="37"/>
      <c r="I13" s="37"/>
      <c r="J13" s="26"/>
    </row>
    <row r="14" spans="2:16" x14ac:dyDescent="0.25">
      <c r="B14" s="30" t="s">
        <v>41</v>
      </c>
      <c r="C14" s="36"/>
      <c r="D14" s="36"/>
      <c r="E14" s="36"/>
      <c r="F14" s="36"/>
      <c r="G14" s="37"/>
      <c r="H14" s="37"/>
      <c r="I14" s="37"/>
      <c r="J14" s="26"/>
    </row>
    <row r="15" spans="2:16" x14ac:dyDescent="0.25">
      <c r="B15" s="26"/>
      <c r="C15" s="26"/>
      <c r="D15" s="26"/>
      <c r="E15" s="26"/>
      <c r="F15" s="26"/>
      <c r="G15" s="26"/>
      <c r="H15" s="26"/>
      <c r="I15" s="26"/>
      <c r="J15" s="26"/>
    </row>
    <row r="16" spans="2:16" x14ac:dyDescent="0.25">
      <c r="B16" s="26"/>
      <c r="C16" s="26"/>
      <c r="D16" s="26"/>
      <c r="E16" s="26"/>
      <c r="F16" s="26"/>
      <c r="G16" s="26"/>
      <c r="H16" s="26"/>
      <c r="I16" s="26"/>
      <c r="J16" s="26"/>
    </row>
    <row r="17" spans="2:16" x14ac:dyDescent="0.25">
      <c r="B17" s="26"/>
      <c r="C17" s="26"/>
      <c r="D17" s="26"/>
      <c r="E17" s="26"/>
      <c r="F17" s="26"/>
      <c r="G17" s="26"/>
      <c r="H17" s="26"/>
      <c r="I17" s="26"/>
      <c r="J17" s="26"/>
    </row>
    <row r="19" spans="2:16" x14ac:dyDescent="0.25">
      <c r="B19" s="57" t="s">
        <v>19</v>
      </c>
      <c r="C19" s="58"/>
      <c r="D19" s="58"/>
      <c r="E19" s="58"/>
      <c r="F19" s="58"/>
      <c r="G19" s="58"/>
      <c r="H19" s="58"/>
      <c r="I19" s="58"/>
      <c r="K19" s="59" t="s">
        <v>20</v>
      </c>
      <c r="L19" s="58"/>
      <c r="M19" s="58"/>
      <c r="N19" s="58"/>
      <c r="O19" s="58"/>
      <c r="P19" s="58"/>
    </row>
  </sheetData>
  <mergeCells count="3">
    <mergeCell ref="B19:I19"/>
    <mergeCell ref="K19:P19"/>
    <mergeCell ref="B3:I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DF70C-5740-471E-B766-E928645AFD5E}">
  <dimension ref="B3:AC60"/>
  <sheetViews>
    <sheetView topLeftCell="B1" workbookViewId="0">
      <selection activeCell="O11" sqref="O11"/>
    </sheetView>
  </sheetViews>
  <sheetFormatPr baseColWidth="10" defaultRowHeight="15" x14ac:dyDescent="0.25"/>
  <cols>
    <col min="2" max="2" width="17.140625" bestFit="1" customWidth="1"/>
    <col min="3" max="3" width="14.42578125" bestFit="1" customWidth="1"/>
    <col min="4" max="4" width="12.5703125" bestFit="1" customWidth="1"/>
    <col min="7" max="7" width="19" bestFit="1" customWidth="1"/>
    <col min="8" max="8" width="17.28515625" bestFit="1" customWidth="1"/>
    <col min="9" max="9" width="15.42578125" bestFit="1" customWidth="1"/>
    <col min="10" max="10" width="20.5703125" bestFit="1" customWidth="1"/>
    <col min="12" max="12" width="16.5703125" bestFit="1" customWidth="1"/>
    <col min="13" max="13" width="13.7109375" bestFit="1" customWidth="1"/>
    <col min="15" max="15" width="11.85546875" bestFit="1" customWidth="1"/>
  </cols>
  <sheetData>
    <row r="3" spans="2:4" x14ac:dyDescent="0.25">
      <c r="B3" s="28" t="s">
        <v>72</v>
      </c>
      <c r="C3" s="31" t="s">
        <v>73</v>
      </c>
      <c r="D3" s="31" t="s">
        <v>74</v>
      </c>
    </row>
    <row r="4" spans="2:4" x14ac:dyDescent="0.25">
      <c r="B4" s="30" t="s">
        <v>24</v>
      </c>
      <c r="C4" s="33"/>
      <c r="D4" s="33"/>
    </row>
    <row r="5" spans="2:4" x14ac:dyDescent="0.25">
      <c r="B5" s="30" t="s">
        <v>34</v>
      </c>
      <c r="C5" s="36"/>
      <c r="D5" s="36"/>
    </row>
    <row r="6" spans="2:4" x14ac:dyDescent="0.25">
      <c r="B6" s="30" t="s">
        <v>35</v>
      </c>
      <c r="C6" s="41"/>
      <c r="D6" s="41"/>
    </row>
    <row r="7" spans="2:4" x14ac:dyDescent="0.25">
      <c r="B7" s="30" t="s">
        <v>36</v>
      </c>
      <c r="C7" s="38"/>
      <c r="D7" s="38"/>
    </row>
    <row r="8" spans="2:4" x14ac:dyDescent="0.25">
      <c r="B8" s="30" t="s">
        <v>37</v>
      </c>
      <c r="C8" s="33"/>
      <c r="D8" s="33"/>
    </row>
    <row r="9" spans="2:4" x14ac:dyDescent="0.25">
      <c r="B9" s="30" t="s">
        <v>38</v>
      </c>
      <c r="C9" s="39"/>
      <c r="D9" s="39"/>
    </row>
    <row r="10" spans="2:4" x14ac:dyDescent="0.25">
      <c r="B10" s="30" t="s">
        <v>39</v>
      </c>
      <c r="C10" s="36"/>
      <c r="D10" s="36"/>
    </row>
    <row r="11" spans="2:4" x14ac:dyDescent="0.25">
      <c r="B11" s="30" t="s">
        <v>40</v>
      </c>
      <c r="C11" s="36"/>
      <c r="D11" s="36"/>
    </row>
    <row r="12" spans="2:4" x14ac:dyDescent="0.25">
      <c r="B12" s="30" t="s">
        <v>41</v>
      </c>
      <c r="C12" s="36"/>
      <c r="D12" s="36"/>
    </row>
    <row r="15" spans="2:4" s="27" customFormat="1" x14ac:dyDescent="0.25"/>
    <row r="17" spans="2:29" x14ac:dyDescent="0.25">
      <c r="B17" s="48" t="str">
        <f>'H. Registro'!B5</f>
        <v>Nº op</v>
      </c>
      <c r="C17" s="48" t="str">
        <f>'H. Registro'!C5</f>
        <v>Orden/Dirección</v>
      </c>
      <c r="D17" s="48" t="str">
        <f>'H. Registro'!D5</f>
        <v>Fecha entrada</v>
      </c>
      <c r="E17" s="48" t="str">
        <f>'H. Registro'!E5</f>
        <v>Fecha salida</v>
      </c>
      <c r="F17" s="48" t="str">
        <f>'H. Registro'!F5</f>
        <v>Cantidad</v>
      </c>
      <c r="G17" s="48" t="str">
        <f>'H. Registro'!G5</f>
        <v>Punto entrada teorico</v>
      </c>
      <c r="H17" s="48" t="str">
        <f>'H. Registro'!H5</f>
        <v>Punto salida teorico</v>
      </c>
      <c r="I17" s="48" t="str">
        <f>'H. Registro'!I5</f>
        <v>Resultado teórico</v>
      </c>
      <c r="J17" s="48" t="str">
        <f>'H. Registro'!J5</f>
        <v>Resultado real obtenido</v>
      </c>
      <c r="K17" s="48" t="str">
        <f>'H. Registro'!K5</f>
        <v>Slippage</v>
      </c>
      <c r="L17" s="48" t="str">
        <f>'H. Registro'!L5</f>
        <v>Acumulado teórico</v>
      </c>
      <c r="M17" s="48" t="str">
        <f>'H. Registro'!M5</f>
        <v>Acumulado real</v>
      </c>
      <c r="N17" s="48" t="str">
        <f>'H. Registro'!N5</f>
        <v>DD</v>
      </c>
      <c r="O17" s="48" t="str">
        <f>'H. Registro'!O5</f>
        <v>Maximo</v>
      </c>
      <c r="P17" s="48" t="str">
        <f>'H. Registro'!P5</f>
        <v>DD%</v>
      </c>
      <c r="Q17" s="27"/>
      <c r="R17" s="27"/>
      <c r="S17" s="27"/>
      <c r="T17" s="27"/>
      <c r="U17" s="27"/>
      <c r="V17" s="27"/>
      <c r="W17" s="27"/>
      <c r="X17" s="27"/>
      <c r="Y17" s="27"/>
      <c r="Z17" s="27"/>
      <c r="AA17" s="27"/>
      <c r="AB17" s="27"/>
      <c r="AC17" s="27"/>
    </row>
    <row r="18" spans="2:29" x14ac:dyDescent="0.25">
      <c r="B18" s="43">
        <f>'H. Registro'!B6</f>
        <v>1</v>
      </c>
      <c r="C18" s="43" t="str">
        <f>'H. Registro'!C6</f>
        <v>Largo</v>
      </c>
      <c r="D18" s="44">
        <f>'H. Registro'!D6</f>
        <v>43271</v>
      </c>
      <c r="E18" s="44">
        <f>'H. Registro'!E6</f>
        <v>43271</v>
      </c>
      <c r="F18" s="43">
        <f>'H. Registro'!F6</f>
        <v>2</v>
      </c>
      <c r="G18" s="43">
        <f>'H. Registro'!G6</f>
        <v>9500</v>
      </c>
      <c r="H18" s="43">
        <f>'H. Registro'!H6</f>
        <v>9495</v>
      </c>
      <c r="I18" s="43">
        <f>'H. Registro'!I6</f>
        <v>-110</v>
      </c>
      <c r="J18" s="43">
        <f>'H. Registro'!J6</f>
        <v>-112</v>
      </c>
      <c r="K18" s="43">
        <f>'H. Registro'!K6</f>
        <v>-2</v>
      </c>
      <c r="L18" s="43">
        <f>'H. Registro'!L6</f>
        <v>9890</v>
      </c>
      <c r="M18" s="43">
        <f>'H. Registro'!M6</f>
        <v>9888</v>
      </c>
      <c r="N18" s="43">
        <f>'H. Registro'!N6</f>
        <v>-112</v>
      </c>
      <c r="O18" s="47">
        <f>'H. Registro'!O6</f>
        <v>9888</v>
      </c>
      <c r="P18" s="45">
        <f>'H. Registro'!P6</f>
        <v>-1.1326860841423949E-2</v>
      </c>
      <c r="Q18" s="27"/>
      <c r="R18" s="27"/>
      <c r="S18" s="27"/>
      <c r="T18" s="27"/>
      <c r="U18" s="27"/>
      <c r="V18" s="27"/>
      <c r="W18" s="27"/>
      <c r="X18" s="27"/>
      <c r="Y18" s="27"/>
      <c r="Z18" s="27"/>
      <c r="AA18" s="27"/>
      <c r="AB18" s="27"/>
      <c r="AC18" s="27"/>
    </row>
    <row r="19" spans="2:29" x14ac:dyDescent="0.25">
      <c r="B19" s="43">
        <f>'H. Registro'!B7</f>
        <v>2</v>
      </c>
      <c r="C19" s="43" t="str">
        <f>'H. Registro'!C7</f>
        <v>Corto</v>
      </c>
      <c r="D19" s="44">
        <f>'H. Registro'!D7</f>
        <v>43272</v>
      </c>
      <c r="E19" s="44">
        <f>'H. Registro'!E7</f>
        <v>43272</v>
      </c>
      <c r="F19" s="43">
        <f>'H. Registro'!F7</f>
        <v>1</v>
      </c>
      <c r="G19" s="43">
        <f>'H. Registro'!G7</f>
        <v>9400</v>
      </c>
      <c r="H19" s="43">
        <f>'H. Registro'!H7</f>
        <v>9380</v>
      </c>
      <c r="I19" s="43">
        <f>'H. Registro'!I7</f>
        <v>195</v>
      </c>
      <c r="J19" s="43">
        <f>'H. Registro'!J7</f>
        <v>190</v>
      </c>
      <c r="K19" s="43">
        <f>'H. Registro'!K7</f>
        <v>-5</v>
      </c>
      <c r="L19" s="43">
        <f>'H. Registro'!L7</f>
        <v>10085</v>
      </c>
      <c r="M19" s="43">
        <f>'H. Registro'!M7</f>
        <v>10078</v>
      </c>
      <c r="N19" s="43">
        <f>'H. Registro'!N7</f>
        <v>0</v>
      </c>
      <c r="O19" s="47">
        <f>'H. Registro'!O7</f>
        <v>10078</v>
      </c>
      <c r="P19" s="45">
        <f>'H. Registro'!P7</f>
        <v>0</v>
      </c>
    </row>
    <row r="20" spans="2:29" x14ac:dyDescent="0.25">
      <c r="B20" s="43">
        <f>'H. Registro'!B8</f>
        <v>3</v>
      </c>
      <c r="C20" s="43" t="str">
        <f>'H. Registro'!C8</f>
        <v>Corto</v>
      </c>
      <c r="D20" s="44">
        <f>'H. Registro'!D8</f>
        <v>0</v>
      </c>
      <c r="E20" s="44">
        <f>'H. Registro'!E8</f>
        <v>0</v>
      </c>
      <c r="F20" s="43">
        <f>'H. Registro'!F8</f>
        <v>1</v>
      </c>
      <c r="G20" s="43">
        <f>'H. Registro'!G8</f>
        <v>9300</v>
      </c>
      <c r="H20" s="43">
        <f>'H. Registro'!H8</f>
        <v>9250</v>
      </c>
      <c r="I20" s="43">
        <f>'H. Registro'!I8</f>
        <v>495</v>
      </c>
      <c r="J20" s="43">
        <f>'H. Registro'!J8</f>
        <v>485</v>
      </c>
      <c r="K20" s="43">
        <f>'H. Registro'!K8</f>
        <v>-10</v>
      </c>
      <c r="L20" s="43">
        <f>'H. Registro'!L8</f>
        <v>10580</v>
      </c>
      <c r="M20" s="43">
        <f>'H. Registro'!M8</f>
        <v>10563</v>
      </c>
      <c r="N20" s="43">
        <f>'H. Registro'!N8</f>
        <v>0</v>
      </c>
      <c r="O20" s="47">
        <f>'H. Registro'!O8</f>
        <v>10563</v>
      </c>
      <c r="P20" s="45">
        <f>'H. Registro'!P8</f>
        <v>0</v>
      </c>
    </row>
    <row r="21" spans="2:29" x14ac:dyDescent="0.25">
      <c r="B21" s="43">
        <f>'H. Registro'!B9</f>
        <v>4</v>
      </c>
      <c r="C21" s="43" t="str">
        <f>'H. Registro'!C9</f>
        <v>Largo</v>
      </c>
      <c r="D21" s="44">
        <f>'H. Registro'!D9</f>
        <v>0</v>
      </c>
      <c r="E21" s="44">
        <f>'H. Registro'!E9</f>
        <v>0</v>
      </c>
      <c r="F21" s="43">
        <f>'H. Registro'!F9</f>
        <v>2</v>
      </c>
      <c r="G21" s="43">
        <f>'H. Registro'!G9</f>
        <v>9400</v>
      </c>
      <c r="H21" s="43">
        <f>'H. Registro'!H9</f>
        <v>9350</v>
      </c>
      <c r="I21" s="43">
        <f>'H. Registro'!I9</f>
        <v>-1010</v>
      </c>
      <c r="J21" s="43">
        <f>'H. Registro'!J9</f>
        <v>-1012</v>
      </c>
      <c r="K21" s="43">
        <f>'H. Registro'!K9</f>
        <v>-2</v>
      </c>
      <c r="L21" s="43">
        <f>'H. Registro'!L9</f>
        <v>9570</v>
      </c>
      <c r="M21" s="43">
        <f>'H. Registro'!M9</f>
        <v>9551</v>
      </c>
      <c r="N21" s="43">
        <f>'H. Registro'!N9</f>
        <v>-1012</v>
      </c>
      <c r="O21" s="47">
        <f>'H. Registro'!O9</f>
        <v>10563</v>
      </c>
      <c r="P21" s="45">
        <f>'H. Registro'!P9</f>
        <v>-9.5806115686831395E-2</v>
      </c>
    </row>
    <row r="22" spans="2:29" x14ac:dyDescent="0.25">
      <c r="B22" s="43">
        <f>'H. Registro'!B10</f>
        <v>5</v>
      </c>
      <c r="C22" s="43" t="str">
        <f>'H. Registro'!C10</f>
        <v>Corto</v>
      </c>
      <c r="D22" s="44">
        <f>'H. Registro'!D10</f>
        <v>0</v>
      </c>
      <c r="E22" s="44">
        <f>'H. Registro'!E10</f>
        <v>0</v>
      </c>
      <c r="F22" s="43">
        <f>'H. Registro'!F10</f>
        <v>3</v>
      </c>
      <c r="G22" s="43">
        <f>'H. Registro'!G10</f>
        <v>9500</v>
      </c>
      <c r="H22" s="43">
        <f>'H. Registro'!H10</f>
        <v>9502</v>
      </c>
      <c r="I22" s="43">
        <f>'H. Registro'!I10</f>
        <v>-75</v>
      </c>
      <c r="J22" s="43">
        <f>'H. Registro'!J10</f>
        <v>-70</v>
      </c>
      <c r="K22" s="43">
        <f>'H. Registro'!K10</f>
        <v>5</v>
      </c>
      <c r="L22" s="43">
        <f>'H. Registro'!L10</f>
        <v>9495</v>
      </c>
      <c r="M22" s="43">
        <f>'H. Registro'!M10</f>
        <v>9481</v>
      </c>
      <c r="N22" s="43">
        <f>'H. Registro'!N10</f>
        <v>-1082</v>
      </c>
      <c r="O22" s="47">
        <f>'H. Registro'!O10</f>
        <v>10563</v>
      </c>
      <c r="P22" s="45">
        <f>'H. Registro'!P10</f>
        <v>-0.10243302092208653</v>
      </c>
    </row>
    <row r="23" spans="2:29" x14ac:dyDescent="0.25">
      <c r="B23" s="43">
        <f>'H. Registro'!B11</f>
        <v>6</v>
      </c>
      <c r="C23" s="43" t="str">
        <f>'H. Registro'!C11</f>
        <v>Largo</v>
      </c>
      <c r="D23" s="44">
        <f>'H. Registro'!D11</f>
        <v>0</v>
      </c>
      <c r="E23" s="44">
        <f>'H. Registro'!E11</f>
        <v>0</v>
      </c>
      <c r="F23" s="43">
        <f>'H. Registro'!F11</f>
        <v>1</v>
      </c>
      <c r="G23" s="43">
        <f>'H. Registro'!G11</f>
        <v>9506</v>
      </c>
      <c r="H23" s="43">
        <f>'H. Registro'!H11</f>
        <v>9540</v>
      </c>
      <c r="I23" s="43">
        <f>'H. Registro'!I11</f>
        <v>335</v>
      </c>
      <c r="J23" s="43">
        <f>'H. Registro'!J11</f>
        <v>320</v>
      </c>
      <c r="K23" s="43">
        <f>'H. Registro'!K11</f>
        <v>-15</v>
      </c>
      <c r="L23" s="43">
        <f>'H. Registro'!L11</f>
        <v>9830</v>
      </c>
      <c r="M23" s="43">
        <f>'H. Registro'!M11</f>
        <v>9801</v>
      </c>
      <c r="N23" s="43">
        <f>'H. Registro'!N11</f>
        <v>-762</v>
      </c>
      <c r="O23" s="47">
        <f>'H. Registro'!O11</f>
        <v>10563</v>
      </c>
      <c r="P23" s="45">
        <f>'H. Registro'!P11</f>
        <v>-7.2138596989491627E-2</v>
      </c>
    </row>
    <row r="24" spans="2:29" x14ac:dyDescent="0.25">
      <c r="B24" s="43">
        <f>'H. Registro'!B12</f>
        <v>7</v>
      </c>
      <c r="C24" s="43" t="str">
        <f>'H. Registro'!C12</f>
        <v>Largo</v>
      </c>
      <c r="D24" s="44">
        <f>'H. Registro'!D12</f>
        <v>0</v>
      </c>
      <c r="E24" s="44">
        <f>'H. Registro'!E12</f>
        <v>0</v>
      </c>
      <c r="F24" s="43">
        <f>'H. Registro'!F12</f>
        <v>2</v>
      </c>
      <c r="G24" s="43">
        <f>'H. Registro'!G12</f>
        <v>9550</v>
      </c>
      <c r="H24" s="43">
        <f>'H. Registro'!H12</f>
        <v>9542</v>
      </c>
      <c r="I24" s="43">
        <f>'H. Registro'!I12</f>
        <v>-170</v>
      </c>
      <c r="J24" s="43">
        <f>'H. Registro'!J12</f>
        <v>-180</v>
      </c>
      <c r="K24" s="43">
        <f>'H. Registro'!K12</f>
        <v>-10</v>
      </c>
      <c r="L24" s="43">
        <f>'H. Registro'!L12</f>
        <v>9660</v>
      </c>
      <c r="M24" s="43">
        <f>'H. Registro'!M12</f>
        <v>9621</v>
      </c>
      <c r="N24" s="43">
        <f>'H. Registro'!N12</f>
        <v>-942</v>
      </c>
      <c r="O24" s="47">
        <f>'H. Registro'!O12</f>
        <v>10563</v>
      </c>
      <c r="P24" s="45">
        <f>'H. Registro'!P12</f>
        <v>-8.9179210451576257E-2</v>
      </c>
    </row>
    <row r="25" spans="2:29" x14ac:dyDescent="0.25">
      <c r="B25" s="43">
        <f>'H. Registro'!B13</f>
        <v>8</v>
      </c>
      <c r="C25" s="43" t="str">
        <f>'H. Registro'!C13</f>
        <v>Largo</v>
      </c>
      <c r="D25" s="43">
        <f>'H. Registro'!D13</f>
        <v>0</v>
      </c>
      <c r="E25" s="43">
        <f>'H. Registro'!E13</f>
        <v>0</v>
      </c>
      <c r="F25" s="43">
        <f>'H. Registro'!F13</f>
        <v>1</v>
      </c>
      <c r="G25" s="43">
        <f>'H. Registro'!G13</f>
        <v>9550</v>
      </c>
      <c r="H25" s="43">
        <f>'H. Registro'!H13</f>
        <v>9542</v>
      </c>
      <c r="I25" s="43">
        <f>'H. Registro'!I13</f>
        <v>-85</v>
      </c>
      <c r="J25" s="43">
        <f>'H. Registro'!J13</f>
        <v>-80</v>
      </c>
      <c r="K25" s="43">
        <f>'H. Registro'!K13</f>
        <v>5</v>
      </c>
      <c r="L25" s="43">
        <f>'H. Registro'!L13</f>
        <v>9575</v>
      </c>
      <c r="M25" s="43">
        <f>'H. Registro'!M13</f>
        <v>9541</v>
      </c>
      <c r="N25" s="43">
        <f>'H. Registro'!N13</f>
        <v>-1022</v>
      </c>
      <c r="O25" s="47">
        <f>'H. Registro'!O13</f>
        <v>10563</v>
      </c>
      <c r="P25" s="45">
        <f>'H. Registro'!P13</f>
        <v>-9.6752816434724984E-2</v>
      </c>
    </row>
    <row r="26" spans="2:29" x14ac:dyDescent="0.25">
      <c r="B26" s="43">
        <f>'H. Registro'!B14</f>
        <v>9</v>
      </c>
      <c r="C26" s="43" t="str">
        <f>'H. Registro'!C14</f>
        <v>Largo</v>
      </c>
      <c r="D26" s="43">
        <f>'H. Registro'!D14</f>
        <v>0</v>
      </c>
      <c r="E26" s="43">
        <f>'H. Registro'!E14</f>
        <v>0</v>
      </c>
      <c r="F26" s="43">
        <f>'H. Registro'!F14</f>
        <v>2</v>
      </c>
      <c r="G26" s="43">
        <f>'H. Registro'!G14</f>
        <v>9550</v>
      </c>
      <c r="H26" s="43">
        <f>'H. Registro'!H14</f>
        <v>9542</v>
      </c>
      <c r="I26" s="43">
        <f>'H. Registro'!I14</f>
        <v>-170</v>
      </c>
      <c r="J26" s="43">
        <f>'H. Registro'!J14</f>
        <v>-174</v>
      </c>
      <c r="K26" s="43">
        <f>'H. Registro'!K14</f>
        <v>-4</v>
      </c>
      <c r="L26" s="43">
        <f>'H. Registro'!L14</f>
        <v>9405</v>
      </c>
      <c r="M26" s="43">
        <f>'H. Registro'!M14</f>
        <v>9367</v>
      </c>
      <c r="N26" s="43">
        <f>'H. Registro'!N14</f>
        <v>-1196</v>
      </c>
      <c r="O26" s="47">
        <f>'H. Registro'!O14</f>
        <v>10563</v>
      </c>
      <c r="P26" s="45">
        <f>'H. Registro'!P14</f>
        <v>-0.11322540944807347</v>
      </c>
    </row>
    <row r="27" spans="2:29" x14ac:dyDescent="0.25">
      <c r="B27" s="43">
        <f>'H. Registro'!B15</f>
        <v>10</v>
      </c>
      <c r="C27" s="43" t="str">
        <f>'H. Registro'!C15</f>
        <v>Largo</v>
      </c>
      <c r="D27" s="43">
        <f>'H. Registro'!D15</f>
        <v>0</v>
      </c>
      <c r="E27" s="43">
        <f>'H. Registro'!E15</f>
        <v>0</v>
      </c>
      <c r="F27" s="43">
        <f>'H. Registro'!F15</f>
        <v>3</v>
      </c>
      <c r="G27" s="43">
        <f>'H. Registro'!G15</f>
        <v>9550</v>
      </c>
      <c r="H27" s="43">
        <f>'H. Registro'!H15</f>
        <v>9542</v>
      </c>
      <c r="I27" s="43">
        <f>'H. Registro'!I15</f>
        <v>-255</v>
      </c>
      <c r="J27" s="43">
        <f>'H. Registro'!J15</f>
        <v>-250</v>
      </c>
      <c r="K27" s="43">
        <f>'H. Registro'!K15</f>
        <v>5</v>
      </c>
      <c r="L27" s="43">
        <f>'H. Registro'!L15</f>
        <v>9150</v>
      </c>
      <c r="M27" s="43">
        <f>'H. Registro'!M15</f>
        <v>9117</v>
      </c>
      <c r="N27" s="43">
        <f>'H. Registro'!N15</f>
        <v>-1446</v>
      </c>
      <c r="O27" s="47">
        <f>'H. Registro'!O15</f>
        <v>10563</v>
      </c>
      <c r="P27" s="45">
        <f>'H. Registro'!P15</f>
        <v>-0.13689292814541323</v>
      </c>
    </row>
    <row r="28" spans="2:29" x14ac:dyDescent="0.25">
      <c r="B28" s="43">
        <f>'H. Registro'!B16</f>
        <v>11</v>
      </c>
      <c r="C28" s="43" t="str">
        <f>'H. Registro'!C16</f>
        <v>Largo</v>
      </c>
      <c r="D28" s="43">
        <f>'H. Registro'!D16</f>
        <v>0</v>
      </c>
      <c r="E28" s="43">
        <f>'H. Registro'!E16</f>
        <v>0</v>
      </c>
      <c r="F28" s="43">
        <f>'H. Registro'!F16</f>
        <v>2</v>
      </c>
      <c r="G28" s="43">
        <f>'H. Registro'!G16</f>
        <v>9550</v>
      </c>
      <c r="H28" s="43">
        <f>'H. Registro'!H16</f>
        <v>9542</v>
      </c>
      <c r="I28" s="43">
        <f>'H. Registro'!I16</f>
        <v>-170</v>
      </c>
      <c r="J28" s="43">
        <f>'H. Registro'!J16</f>
        <v>-174</v>
      </c>
      <c r="K28" s="43">
        <f>'H. Registro'!K16</f>
        <v>-4</v>
      </c>
      <c r="L28" s="43">
        <f>'H. Registro'!L16</f>
        <v>8980</v>
      </c>
      <c r="M28" s="43">
        <f>'H. Registro'!M16</f>
        <v>8943</v>
      </c>
      <c r="N28" s="43">
        <f>'H. Registro'!N16</f>
        <v>-1620</v>
      </c>
      <c r="O28" s="47">
        <f>'H. Registro'!O16</f>
        <v>10563</v>
      </c>
      <c r="P28" s="45">
        <f>'H. Registro'!P16</f>
        <v>-0.1533655211587617</v>
      </c>
    </row>
    <row r="29" spans="2:29" x14ac:dyDescent="0.25">
      <c r="B29" s="43">
        <f>'H. Registro'!B17</f>
        <v>12</v>
      </c>
      <c r="C29" s="43" t="str">
        <f>'H. Registro'!C17</f>
        <v>Corto</v>
      </c>
      <c r="D29" s="43">
        <f>'H. Registro'!D17</f>
        <v>0</v>
      </c>
      <c r="E29" s="43">
        <f>'H. Registro'!E17</f>
        <v>0</v>
      </c>
      <c r="F29" s="43">
        <f>'H. Registro'!F17</f>
        <v>3</v>
      </c>
      <c r="G29" s="43">
        <f>'H. Registro'!G17</f>
        <v>9550</v>
      </c>
      <c r="H29" s="43">
        <f>'H. Registro'!H17</f>
        <v>9542</v>
      </c>
      <c r="I29" s="43">
        <f>'H. Registro'!I17</f>
        <v>225</v>
      </c>
      <c r="J29" s="43">
        <f>'H. Registro'!J17</f>
        <v>220</v>
      </c>
      <c r="K29" s="43">
        <f>'H. Registro'!K17</f>
        <v>-5</v>
      </c>
      <c r="L29" s="43">
        <f>'H. Registro'!L17</f>
        <v>9205</v>
      </c>
      <c r="M29" s="43">
        <f>'H. Registro'!M17</f>
        <v>9163</v>
      </c>
      <c r="N29" s="43">
        <f>'H. Registro'!N17</f>
        <v>-1400</v>
      </c>
      <c r="O29" s="47">
        <f>'H. Registro'!O17</f>
        <v>10563</v>
      </c>
      <c r="P29" s="45">
        <f>'H. Registro'!P17</f>
        <v>-0.13253810470510272</v>
      </c>
    </row>
    <row r="30" spans="2:29" x14ac:dyDescent="0.25">
      <c r="B30" s="43">
        <f>'H. Registro'!B18</f>
        <v>13</v>
      </c>
      <c r="C30" s="43" t="str">
        <f>'H. Registro'!C18</f>
        <v>Corto</v>
      </c>
      <c r="D30" s="43">
        <f>'H. Registro'!D18</f>
        <v>0</v>
      </c>
      <c r="E30" s="43">
        <f>'H. Registro'!E18</f>
        <v>0</v>
      </c>
      <c r="F30" s="43">
        <f>'H. Registro'!F18</f>
        <v>3</v>
      </c>
      <c r="G30" s="43">
        <f>'H. Registro'!G18</f>
        <v>9550</v>
      </c>
      <c r="H30" s="43">
        <f>'H. Registro'!H18</f>
        <v>9542</v>
      </c>
      <c r="I30" s="43">
        <f>'H. Registro'!I18</f>
        <v>225</v>
      </c>
      <c r="J30" s="43">
        <f>'H. Registro'!J18</f>
        <v>220</v>
      </c>
      <c r="K30" s="43">
        <f>'H. Registro'!K18</f>
        <v>-5</v>
      </c>
      <c r="L30" s="43">
        <f>'H. Registro'!L18</f>
        <v>9430</v>
      </c>
      <c r="M30" s="43">
        <f>'H. Registro'!M18</f>
        <v>9383</v>
      </c>
      <c r="N30" s="43">
        <f>'H. Registro'!N18</f>
        <v>-1180</v>
      </c>
      <c r="O30" s="47">
        <f>'H. Registro'!O18</f>
        <v>10563</v>
      </c>
      <c r="P30" s="45">
        <f>'H. Registro'!P18</f>
        <v>-0.11171068825144372</v>
      </c>
    </row>
    <row r="31" spans="2:29" x14ac:dyDescent="0.25">
      <c r="B31" s="43">
        <f>'H. Registro'!B19</f>
        <v>14</v>
      </c>
      <c r="C31" s="43" t="str">
        <f>'H. Registro'!C19</f>
        <v>Corto</v>
      </c>
      <c r="D31" s="43">
        <f>'H. Registro'!D19</f>
        <v>0</v>
      </c>
      <c r="E31" s="43">
        <f>'H. Registro'!E19</f>
        <v>0</v>
      </c>
      <c r="F31" s="43">
        <f>'H. Registro'!F19</f>
        <v>3</v>
      </c>
      <c r="G31" s="43">
        <f>'H. Registro'!G19</f>
        <v>9550</v>
      </c>
      <c r="H31" s="43">
        <f>'H. Registro'!H19</f>
        <v>9542</v>
      </c>
      <c r="I31" s="43">
        <f>'H. Registro'!I19</f>
        <v>225</v>
      </c>
      <c r="J31" s="43">
        <f>'H. Registro'!J19</f>
        <v>220</v>
      </c>
      <c r="K31" s="43">
        <f>'H. Registro'!K19</f>
        <v>-5</v>
      </c>
      <c r="L31" s="43">
        <f>'H. Registro'!L19</f>
        <v>9655</v>
      </c>
      <c r="M31" s="43">
        <f>'H. Registro'!M19</f>
        <v>9603</v>
      </c>
      <c r="N31" s="43">
        <f>'H. Registro'!N19</f>
        <v>-960</v>
      </c>
      <c r="O31" s="47">
        <f>'H. Registro'!O19</f>
        <v>10563</v>
      </c>
      <c r="P31" s="45">
        <f>'H. Registro'!P19</f>
        <v>-9.0883271797784715E-2</v>
      </c>
    </row>
    <row r="32" spans="2:29" x14ac:dyDescent="0.25">
      <c r="B32" s="43">
        <f>'H. Registro'!B20</f>
        <v>15</v>
      </c>
      <c r="C32" s="43" t="str">
        <f>'H. Registro'!C20</f>
        <v>Corto</v>
      </c>
      <c r="D32" s="43">
        <f>'H. Registro'!D20</f>
        <v>0</v>
      </c>
      <c r="E32" s="43">
        <f>'H. Registro'!E20</f>
        <v>0</v>
      </c>
      <c r="F32" s="43">
        <f>'H. Registro'!F20</f>
        <v>3</v>
      </c>
      <c r="G32" s="43">
        <f>'H. Registro'!G20</f>
        <v>9550</v>
      </c>
      <c r="H32" s="43">
        <f>'H. Registro'!H20</f>
        <v>9542</v>
      </c>
      <c r="I32" s="43">
        <f>'H. Registro'!I20</f>
        <v>225</v>
      </c>
      <c r="J32" s="43">
        <f>'H. Registro'!J20</f>
        <v>220</v>
      </c>
      <c r="K32" s="43">
        <f>'H. Registro'!K20</f>
        <v>-5</v>
      </c>
      <c r="L32" s="43">
        <f>'H. Registro'!L20</f>
        <v>9880</v>
      </c>
      <c r="M32" s="43">
        <f>'H. Registro'!M20</f>
        <v>9823</v>
      </c>
      <c r="N32" s="43">
        <f>'H. Registro'!N20</f>
        <v>-740</v>
      </c>
      <c r="O32" s="47">
        <f>'H. Registro'!O20</f>
        <v>10563</v>
      </c>
      <c r="P32" s="45">
        <f>'H. Registro'!P20</f>
        <v>-7.0055855344125728E-2</v>
      </c>
    </row>
    <row r="33" spans="2:16" x14ac:dyDescent="0.25">
      <c r="B33" s="43">
        <f>'H. Registro'!B21</f>
        <v>16</v>
      </c>
      <c r="C33" s="43" t="str">
        <f>'H. Registro'!C21</f>
        <v>Largo</v>
      </c>
      <c r="D33" s="43">
        <f>'H. Registro'!D21</f>
        <v>0</v>
      </c>
      <c r="E33" s="43">
        <f>'H. Registro'!E21</f>
        <v>0</v>
      </c>
      <c r="F33" s="43">
        <f>'H. Registro'!F21</f>
        <v>3</v>
      </c>
      <c r="G33" s="43">
        <f>'H. Registro'!G21</f>
        <v>9550</v>
      </c>
      <c r="H33" s="43">
        <f>'H. Registro'!H21</f>
        <v>9542</v>
      </c>
      <c r="I33" s="43">
        <f>'H. Registro'!I21</f>
        <v>-255</v>
      </c>
      <c r="J33" s="43">
        <f>'H. Registro'!J21</f>
        <v>-250</v>
      </c>
      <c r="K33" s="43">
        <f>'H. Registro'!K21</f>
        <v>5</v>
      </c>
      <c r="L33" s="43">
        <f>'H. Registro'!L21</f>
        <v>9625</v>
      </c>
      <c r="M33" s="43">
        <f>'H. Registro'!M21</f>
        <v>9573</v>
      </c>
      <c r="N33" s="43">
        <f>'H. Registro'!N21</f>
        <v>-990</v>
      </c>
      <c r="O33" s="47">
        <f>'H. Registro'!O21</f>
        <v>10563</v>
      </c>
      <c r="P33" s="45">
        <f>'H. Registro'!P21</f>
        <v>-9.3723374041465496E-2</v>
      </c>
    </row>
    <row r="34" spans="2:16" x14ac:dyDescent="0.25">
      <c r="B34" s="43">
        <f>'H. Registro'!B22</f>
        <v>17</v>
      </c>
      <c r="C34" s="43" t="str">
        <f>'H. Registro'!C22</f>
        <v>Largo</v>
      </c>
      <c r="D34" s="43">
        <f>'H. Registro'!D22</f>
        <v>0</v>
      </c>
      <c r="E34" s="43">
        <f>'H. Registro'!E22</f>
        <v>0</v>
      </c>
      <c r="F34" s="43">
        <f>'H. Registro'!F22</f>
        <v>3</v>
      </c>
      <c r="G34" s="43">
        <f>'H. Registro'!G22</f>
        <v>9550</v>
      </c>
      <c r="H34" s="43">
        <f>'H. Registro'!H22</f>
        <v>9542</v>
      </c>
      <c r="I34" s="43">
        <f>'H. Registro'!I22</f>
        <v>-255</v>
      </c>
      <c r="J34" s="43">
        <f>'H. Registro'!J22</f>
        <v>-250</v>
      </c>
      <c r="K34" s="43">
        <f>'H. Registro'!K22</f>
        <v>5</v>
      </c>
      <c r="L34" s="43">
        <f>'H. Registro'!L22</f>
        <v>9370</v>
      </c>
      <c r="M34" s="43">
        <f>'H. Registro'!M22</f>
        <v>9323</v>
      </c>
      <c r="N34" s="43">
        <f>'H. Registro'!N22</f>
        <v>-1240</v>
      </c>
      <c r="O34" s="43">
        <f>'H. Registro'!O22</f>
        <v>10563</v>
      </c>
      <c r="P34" s="45">
        <f>'H. Registro'!P22</f>
        <v>-0.11739089273880526</v>
      </c>
    </row>
    <row r="35" spans="2:16" x14ac:dyDescent="0.25">
      <c r="B35" s="43">
        <f>'H. Registro'!B23</f>
        <v>18</v>
      </c>
      <c r="C35" s="43" t="str">
        <f>'H. Registro'!C23</f>
        <v>Largo</v>
      </c>
      <c r="D35" s="43">
        <f>'H. Registro'!D23</f>
        <v>0</v>
      </c>
      <c r="E35" s="43">
        <f>'H. Registro'!E23</f>
        <v>0</v>
      </c>
      <c r="F35" s="43">
        <f>'H. Registro'!F23</f>
        <v>3</v>
      </c>
      <c r="G35" s="43">
        <f>'H. Registro'!G23</f>
        <v>9550</v>
      </c>
      <c r="H35" s="43">
        <f>'H. Registro'!H23</f>
        <v>9542</v>
      </c>
      <c r="I35" s="43">
        <f>'H. Registro'!I23</f>
        <v>-255</v>
      </c>
      <c r="J35" s="43">
        <f>'H. Registro'!J23</f>
        <v>-250</v>
      </c>
      <c r="K35" s="43">
        <f>'H. Registro'!K23</f>
        <v>5</v>
      </c>
      <c r="L35" s="43">
        <f>'H. Registro'!L23</f>
        <v>9115</v>
      </c>
      <c r="M35" s="43">
        <f>'H. Registro'!M23</f>
        <v>9073</v>
      </c>
      <c r="N35" s="43">
        <f>'H. Registro'!N23</f>
        <v>-1490</v>
      </c>
      <c r="O35" s="43">
        <f>'H. Registro'!O23</f>
        <v>10563</v>
      </c>
      <c r="P35" s="45">
        <f>'H. Registro'!P23</f>
        <v>-0.14105841143614503</v>
      </c>
    </row>
    <row r="36" spans="2:16" x14ac:dyDescent="0.25">
      <c r="B36" s="43">
        <f>'H. Registro'!B24</f>
        <v>19</v>
      </c>
      <c r="C36" s="43" t="str">
        <f>'H. Registro'!C24</f>
        <v>Largo</v>
      </c>
      <c r="D36" s="43">
        <f>'H. Registro'!D24</f>
        <v>0</v>
      </c>
      <c r="E36" s="43">
        <f>'H. Registro'!E24</f>
        <v>0</v>
      </c>
      <c r="F36" s="43">
        <f>'H. Registro'!F24</f>
        <v>3</v>
      </c>
      <c r="G36" s="43">
        <f>'H. Registro'!G24</f>
        <v>9550</v>
      </c>
      <c r="H36" s="43">
        <f>'H. Registro'!H24</f>
        <v>9542</v>
      </c>
      <c r="I36" s="43">
        <f>'H. Registro'!I24</f>
        <v>-255</v>
      </c>
      <c r="J36" s="43">
        <f>'H. Registro'!J24</f>
        <v>-255</v>
      </c>
      <c r="K36" s="43">
        <f>'H. Registro'!K24</f>
        <v>0</v>
      </c>
      <c r="L36" s="43">
        <f>'H. Registro'!L24</f>
        <v>8860</v>
      </c>
      <c r="M36" s="43">
        <f>'H. Registro'!M24</f>
        <v>8818</v>
      </c>
      <c r="N36" s="43">
        <f>'H. Registro'!N24</f>
        <v>-1745</v>
      </c>
      <c r="O36" s="43">
        <f>'H. Registro'!O24</f>
        <v>10563</v>
      </c>
      <c r="P36" s="45">
        <f>'H. Registro'!P24</f>
        <v>-0.1651992805074316</v>
      </c>
    </row>
    <row r="37" spans="2:16" x14ac:dyDescent="0.25">
      <c r="B37" s="43">
        <f>'H. Registro'!B25</f>
        <v>20</v>
      </c>
      <c r="C37" s="43" t="str">
        <f>'H. Registro'!C25</f>
        <v>Corto</v>
      </c>
      <c r="D37" s="43">
        <f>'H. Registro'!D25</f>
        <v>0</v>
      </c>
      <c r="E37" s="43">
        <f>'H. Registro'!E25</f>
        <v>0</v>
      </c>
      <c r="F37" s="43">
        <f>'H. Registro'!F25</f>
        <v>3</v>
      </c>
      <c r="G37" s="43">
        <f>'H. Registro'!G25</f>
        <v>9550</v>
      </c>
      <c r="H37" s="43">
        <f>'H. Registro'!H25</f>
        <v>9542</v>
      </c>
      <c r="I37" s="43">
        <f>'H. Registro'!I25</f>
        <v>225</v>
      </c>
      <c r="J37" s="43">
        <f>'H. Registro'!J25</f>
        <v>225</v>
      </c>
      <c r="K37" s="43">
        <f>'H. Registro'!K25</f>
        <v>0</v>
      </c>
      <c r="L37" s="43">
        <f>'H. Registro'!L25</f>
        <v>9085</v>
      </c>
      <c r="M37" s="43">
        <f>'H. Registro'!M25</f>
        <v>9043</v>
      </c>
      <c r="N37" s="43">
        <f>'H. Registro'!N25</f>
        <v>-1520</v>
      </c>
      <c r="O37" s="43">
        <f>'H. Registro'!O25</f>
        <v>10563</v>
      </c>
      <c r="P37" s="45">
        <f>'H. Registro'!P25</f>
        <v>-0.14389851367982581</v>
      </c>
    </row>
    <row r="38" spans="2:16" x14ac:dyDescent="0.25">
      <c r="B38" s="43">
        <f>'H. Registro'!B26</f>
        <v>21</v>
      </c>
      <c r="C38" s="43" t="str">
        <f>'H. Registro'!C26</f>
        <v>Largo</v>
      </c>
      <c r="D38" s="43">
        <f>'H. Registro'!D26</f>
        <v>0</v>
      </c>
      <c r="E38" s="43">
        <f>'H. Registro'!E26</f>
        <v>0</v>
      </c>
      <c r="F38" s="43">
        <f>'H. Registro'!F26</f>
        <v>1</v>
      </c>
      <c r="G38" s="43">
        <f>'H. Registro'!G26</f>
        <v>9550</v>
      </c>
      <c r="H38" s="43">
        <f>'H. Registro'!H26</f>
        <v>9542</v>
      </c>
      <c r="I38" s="43">
        <f>'H. Registro'!I26</f>
        <v>-85</v>
      </c>
      <c r="J38" s="43">
        <f>'H. Registro'!J26</f>
        <v>-70</v>
      </c>
      <c r="K38" s="43">
        <f>'H. Registro'!K26</f>
        <v>15</v>
      </c>
      <c r="L38" s="43">
        <f>'H. Registro'!L26</f>
        <v>9000</v>
      </c>
      <c r="M38" s="43">
        <f>'H. Registro'!M26</f>
        <v>8973</v>
      </c>
      <c r="N38" s="43">
        <f>'H. Registro'!N26</f>
        <v>-1590</v>
      </c>
      <c r="O38" s="43">
        <f>'H. Registro'!O26</f>
        <v>10563</v>
      </c>
      <c r="P38" s="45">
        <f>'H. Registro'!P26</f>
        <v>-0.15052541891508095</v>
      </c>
    </row>
    <row r="39" spans="2:16" x14ac:dyDescent="0.25">
      <c r="B39" s="43">
        <f>'H. Registro'!B27</f>
        <v>22</v>
      </c>
      <c r="C39" s="43" t="str">
        <f>'H. Registro'!C27</f>
        <v>Corto</v>
      </c>
      <c r="D39" s="43">
        <f>'H. Registro'!D27</f>
        <v>0</v>
      </c>
      <c r="E39" s="43">
        <f>'H. Registro'!E27</f>
        <v>0</v>
      </c>
      <c r="F39" s="43">
        <f>'H. Registro'!F27</f>
        <v>3</v>
      </c>
      <c r="G39" s="43">
        <f>'H. Registro'!G27</f>
        <v>9550</v>
      </c>
      <c r="H39" s="43">
        <f>'H. Registro'!H27</f>
        <v>9542</v>
      </c>
      <c r="I39" s="43">
        <f>'H. Registro'!I27</f>
        <v>225</v>
      </c>
      <c r="J39" s="43">
        <f>'H. Registro'!J27</f>
        <v>220</v>
      </c>
      <c r="K39" s="43">
        <f>'H. Registro'!K27</f>
        <v>-5</v>
      </c>
      <c r="L39" s="43">
        <f>'H. Registro'!L27</f>
        <v>9225</v>
      </c>
      <c r="M39" s="43">
        <f>'H. Registro'!M27</f>
        <v>9193</v>
      </c>
      <c r="N39" s="43">
        <f>'H. Registro'!N27</f>
        <v>-1370</v>
      </c>
      <c r="O39" s="43">
        <f>'H. Registro'!O27</f>
        <v>10563</v>
      </c>
      <c r="P39" s="45">
        <f>'H. Registro'!P27</f>
        <v>-0.12969800246142194</v>
      </c>
    </row>
    <row r="40" spans="2:16" x14ac:dyDescent="0.25">
      <c r="B40" s="43">
        <f>'H. Registro'!B28</f>
        <v>23</v>
      </c>
      <c r="C40" s="43" t="str">
        <f>'H. Registro'!C28</f>
        <v>Corto</v>
      </c>
      <c r="D40" s="43">
        <f>'H. Registro'!D28</f>
        <v>0</v>
      </c>
      <c r="E40" s="43">
        <f>'H. Registro'!E28</f>
        <v>0</v>
      </c>
      <c r="F40" s="43">
        <f>'H. Registro'!F28</f>
        <v>3</v>
      </c>
      <c r="G40" s="43">
        <f>'H. Registro'!G28</f>
        <v>9550</v>
      </c>
      <c r="H40" s="43">
        <f>'H. Registro'!H28</f>
        <v>9542</v>
      </c>
      <c r="I40" s="43">
        <f>'H. Registro'!I28</f>
        <v>225</v>
      </c>
      <c r="J40" s="43">
        <f>'H. Registro'!J28</f>
        <v>220</v>
      </c>
      <c r="K40" s="43">
        <f>'H. Registro'!K28</f>
        <v>-5</v>
      </c>
      <c r="L40" s="43">
        <f>'H. Registro'!L28</f>
        <v>9450</v>
      </c>
      <c r="M40" s="43">
        <f>'H. Registro'!M28</f>
        <v>9413</v>
      </c>
      <c r="N40" s="43">
        <f>'H. Registro'!N28</f>
        <v>-1150</v>
      </c>
      <c r="O40" s="43">
        <f>'H. Registro'!O28</f>
        <v>10563</v>
      </c>
      <c r="P40" s="45">
        <f>'H. Registro'!P28</f>
        <v>-0.10887058600776295</v>
      </c>
    </row>
    <row r="41" spans="2:16" x14ac:dyDescent="0.25">
      <c r="B41" s="43">
        <f>'H. Registro'!B29</f>
        <v>24</v>
      </c>
      <c r="C41" s="43" t="str">
        <f>'H. Registro'!C29</f>
        <v>Largo</v>
      </c>
      <c r="D41" s="43">
        <f>'H. Registro'!D29</f>
        <v>0</v>
      </c>
      <c r="E41" s="43">
        <f>'H. Registro'!E29</f>
        <v>0</v>
      </c>
      <c r="F41" s="43">
        <f>'H. Registro'!F29</f>
        <v>1</v>
      </c>
      <c r="G41" s="43">
        <f>'H. Registro'!G29</f>
        <v>9550</v>
      </c>
      <c r="H41" s="43">
        <f>'H. Registro'!H29</f>
        <v>9542</v>
      </c>
      <c r="I41" s="43">
        <f>'H. Registro'!I29</f>
        <v>-85</v>
      </c>
      <c r="J41" s="43">
        <f>'H. Registro'!J29</f>
        <v>-84</v>
      </c>
      <c r="K41" s="43">
        <f>'H. Registro'!K29</f>
        <v>1</v>
      </c>
      <c r="L41" s="43">
        <f>'H. Registro'!L29</f>
        <v>9365</v>
      </c>
      <c r="M41" s="43">
        <f>'H. Registro'!M29</f>
        <v>9329</v>
      </c>
      <c r="N41" s="43">
        <f>'H. Registro'!N29</f>
        <v>-1234</v>
      </c>
      <c r="O41" s="43">
        <f>'H. Registro'!O29</f>
        <v>10563</v>
      </c>
      <c r="P41" s="45">
        <f>'H. Registro'!P29</f>
        <v>-0.11682287229006912</v>
      </c>
    </row>
    <row r="42" spans="2:16" x14ac:dyDescent="0.25">
      <c r="B42" s="43">
        <f>'H. Registro'!B30</f>
        <v>25</v>
      </c>
      <c r="C42" s="43" t="str">
        <f>'H. Registro'!C30</f>
        <v>Largo</v>
      </c>
      <c r="D42" s="43">
        <f>'H. Registro'!D30</f>
        <v>0</v>
      </c>
      <c r="E42" s="43">
        <f>'H. Registro'!E30</f>
        <v>0</v>
      </c>
      <c r="F42" s="43">
        <f>'H. Registro'!F30</f>
        <v>1</v>
      </c>
      <c r="G42" s="43">
        <f>'H. Registro'!G30</f>
        <v>9550</v>
      </c>
      <c r="H42" s="43">
        <f>'H. Registro'!H30</f>
        <v>9542</v>
      </c>
      <c r="I42" s="43">
        <f>'H. Registro'!I30</f>
        <v>-85</v>
      </c>
      <c r="J42" s="43">
        <f>'H. Registro'!J30</f>
        <v>-84</v>
      </c>
      <c r="K42" s="43">
        <f>'H. Registro'!K30</f>
        <v>1</v>
      </c>
      <c r="L42" s="43">
        <f>'H. Registro'!L30</f>
        <v>9280</v>
      </c>
      <c r="M42" s="43">
        <f>'H. Registro'!M30</f>
        <v>9245</v>
      </c>
      <c r="N42" s="43">
        <f>'H. Registro'!N30</f>
        <v>-1318</v>
      </c>
      <c r="O42" s="43">
        <f>'H. Registro'!O30</f>
        <v>10563</v>
      </c>
      <c r="P42" s="45">
        <f>'H. Registro'!P30</f>
        <v>-0.12477515857237527</v>
      </c>
    </row>
    <row r="43" spans="2:16" x14ac:dyDescent="0.25">
      <c r="B43" s="43">
        <f>'H. Registro'!B31</f>
        <v>26</v>
      </c>
      <c r="C43" s="43" t="str">
        <f>'H. Registro'!C31</f>
        <v>Corto</v>
      </c>
      <c r="D43" s="43">
        <f>'H. Registro'!D31</f>
        <v>0</v>
      </c>
      <c r="E43" s="43">
        <f>'H. Registro'!E31</f>
        <v>0</v>
      </c>
      <c r="F43" s="43">
        <f>'H. Registro'!F31</f>
        <v>1</v>
      </c>
      <c r="G43" s="43">
        <f>'H. Registro'!G31</f>
        <v>9550</v>
      </c>
      <c r="H43" s="43">
        <f>'H. Registro'!H31</f>
        <v>9542</v>
      </c>
      <c r="I43" s="43">
        <f>'H. Registro'!I31</f>
        <v>75</v>
      </c>
      <c r="J43" s="43">
        <f>'H. Registro'!J31</f>
        <v>80</v>
      </c>
      <c r="K43" s="43">
        <f>'H. Registro'!K31</f>
        <v>5</v>
      </c>
      <c r="L43" s="43">
        <f>'H. Registro'!L31</f>
        <v>9355</v>
      </c>
      <c r="M43" s="43">
        <f>'H. Registro'!M31</f>
        <v>9325</v>
      </c>
      <c r="N43" s="43">
        <f>'H. Registro'!N31</f>
        <v>-1238</v>
      </c>
      <c r="O43" s="43">
        <f>'H. Registro'!O31</f>
        <v>10563</v>
      </c>
      <c r="P43" s="45">
        <f>'H. Registro'!P31</f>
        <v>-0.11720155258922654</v>
      </c>
    </row>
    <row r="44" spans="2:16" x14ac:dyDescent="0.25">
      <c r="B44" s="43">
        <f>'H. Registro'!B32</f>
        <v>27</v>
      </c>
      <c r="C44" s="43" t="str">
        <f>'H. Registro'!C32</f>
        <v>Largo</v>
      </c>
      <c r="D44" s="43">
        <f>'H. Registro'!D32</f>
        <v>0</v>
      </c>
      <c r="E44" s="43">
        <f>'H. Registro'!E32</f>
        <v>0</v>
      </c>
      <c r="F44" s="43">
        <f>'H. Registro'!F32</f>
        <v>2</v>
      </c>
      <c r="G44" s="43">
        <f>'H. Registro'!G32</f>
        <v>9550</v>
      </c>
      <c r="H44" s="43">
        <f>'H. Registro'!H32</f>
        <v>9542</v>
      </c>
      <c r="I44" s="43">
        <f>'H. Registro'!I32</f>
        <v>-170</v>
      </c>
      <c r="J44" s="43">
        <f>'H. Registro'!J32</f>
        <v>-180</v>
      </c>
      <c r="K44" s="43">
        <f>'H. Registro'!K32</f>
        <v>-10</v>
      </c>
      <c r="L44" s="43">
        <f>'H. Registro'!L32</f>
        <v>9185</v>
      </c>
      <c r="M44" s="43">
        <f>'H. Registro'!M32</f>
        <v>9145</v>
      </c>
      <c r="N44" s="43">
        <f>'H. Registro'!N32</f>
        <v>-1418</v>
      </c>
      <c r="O44" s="43">
        <f>'H. Registro'!O32</f>
        <v>10563</v>
      </c>
      <c r="P44" s="45">
        <f>'H. Registro'!P32</f>
        <v>-0.13424216605131117</v>
      </c>
    </row>
    <row r="45" spans="2:16" x14ac:dyDescent="0.25">
      <c r="B45" s="43">
        <f>'H. Registro'!B33</f>
        <v>28</v>
      </c>
      <c r="C45" s="43" t="str">
        <f>'H. Registro'!C33</f>
        <v>Largo</v>
      </c>
      <c r="D45" s="43">
        <f>'H. Registro'!D33</f>
        <v>0</v>
      </c>
      <c r="E45" s="43">
        <f>'H. Registro'!E33</f>
        <v>0</v>
      </c>
      <c r="F45" s="43">
        <f>'H. Registro'!F33</f>
        <v>1</v>
      </c>
      <c r="G45" s="43">
        <f>'H. Registro'!G33</f>
        <v>9550</v>
      </c>
      <c r="H45" s="43">
        <f>'H. Registro'!H33</f>
        <v>9542</v>
      </c>
      <c r="I45" s="43">
        <f>'H. Registro'!I33</f>
        <v>-85</v>
      </c>
      <c r="J45" s="43">
        <f>'H. Registro'!J33</f>
        <v>-90</v>
      </c>
      <c r="K45" s="43">
        <f>'H. Registro'!K33</f>
        <v>-5</v>
      </c>
      <c r="L45" s="43">
        <f>'H. Registro'!L33</f>
        <v>9100</v>
      </c>
      <c r="M45" s="43">
        <f>'H. Registro'!M33</f>
        <v>9055</v>
      </c>
      <c r="N45" s="43">
        <f>'H. Registro'!N33</f>
        <v>-1508</v>
      </c>
      <c r="O45" s="43">
        <f>'H. Registro'!O33</f>
        <v>10563</v>
      </c>
      <c r="P45" s="45">
        <f>'H. Registro'!P33</f>
        <v>-0.14276247278235349</v>
      </c>
    </row>
    <row r="46" spans="2:16" x14ac:dyDescent="0.25">
      <c r="B46" s="43">
        <f>'H. Registro'!B34</f>
        <v>29</v>
      </c>
      <c r="C46" s="43" t="str">
        <f>'H. Registro'!C34</f>
        <v>Corto</v>
      </c>
      <c r="D46" s="43">
        <f>'H. Registro'!D34</f>
        <v>0</v>
      </c>
      <c r="E46" s="43">
        <f>'H. Registro'!E34</f>
        <v>0</v>
      </c>
      <c r="F46" s="43">
        <f>'H. Registro'!F34</f>
        <v>2</v>
      </c>
      <c r="G46" s="43">
        <f>'H. Registro'!G34</f>
        <v>9550</v>
      </c>
      <c r="H46" s="43">
        <f>'H. Registro'!H34</f>
        <v>9542</v>
      </c>
      <c r="I46" s="43">
        <f>'H. Registro'!I34</f>
        <v>150</v>
      </c>
      <c r="J46" s="43">
        <f>'H. Registro'!J34</f>
        <v>152</v>
      </c>
      <c r="K46" s="43">
        <f>'H. Registro'!K34</f>
        <v>2</v>
      </c>
      <c r="L46" s="43">
        <f>'H. Registro'!L34</f>
        <v>9250</v>
      </c>
      <c r="M46" s="43">
        <f>'H. Registro'!M34</f>
        <v>9207</v>
      </c>
      <c r="N46" s="43">
        <f>'H. Registro'!N34</f>
        <v>-1356</v>
      </c>
      <c r="O46" s="43">
        <f>'H. Registro'!O34</f>
        <v>10563</v>
      </c>
      <c r="P46" s="45">
        <f>'H. Registro'!P34</f>
        <v>-0.12837262141437092</v>
      </c>
    </row>
    <row r="47" spans="2:16" x14ac:dyDescent="0.25">
      <c r="B47" s="43">
        <f>'H. Registro'!B35</f>
        <v>30</v>
      </c>
      <c r="C47" s="43" t="str">
        <f>'H. Registro'!C35</f>
        <v>Largo</v>
      </c>
      <c r="D47" s="43">
        <f>'H. Registro'!D35</f>
        <v>0</v>
      </c>
      <c r="E47" s="43">
        <f>'H. Registro'!E35</f>
        <v>0</v>
      </c>
      <c r="F47" s="43">
        <f>'H. Registro'!F35</f>
        <v>1</v>
      </c>
      <c r="G47" s="43">
        <f>'H. Registro'!G35</f>
        <v>9550</v>
      </c>
      <c r="H47" s="43">
        <f>'H. Registro'!H35</f>
        <v>9542</v>
      </c>
      <c r="I47" s="43">
        <f>'H. Registro'!I35</f>
        <v>-85</v>
      </c>
      <c r="J47" s="43">
        <f>'H. Registro'!J35</f>
        <v>-85</v>
      </c>
      <c r="K47" s="43">
        <f>'H. Registro'!K35</f>
        <v>0</v>
      </c>
      <c r="L47" s="43">
        <f>'H. Registro'!L35</f>
        <v>9165</v>
      </c>
      <c r="M47" s="43">
        <f>'H. Registro'!M35</f>
        <v>9122</v>
      </c>
      <c r="N47" s="43">
        <f>'H. Registro'!N35</f>
        <v>-1441</v>
      </c>
      <c r="O47" s="43">
        <f>'H. Registro'!O35</f>
        <v>10563</v>
      </c>
      <c r="P47" s="45">
        <f>'H. Registro'!P35</f>
        <v>-0.13641957777146643</v>
      </c>
    </row>
    <row r="48" spans="2:16" x14ac:dyDescent="0.25">
      <c r="B48" s="43">
        <f>'H. Registro'!B36</f>
        <v>0</v>
      </c>
      <c r="C48" s="43">
        <f>'H. Registro'!C36</f>
        <v>0</v>
      </c>
      <c r="D48" s="43">
        <f>'H. Registro'!D36</f>
        <v>0</v>
      </c>
      <c r="E48" s="43">
        <f>'H. Registro'!E36</f>
        <v>0</v>
      </c>
      <c r="F48" s="43">
        <f>'H. Registro'!F36</f>
        <v>0</v>
      </c>
      <c r="G48" s="43">
        <f>'H. Registro'!G36</f>
        <v>0</v>
      </c>
      <c r="H48" s="43">
        <f>'H. Registro'!H36</f>
        <v>0</v>
      </c>
      <c r="I48" s="43">
        <f>'H. Registro'!I36</f>
        <v>0</v>
      </c>
      <c r="J48" s="43">
        <f>'H. Registro'!J36</f>
        <v>0</v>
      </c>
      <c r="K48" s="43">
        <f>'H. Registro'!K36</f>
        <v>0</v>
      </c>
      <c r="L48" s="43">
        <f>'H. Registro'!L36</f>
        <v>0</v>
      </c>
      <c r="M48" s="43">
        <f>'H. Registro'!M36</f>
        <v>0</v>
      </c>
      <c r="N48" s="43">
        <f>'H. Registro'!N36</f>
        <v>0</v>
      </c>
      <c r="O48" s="43">
        <f>'H. Registro'!O36</f>
        <v>0</v>
      </c>
      <c r="P48" s="45">
        <f>'H. Registro'!P36</f>
        <v>0</v>
      </c>
    </row>
    <row r="49" spans="2:16" x14ac:dyDescent="0.25">
      <c r="B49" s="43">
        <f>'H. Registro'!B37</f>
        <v>0</v>
      </c>
      <c r="C49" s="43">
        <f>'H. Registro'!C37</f>
        <v>0</v>
      </c>
      <c r="D49" s="43">
        <f>'H. Registro'!D37</f>
        <v>0</v>
      </c>
      <c r="E49" s="43">
        <f>'H. Registro'!E37</f>
        <v>0</v>
      </c>
      <c r="F49" s="43">
        <f>'H. Registro'!F37</f>
        <v>0</v>
      </c>
      <c r="G49" s="43">
        <f>'H. Registro'!G37</f>
        <v>0</v>
      </c>
      <c r="H49" s="43">
        <f>'H. Registro'!H37</f>
        <v>0</v>
      </c>
      <c r="I49" s="43">
        <f>'H. Registro'!I37</f>
        <v>0</v>
      </c>
      <c r="J49" s="43">
        <f>'H. Registro'!J37</f>
        <v>0</v>
      </c>
      <c r="K49" s="43">
        <f>'H. Registro'!K37</f>
        <v>0</v>
      </c>
      <c r="L49" s="43">
        <f>'H. Registro'!L37</f>
        <v>0</v>
      </c>
      <c r="M49" s="43">
        <f>'H. Registro'!M37</f>
        <v>0</v>
      </c>
      <c r="N49" s="43">
        <f>'H. Registro'!N37</f>
        <v>0</v>
      </c>
      <c r="O49" s="43">
        <f>'H. Registro'!O37</f>
        <v>0</v>
      </c>
      <c r="P49" s="45">
        <f>'H. Registro'!P37</f>
        <v>0</v>
      </c>
    </row>
    <row r="50" spans="2:16" x14ac:dyDescent="0.25">
      <c r="B50" s="43">
        <f>'H. Registro'!B38</f>
        <v>0</v>
      </c>
      <c r="C50" s="43">
        <f>'H. Registro'!C38</f>
        <v>0</v>
      </c>
      <c r="D50" s="43">
        <f>'H. Registro'!D38</f>
        <v>0</v>
      </c>
      <c r="E50" s="43">
        <f>'H. Registro'!E38</f>
        <v>0</v>
      </c>
      <c r="F50" s="43">
        <f>'H. Registro'!F38</f>
        <v>0</v>
      </c>
      <c r="G50" s="43">
        <f>'H. Registro'!G38</f>
        <v>0</v>
      </c>
      <c r="H50" s="43">
        <f>'H. Registro'!H38</f>
        <v>0</v>
      </c>
      <c r="I50" s="43">
        <f>'H. Registro'!I38</f>
        <v>0</v>
      </c>
      <c r="J50" s="43">
        <f>'H. Registro'!J38</f>
        <v>0</v>
      </c>
      <c r="K50" s="43">
        <f>'H. Registro'!K38</f>
        <v>0</v>
      </c>
      <c r="L50" s="43">
        <f>'H. Registro'!L38</f>
        <v>0</v>
      </c>
      <c r="M50" s="43">
        <f>'H. Registro'!M38</f>
        <v>0</v>
      </c>
      <c r="N50" s="43">
        <f>'H. Registro'!N38</f>
        <v>0</v>
      </c>
      <c r="O50" s="43">
        <f>'H. Registro'!O38</f>
        <v>0</v>
      </c>
      <c r="P50" s="45">
        <f>'H. Registro'!P38</f>
        <v>0</v>
      </c>
    </row>
    <row r="51" spans="2:16" x14ac:dyDescent="0.25">
      <c r="B51" s="43">
        <f>'H. Registro'!B39</f>
        <v>0</v>
      </c>
      <c r="C51" s="43">
        <f>'H. Registro'!C39</f>
        <v>0</v>
      </c>
      <c r="D51" s="43">
        <f>'H. Registro'!D39</f>
        <v>0</v>
      </c>
      <c r="E51" s="43">
        <f>'H. Registro'!E39</f>
        <v>0</v>
      </c>
      <c r="F51" s="43">
        <f>'H. Registro'!F39</f>
        <v>0</v>
      </c>
      <c r="G51" s="43">
        <f>'H. Registro'!G39</f>
        <v>0</v>
      </c>
      <c r="H51" s="43">
        <f>'H. Registro'!H39</f>
        <v>0</v>
      </c>
      <c r="I51" s="43">
        <f>'H. Registro'!I39</f>
        <v>0</v>
      </c>
      <c r="J51" s="43">
        <f>'H. Registro'!J39</f>
        <v>0</v>
      </c>
      <c r="K51" s="43">
        <f>'H. Registro'!K39</f>
        <v>0</v>
      </c>
      <c r="L51" s="43">
        <f>'H. Registro'!L39</f>
        <v>0</v>
      </c>
      <c r="M51" s="43">
        <f>'H. Registro'!M39</f>
        <v>0</v>
      </c>
      <c r="N51" s="43">
        <f>'H. Registro'!N39</f>
        <v>0</v>
      </c>
      <c r="O51" s="43">
        <f>'H. Registro'!O39</f>
        <v>0</v>
      </c>
      <c r="P51" s="45">
        <f>'H. Registro'!P39</f>
        <v>0</v>
      </c>
    </row>
    <row r="52" spans="2:16" x14ac:dyDescent="0.25">
      <c r="B52" s="43">
        <f>'H. Registro'!B40</f>
        <v>0</v>
      </c>
      <c r="C52" s="43">
        <f>'H. Registro'!C40</f>
        <v>0</v>
      </c>
      <c r="D52" s="43">
        <f>'H. Registro'!D40</f>
        <v>0</v>
      </c>
      <c r="E52" s="43">
        <f>'H. Registro'!E40</f>
        <v>0</v>
      </c>
      <c r="F52" s="43">
        <f>'H. Registro'!F40</f>
        <v>0</v>
      </c>
      <c r="G52" s="43">
        <f>'H. Registro'!G40</f>
        <v>0</v>
      </c>
      <c r="H52" s="43">
        <f>'H. Registro'!H40</f>
        <v>0</v>
      </c>
      <c r="I52" s="43">
        <f>'H. Registro'!I40</f>
        <v>0</v>
      </c>
      <c r="J52" s="43">
        <f>'H. Registro'!J40</f>
        <v>0</v>
      </c>
      <c r="K52" s="43">
        <f>'H. Registro'!K40</f>
        <v>0</v>
      </c>
      <c r="L52" s="43">
        <f>'H. Registro'!L40</f>
        <v>0</v>
      </c>
      <c r="M52" s="43">
        <f>'H. Registro'!M40</f>
        <v>0</v>
      </c>
      <c r="N52" s="43">
        <f>'H. Registro'!N40</f>
        <v>0</v>
      </c>
      <c r="O52" s="43">
        <f>'H. Registro'!O40</f>
        <v>0</v>
      </c>
      <c r="P52" s="45">
        <f>'H. Registro'!P40</f>
        <v>0</v>
      </c>
    </row>
    <row r="53" spans="2:16" x14ac:dyDescent="0.25">
      <c r="B53" s="43">
        <f>'H. Registro'!B41</f>
        <v>0</v>
      </c>
      <c r="C53" s="43">
        <f>'H. Registro'!C41</f>
        <v>0</v>
      </c>
      <c r="D53" s="43">
        <f>'H. Registro'!D41</f>
        <v>0</v>
      </c>
      <c r="E53" s="43">
        <f>'H. Registro'!E41</f>
        <v>0</v>
      </c>
      <c r="F53" s="43">
        <f>'H. Registro'!F41</f>
        <v>0</v>
      </c>
      <c r="G53" s="43">
        <f>'H. Registro'!G41</f>
        <v>0</v>
      </c>
      <c r="H53" s="43">
        <f>'H. Registro'!H41</f>
        <v>0</v>
      </c>
      <c r="I53" s="43">
        <f>'H. Registro'!I41</f>
        <v>0</v>
      </c>
      <c r="J53" s="43">
        <f>'H. Registro'!J41</f>
        <v>0</v>
      </c>
      <c r="K53" s="43">
        <f>'H. Registro'!K41</f>
        <v>0</v>
      </c>
      <c r="L53" s="43">
        <f>'H. Registro'!L41</f>
        <v>0</v>
      </c>
      <c r="M53" s="43">
        <f>'H. Registro'!M41</f>
        <v>0</v>
      </c>
      <c r="N53" s="43">
        <f>'H. Registro'!N41</f>
        <v>0</v>
      </c>
      <c r="O53" s="43">
        <f>'H. Registro'!O41</f>
        <v>0</v>
      </c>
      <c r="P53" s="45">
        <f>'H. Registro'!P41</f>
        <v>0</v>
      </c>
    </row>
    <row r="54" spans="2:16" x14ac:dyDescent="0.25">
      <c r="B54" s="43">
        <f>'H. Registro'!B42</f>
        <v>0</v>
      </c>
      <c r="C54" s="43">
        <f>'H. Registro'!C42</f>
        <v>0</v>
      </c>
      <c r="D54" s="43">
        <f>'H. Registro'!D42</f>
        <v>0</v>
      </c>
      <c r="E54" s="43">
        <f>'H. Registro'!E42</f>
        <v>0</v>
      </c>
      <c r="F54" s="43">
        <f>'H. Registro'!F42</f>
        <v>0</v>
      </c>
      <c r="G54" s="43">
        <f>'H. Registro'!G42</f>
        <v>0</v>
      </c>
      <c r="H54" s="43">
        <f>'H. Registro'!H42</f>
        <v>0</v>
      </c>
      <c r="I54" s="43">
        <f>'H. Registro'!I42</f>
        <v>0</v>
      </c>
      <c r="J54" s="43">
        <f>'H. Registro'!J42</f>
        <v>0</v>
      </c>
      <c r="K54" s="43">
        <f>'H. Registro'!K42</f>
        <v>0</v>
      </c>
      <c r="L54" s="43">
        <f>'H. Registro'!L42</f>
        <v>0</v>
      </c>
      <c r="M54" s="43">
        <f>'H. Registro'!M42</f>
        <v>0</v>
      </c>
      <c r="N54" s="43">
        <f>'H. Registro'!N42</f>
        <v>0</v>
      </c>
      <c r="O54" s="43">
        <f>'H. Registro'!O42</f>
        <v>0</v>
      </c>
      <c r="P54" s="45">
        <f>'H. Registro'!P42</f>
        <v>0</v>
      </c>
    </row>
    <row r="55" spans="2:16" x14ac:dyDescent="0.25">
      <c r="B55" s="43">
        <f>'H. Registro'!B43</f>
        <v>0</v>
      </c>
      <c r="C55" s="43">
        <f>'H. Registro'!C43</f>
        <v>0</v>
      </c>
      <c r="D55" s="43">
        <f>'H. Registro'!D43</f>
        <v>0</v>
      </c>
      <c r="E55" s="43">
        <f>'H. Registro'!E43</f>
        <v>0</v>
      </c>
      <c r="F55" s="43">
        <f>'H. Registro'!F43</f>
        <v>0</v>
      </c>
      <c r="G55" s="43">
        <f>'H. Registro'!G43</f>
        <v>0</v>
      </c>
      <c r="H55" s="43">
        <f>'H. Registro'!H43</f>
        <v>0</v>
      </c>
      <c r="I55" s="43">
        <f>'H. Registro'!I43</f>
        <v>0</v>
      </c>
      <c r="J55" s="43">
        <f>'H. Registro'!J43</f>
        <v>0</v>
      </c>
      <c r="K55" s="43">
        <f>'H. Registro'!K43</f>
        <v>0</v>
      </c>
      <c r="L55" s="43">
        <f>'H. Registro'!L43</f>
        <v>0</v>
      </c>
      <c r="M55" s="43">
        <f>'H. Registro'!M43</f>
        <v>0</v>
      </c>
      <c r="N55" s="43">
        <f>'H. Registro'!N43</f>
        <v>0</v>
      </c>
      <c r="O55" s="43">
        <f>'H. Registro'!O43</f>
        <v>0</v>
      </c>
      <c r="P55" s="45">
        <f>'H. Registro'!P43</f>
        <v>0</v>
      </c>
    </row>
    <row r="56" spans="2:16" x14ac:dyDescent="0.25">
      <c r="B56" s="43">
        <f>'H. Registro'!B44</f>
        <v>0</v>
      </c>
      <c r="C56" s="43">
        <f>'H. Registro'!C44</f>
        <v>0</v>
      </c>
      <c r="D56" s="43">
        <f>'H. Registro'!D44</f>
        <v>0</v>
      </c>
      <c r="E56" s="43">
        <f>'H. Registro'!E44</f>
        <v>0</v>
      </c>
      <c r="F56" s="43">
        <f>'H. Registro'!F44</f>
        <v>0</v>
      </c>
      <c r="G56" s="43">
        <f>'H. Registro'!G44</f>
        <v>0</v>
      </c>
      <c r="H56" s="43">
        <f>'H. Registro'!H44</f>
        <v>0</v>
      </c>
      <c r="I56" s="43">
        <f>'H. Registro'!I44</f>
        <v>0</v>
      </c>
      <c r="J56" s="43">
        <f>'H. Registro'!J44</f>
        <v>0</v>
      </c>
      <c r="K56" s="43">
        <f>'H. Registro'!K44</f>
        <v>0</v>
      </c>
      <c r="L56" s="43">
        <f>'H. Registro'!L44</f>
        <v>0</v>
      </c>
      <c r="M56" s="43">
        <f>'H. Registro'!M44</f>
        <v>0</v>
      </c>
      <c r="N56" s="43">
        <f>'H. Registro'!N44</f>
        <v>0</v>
      </c>
      <c r="O56" s="43">
        <f>'H. Registro'!O44</f>
        <v>0</v>
      </c>
      <c r="P56" s="45">
        <f>'H. Registro'!P44</f>
        <v>0</v>
      </c>
    </row>
    <row r="57" spans="2:16" x14ac:dyDescent="0.25">
      <c r="B57" s="43">
        <f>'H. Registro'!B45</f>
        <v>0</v>
      </c>
      <c r="C57" s="43">
        <f>'H. Registro'!C45</f>
        <v>0</v>
      </c>
      <c r="D57" s="43">
        <f>'H. Registro'!D45</f>
        <v>0</v>
      </c>
      <c r="E57" s="43">
        <f>'H. Registro'!E45</f>
        <v>0</v>
      </c>
      <c r="F57" s="43">
        <f>'H. Registro'!F45</f>
        <v>0</v>
      </c>
      <c r="G57" s="43">
        <f>'H. Registro'!G45</f>
        <v>0</v>
      </c>
      <c r="H57" s="43">
        <f>'H. Registro'!H45</f>
        <v>0</v>
      </c>
      <c r="I57" s="43">
        <f>'H. Registro'!I45</f>
        <v>0</v>
      </c>
      <c r="J57" s="43">
        <f>'H. Registro'!J45</f>
        <v>0</v>
      </c>
      <c r="K57" s="43">
        <f>'H. Registro'!K45</f>
        <v>0</v>
      </c>
      <c r="L57" s="43">
        <f>'H. Registro'!L45</f>
        <v>0</v>
      </c>
      <c r="M57" s="43">
        <f>'H. Registro'!M45</f>
        <v>0</v>
      </c>
      <c r="N57" s="43">
        <f>'H. Registro'!N45</f>
        <v>0</v>
      </c>
      <c r="O57" s="43">
        <f>'H. Registro'!O45</f>
        <v>0</v>
      </c>
      <c r="P57" s="45">
        <f>'H. Registro'!P45</f>
        <v>0</v>
      </c>
    </row>
    <row r="58" spans="2:16" x14ac:dyDescent="0.25">
      <c r="B58" s="43">
        <f>'H. Registro'!B46</f>
        <v>0</v>
      </c>
      <c r="C58" s="43">
        <f>'H. Registro'!C46</f>
        <v>0</v>
      </c>
      <c r="D58" s="43">
        <f>'H. Registro'!D46</f>
        <v>0</v>
      </c>
      <c r="E58" s="43">
        <f>'H. Registro'!E46</f>
        <v>0</v>
      </c>
      <c r="F58" s="43">
        <f>'H. Registro'!F46</f>
        <v>0</v>
      </c>
      <c r="G58" s="43">
        <f>'H. Registro'!G46</f>
        <v>0</v>
      </c>
      <c r="H58" s="43">
        <f>'H. Registro'!H46</f>
        <v>0</v>
      </c>
      <c r="I58" s="43">
        <f>'H. Registro'!I46</f>
        <v>0</v>
      </c>
      <c r="J58" s="43">
        <f>'H. Registro'!J46</f>
        <v>0</v>
      </c>
      <c r="K58" s="43">
        <f>'H. Registro'!K46</f>
        <v>0</v>
      </c>
      <c r="L58" s="43">
        <f>'H. Registro'!L46</f>
        <v>0</v>
      </c>
      <c r="M58" s="43">
        <f>'H. Registro'!M46</f>
        <v>0</v>
      </c>
      <c r="N58" s="43">
        <f>'H. Registro'!N46</f>
        <v>0</v>
      </c>
      <c r="O58" s="43">
        <f>'H. Registro'!O46</f>
        <v>0</v>
      </c>
      <c r="P58" s="45">
        <f>'H. Registro'!P46</f>
        <v>0</v>
      </c>
    </row>
    <row r="59" spans="2:16" x14ac:dyDescent="0.25">
      <c r="B59" s="43">
        <f>'H. Registro'!B47</f>
        <v>0</v>
      </c>
      <c r="C59" s="43">
        <f>'H. Registro'!C47</f>
        <v>0</v>
      </c>
      <c r="D59" s="43">
        <f>'H. Registro'!D47</f>
        <v>0</v>
      </c>
      <c r="E59" s="43">
        <f>'H. Registro'!E47</f>
        <v>0</v>
      </c>
      <c r="F59" s="43">
        <f>'H. Registro'!F47</f>
        <v>0</v>
      </c>
      <c r="G59" s="43">
        <f>'H. Registro'!G47</f>
        <v>0</v>
      </c>
      <c r="H59" s="43">
        <f>'H. Registro'!H47</f>
        <v>0</v>
      </c>
      <c r="I59" s="43">
        <f>'H. Registro'!I47</f>
        <v>0</v>
      </c>
      <c r="J59" s="43">
        <f>'H. Registro'!J47</f>
        <v>0</v>
      </c>
      <c r="K59" s="43">
        <f>'H. Registro'!K47</f>
        <v>0</v>
      </c>
      <c r="L59" s="43">
        <f>'H. Registro'!L47</f>
        <v>0</v>
      </c>
      <c r="M59" s="43">
        <f>'H. Registro'!M47</f>
        <v>0</v>
      </c>
      <c r="N59" s="43">
        <f>'H. Registro'!N47</f>
        <v>0</v>
      </c>
      <c r="O59" s="43">
        <f>'H. Registro'!O47</f>
        <v>0</v>
      </c>
      <c r="P59" s="45">
        <f>'H. Registro'!P47</f>
        <v>0</v>
      </c>
    </row>
    <row r="60" spans="2:16" x14ac:dyDescent="0.25">
      <c r="B60" s="43">
        <f>'H. Registro'!B48</f>
        <v>0</v>
      </c>
      <c r="C60" s="43">
        <f>'H. Registro'!C48</f>
        <v>0</v>
      </c>
      <c r="D60" s="43">
        <f>'H. Registro'!D48</f>
        <v>0</v>
      </c>
      <c r="E60" s="43">
        <f>'H. Registro'!E48</f>
        <v>0</v>
      </c>
      <c r="F60" s="43">
        <f>'H. Registro'!F48</f>
        <v>0</v>
      </c>
      <c r="G60" s="43">
        <f>'H. Registro'!G48</f>
        <v>0</v>
      </c>
      <c r="H60" s="43">
        <f>'H. Registro'!H48</f>
        <v>0</v>
      </c>
      <c r="I60" s="43">
        <f>'H. Registro'!I48</f>
        <v>0</v>
      </c>
      <c r="J60" s="43">
        <f>'H. Registro'!J48</f>
        <v>0</v>
      </c>
      <c r="K60" s="43">
        <f>'H. Registro'!K48</f>
        <v>0</v>
      </c>
      <c r="L60" s="43">
        <f>'H. Registro'!L48</f>
        <v>0</v>
      </c>
      <c r="M60" s="43">
        <f>'H. Registro'!M48</f>
        <v>0</v>
      </c>
      <c r="N60" s="43">
        <f>'H. Registro'!N48</f>
        <v>0</v>
      </c>
      <c r="O60" s="43">
        <f>'H. Registro'!O48</f>
        <v>0</v>
      </c>
      <c r="P60" s="45">
        <f>'H. Registro'!P48</f>
        <v>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16323-8A15-47BD-B386-74F739D91D97}">
  <dimension ref="A1"/>
  <sheetViews>
    <sheetView workbookViewId="0">
      <selection activeCell="I20" sqref="I20"/>
    </sheetView>
  </sheetViews>
  <sheetFormatPr baseColWidth="10"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984EA-B55B-4762-A51F-B9D0B3D4D963}">
  <dimension ref="B2:J8"/>
  <sheetViews>
    <sheetView workbookViewId="0">
      <selection activeCell="G13" sqref="G13"/>
    </sheetView>
  </sheetViews>
  <sheetFormatPr baseColWidth="10" defaultRowHeight="15" x14ac:dyDescent="0.25"/>
  <cols>
    <col min="3" max="3" width="12.5703125" bestFit="1" customWidth="1"/>
    <col min="4" max="4" width="11.5703125" style="27"/>
    <col min="5" max="5" width="14.5703125" bestFit="1" customWidth="1"/>
    <col min="6" max="6" width="12.85546875" bestFit="1" customWidth="1"/>
    <col min="7" max="7" width="19.28515625" bestFit="1" customWidth="1"/>
    <col min="8" max="8" width="17.7109375" bestFit="1" customWidth="1"/>
    <col min="9" max="9" width="50.42578125" customWidth="1"/>
  </cols>
  <sheetData>
    <row r="2" spans="2:10" x14ac:dyDescent="0.25">
      <c r="B2" s="23" t="s">
        <v>42</v>
      </c>
      <c r="C2" s="23" t="s">
        <v>70</v>
      </c>
      <c r="D2" s="23" t="s">
        <v>55</v>
      </c>
      <c r="E2" s="23" t="s">
        <v>43</v>
      </c>
      <c r="F2" s="23" t="s">
        <v>44</v>
      </c>
      <c r="G2" s="23" t="s">
        <v>45</v>
      </c>
      <c r="H2" s="23" t="s">
        <v>46</v>
      </c>
      <c r="I2" s="23" t="s">
        <v>47</v>
      </c>
      <c r="J2" s="23" t="s">
        <v>48</v>
      </c>
    </row>
    <row r="3" spans="2:10" x14ac:dyDescent="0.25">
      <c r="B3">
        <v>1</v>
      </c>
      <c r="C3" s="32">
        <f>'H. Registro'!D6</f>
        <v>43271</v>
      </c>
      <c r="D3" s="32">
        <f>'H. Registro'!E6</f>
        <v>43271</v>
      </c>
      <c r="E3">
        <f>'H. Registro'!G6</f>
        <v>9500</v>
      </c>
      <c r="F3">
        <f>'H. Registro'!H6</f>
        <v>9495</v>
      </c>
      <c r="I3" t="s">
        <v>49</v>
      </c>
      <c r="J3">
        <v>2</v>
      </c>
    </row>
    <row r="4" spans="2:10" x14ac:dyDescent="0.25">
      <c r="B4">
        <v>2</v>
      </c>
      <c r="C4" s="32">
        <f>'H. Registro'!D7</f>
        <v>43272</v>
      </c>
      <c r="D4" s="32">
        <f>'H. Registro'!E7</f>
        <v>43272</v>
      </c>
      <c r="E4" s="27">
        <f>'H. Registro'!G7</f>
        <v>9400</v>
      </c>
      <c r="F4" s="27">
        <f>'H. Registro'!H7</f>
        <v>9380</v>
      </c>
    </row>
    <row r="5" spans="2:10" x14ac:dyDescent="0.25">
      <c r="B5" s="27">
        <v>3</v>
      </c>
      <c r="C5" s="32">
        <f>'H. Registro'!D8</f>
        <v>0</v>
      </c>
      <c r="D5" s="32">
        <f>'H. Registro'!E8</f>
        <v>0</v>
      </c>
      <c r="E5" s="27">
        <f>'H. Registro'!G8</f>
        <v>9300</v>
      </c>
      <c r="F5" s="27">
        <f>'H. Registro'!H8</f>
        <v>9250</v>
      </c>
    </row>
    <row r="6" spans="2:10" x14ac:dyDescent="0.25">
      <c r="B6" s="27">
        <v>4</v>
      </c>
      <c r="C6" s="32">
        <f>'H. Registro'!D9</f>
        <v>0</v>
      </c>
      <c r="D6" s="32">
        <f>'H. Registro'!E9</f>
        <v>0</v>
      </c>
      <c r="E6" s="27">
        <f>'H. Registro'!G9</f>
        <v>9400</v>
      </c>
      <c r="F6" s="27">
        <f>'H. Registro'!H9</f>
        <v>9350</v>
      </c>
    </row>
    <row r="7" spans="2:10" x14ac:dyDescent="0.25">
      <c r="B7" s="27">
        <v>5</v>
      </c>
      <c r="C7" s="32">
        <f>'H. Registro'!D10</f>
        <v>0</v>
      </c>
      <c r="D7" s="32">
        <f>'H. Registro'!E10</f>
        <v>0</v>
      </c>
      <c r="E7" s="27">
        <f>'H. Registro'!G10</f>
        <v>9500</v>
      </c>
      <c r="F7" s="27">
        <f>'H. Registro'!H10</f>
        <v>9502</v>
      </c>
    </row>
    <row r="8" spans="2:10" x14ac:dyDescent="0.25">
      <c r="B8" s="27">
        <v>6</v>
      </c>
      <c r="C8" s="32">
        <f>'H. Registro'!D11</f>
        <v>0</v>
      </c>
      <c r="D8" s="32">
        <f>'H. Registro'!E11</f>
        <v>0</v>
      </c>
      <c r="E8" s="27">
        <f>'H. Registro'!G11</f>
        <v>9506</v>
      </c>
      <c r="F8" s="27">
        <f>'H. Registro'!H11</f>
        <v>9540</v>
      </c>
      <c r="I8" t="s">
        <v>50</v>
      </c>
      <c r="J8">
        <v>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A3734-7EA0-40B7-854C-DF3B59EB4F39}">
  <dimension ref="B2:L80"/>
  <sheetViews>
    <sheetView workbookViewId="0">
      <selection activeCell="C6" sqref="C6:L80"/>
    </sheetView>
  </sheetViews>
  <sheetFormatPr baseColWidth="10" defaultRowHeight="15" x14ac:dyDescent="0.25"/>
  <cols>
    <col min="2" max="2" width="14.28515625" bestFit="1" customWidth="1"/>
  </cols>
  <sheetData>
    <row r="2" spans="2:12" x14ac:dyDescent="0.25">
      <c r="B2" s="24" t="s">
        <v>51</v>
      </c>
    </row>
    <row r="3" spans="2:12" x14ac:dyDescent="0.25">
      <c r="B3" s="24" t="s">
        <v>52</v>
      </c>
    </row>
    <row r="4" spans="2:12" x14ac:dyDescent="0.25">
      <c r="B4" s="24" t="s">
        <v>53</v>
      </c>
    </row>
    <row r="6" spans="2:12" x14ac:dyDescent="0.25">
      <c r="B6" s="25" t="s">
        <v>54</v>
      </c>
      <c r="C6" s="56"/>
      <c r="D6" s="56"/>
      <c r="E6" s="56"/>
      <c r="F6" s="56"/>
      <c r="G6" s="56"/>
      <c r="H6" s="56"/>
      <c r="I6" s="56"/>
      <c r="J6" s="56"/>
      <c r="K6" s="56"/>
      <c r="L6" s="56"/>
    </row>
    <row r="7" spans="2:12" x14ac:dyDescent="0.25">
      <c r="C7" s="56"/>
      <c r="D7" s="56"/>
      <c r="E7" s="56"/>
      <c r="F7" s="56"/>
      <c r="G7" s="56"/>
      <c r="H7" s="56"/>
      <c r="I7" s="56"/>
      <c r="J7" s="56"/>
      <c r="K7" s="56"/>
      <c r="L7" s="56"/>
    </row>
    <row r="8" spans="2:12" x14ac:dyDescent="0.25">
      <c r="C8" s="56"/>
      <c r="D8" s="56"/>
      <c r="E8" s="56"/>
      <c r="F8" s="56"/>
      <c r="G8" s="56"/>
      <c r="H8" s="56"/>
      <c r="I8" s="56"/>
      <c r="J8" s="56"/>
      <c r="K8" s="56"/>
      <c r="L8" s="56"/>
    </row>
    <row r="9" spans="2:12" x14ac:dyDescent="0.25">
      <c r="C9" s="56"/>
      <c r="D9" s="56"/>
      <c r="E9" s="56"/>
      <c r="F9" s="56"/>
      <c r="G9" s="56"/>
      <c r="H9" s="56"/>
      <c r="I9" s="56"/>
      <c r="J9" s="56"/>
      <c r="K9" s="56"/>
      <c r="L9" s="56"/>
    </row>
    <row r="10" spans="2:12" x14ac:dyDescent="0.25">
      <c r="C10" s="56"/>
      <c r="D10" s="56"/>
      <c r="E10" s="56"/>
      <c r="F10" s="56"/>
      <c r="G10" s="56"/>
      <c r="H10" s="56"/>
      <c r="I10" s="56"/>
      <c r="J10" s="56"/>
      <c r="K10" s="56"/>
      <c r="L10" s="56"/>
    </row>
    <row r="11" spans="2:12" x14ac:dyDescent="0.25">
      <c r="C11" s="56"/>
      <c r="D11" s="56"/>
      <c r="E11" s="56"/>
      <c r="F11" s="56"/>
      <c r="G11" s="56"/>
      <c r="H11" s="56"/>
      <c r="I11" s="56"/>
      <c r="J11" s="56"/>
      <c r="K11" s="56"/>
      <c r="L11" s="56"/>
    </row>
    <row r="12" spans="2:12" x14ac:dyDescent="0.25">
      <c r="C12" s="56"/>
      <c r="D12" s="56"/>
      <c r="E12" s="56"/>
      <c r="F12" s="56"/>
      <c r="G12" s="56"/>
      <c r="H12" s="56"/>
      <c r="I12" s="56"/>
      <c r="J12" s="56"/>
      <c r="K12" s="56"/>
      <c r="L12" s="56"/>
    </row>
    <row r="13" spans="2:12" x14ac:dyDescent="0.25">
      <c r="C13" s="56"/>
      <c r="D13" s="56"/>
      <c r="E13" s="56"/>
      <c r="F13" s="56"/>
      <c r="G13" s="56"/>
      <c r="H13" s="56"/>
      <c r="I13" s="56"/>
      <c r="J13" s="56"/>
      <c r="K13" s="56"/>
      <c r="L13" s="56"/>
    </row>
    <row r="14" spans="2:12" x14ac:dyDescent="0.25">
      <c r="C14" s="56"/>
      <c r="D14" s="56"/>
      <c r="E14" s="56"/>
      <c r="F14" s="56"/>
      <c r="G14" s="56"/>
      <c r="H14" s="56"/>
      <c r="I14" s="56"/>
      <c r="J14" s="56"/>
      <c r="K14" s="56"/>
      <c r="L14" s="56"/>
    </row>
    <row r="15" spans="2:12" x14ac:dyDescent="0.25">
      <c r="C15" s="56"/>
      <c r="D15" s="56"/>
      <c r="E15" s="56"/>
      <c r="F15" s="56"/>
      <c r="G15" s="56"/>
      <c r="H15" s="56"/>
      <c r="I15" s="56"/>
      <c r="J15" s="56"/>
      <c r="K15" s="56"/>
      <c r="L15" s="56"/>
    </row>
    <row r="16" spans="2:12" x14ac:dyDescent="0.25">
      <c r="C16" s="56"/>
      <c r="D16" s="56"/>
      <c r="E16" s="56"/>
      <c r="F16" s="56"/>
      <c r="G16" s="56"/>
      <c r="H16" s="56"/>
      <c r="I16" s="56"/>
      <c r="J16" s="56"/>
      <c r="K16" s="56"/>
      <c r="L16" s="56"/>
    </row>
    <row r="17" spans="3:12" x14ac:dyDescent="0.25">
      <c r="C17" s="56"/>
      <c r="D17" s="56"/>
      <c r="E17" s="56"/>
      <c r="F17" s="56"/>
      <c r="G17" s="56"/>
      <c r="H17" s="56"/>
      <c r="I17" s="56"/>
      <c r="J17" s="56"/>
      <c r="K17" s="56"/>
      <c r="L17" s="56"/>
    </row>
    <row r="18" spans="3:12" x14ac:dyDescent="0.25">
      <c r="C18" s="56"/>
      <c r="D18" s="56"/>
      <c r="E18" s="56"/>
      <c r="F18" s="56"/>
      <c r="G18" s="56"/>
      <c r="H18" s="56"/>
      <c r="I18" s="56"/>
      <c r="J18" s="56"/>
      <c r="K18" s="56"/>
      <c r="L18" s="56"/>
    </row>
    <row r="19" spans="3:12" x14ac:dyDescent="0.25">
      <c r="C19" s="56"/>
      <c r="D19" s="56"/>
      <c r="E19" s="56"/>
      <c r="F19" s="56"/>
      <c r="G19" s="56"/>
      <c r="H19" s="56"/>
      <c r="I19" s="56"/>
      <c r="J19" s="56"/>
      <c r="K19" s="56"/>
      <c r="L19" s="56"/>
    </row>
    <row r="20" spans="3:12" x14ac:dyDescent="0.25">
      <c r="C20" s="56"/>
      <c r="D20" s="56"/>
      <c r="E20" s="56"/>
      <c r="F20" s="56"/>
      <c r="G20" s="56"/>
      <c r="H20" s="56"/>
      <c r="I20" s="56"/>
      <c r="J20" s="56"/>
      <c r="K20" s="56"/>
      <c r="L20" s="56"/>
    </row>
    <row r="21" spans="3:12" x14ac:dyDescent="0.25">
      <c r="C21" s="56"/>
      <c r="D21" s="56"/>
      <c r="E21" s="56"/>
      <c r="F21" s="56"/>
      <c r="G21" s="56"/>
      <c r="H21" s="56"/>
      <c r="I21" s="56"/>
      <c r="J21" s="56"/>
      <c r="K21" s="56"/>
      <c r="L21" s="56"/>
    </row>
    <row r="22" spans="3:12" x14ac:dyDescent="0.25">
      <c r="C22" s="56"/>
      <c r="D22" s="56"/>
      <c r="E22" s="56"/>
      <c r="F22" s="56"/>
      <c r="G22" s="56"/>
      <c r="H22" s="56"/>
      <c r="I22" s="56"/>
      <c r="J22" s="56"/>
      <c r="K22" s="56"/>
      <c r="L22" s="56"/>
    </row>
    <row r="23" spans="3:12" x14ac:dyDescent="0.25">
      <c r="C23" s="56"/>
      <c r="D23" s="56"/>
      <c r="E23" s="56"/>
      <c r="F23" s="56"/>
      <c r="G23" s="56"/>
      <c r="H23" s="56"/>
      <c r="I23" s="56"/>
      <c r="J23" s="56"/>
      <c r="K23" s="56"/>
      <c r="L23" s="56"/>
    </row>
    <row r="24" spans="3:12" x14ac:dyDescent="0.25">
      <c r="C24" s="56"/>
      <c r="D24" s="56"/>
      <c r="E24" s="56"/>
      <c r="F24" s="56"/>
      <c r="G24" s="56"/>
      <c r="H24" s="56"/>
      <c r="I24" s="56"/>
      <c r="J24" s="56"/>
      <c r="K24" s="56"/>
      <c r="L24" s="56"/>
    </row>
    <row r="25" spans="3:12" x14ac:dyDescent="0.25">
      <c r="C25" s="56"/>
      <c r="D25" s="56"/>
      <c r="E25" s="56"/>
      <c r="F25" s="56"/>
      <c r="G25" s="56"/>
      <c r="H25" s="56"/>
      <c r="I25" s="56"/>
      <c r="J25" s="56"/>
      <c r="K25" s="56"/>
      <c r="L25" s="56"/>
    </row>
    <row r="26" spans="3:12" x14ac:dyDescent="0.25">
      <c r="C26" s="56"/>
      <c r="D26" s="56"/>
      <c r="E26" s="56"/>
      <c r="F26" s="56"/>
      <c r="G26" s="56"/>
      <c r="H26" s="56"/>
      <c r="I26" s="56"/>
      <c r="J26" s="56"/>
      <c r="K26" s="56"/>
      <c r="L26" s="56"/>
    </row>
    <row r="27" spans="3:12" x14ac:dyDescent="0.25">
      <c r="C27" s="56"/>
      <c r="D27" s="56"/>
      <c r="E27" s="56"/>
      <c r="F27" s="56"/>
      <c r="G27" s="56"/>
      <c r="H27" s="56"/>
      <c r="I27" s="56"/>
      <c r="J27" s="56"/>
      <c r="K27" s="56"/>
      <c r="L27" s="56"/>
    </row>
    <row r="28" spans="3:12" x14ac:dyDescent="0.25">
      <c r="C28" s="56"/>
      <c r="D28" s="56"/>
      <c r="E28" s="56"/>
      <c r="F28" s="56"/>
      <c r="G28" s="56"/>
      <c r="H28" s="56"/>
      <c r="I28" s="56"/>
      <c r="J28" s="56"/>
      <c r="K28" s="56"/>
      <c r="L28" s="56"/>
    </row>
    <row r="29" spans="3:12" x14ac:dyDescent="0.25">
      <c r="C29" s="56"/>
      <c r="D29" s="56"/>
      <c r="E29" s="56"/>
      <c r="F29" s="56"/>
      <c r="G29" s="56"/>
      <c r="H29" s="56"/>
      <c r="I29" s="56"/>
      <c r="J29" s="56"/>
      <c r="K29" s="56"/>
      <c r="L29" s="56"/>
    </row>
    <row r="30" spans="3:12" x14ac:dyDescent="0.25">
      <c r="C30" s="56"/>
      <c r="D30" s="56"/>
      <c r="E30" s="56"/>
      <c r="F30" s="56"/>
      <c r="G30" s="56"/>
      <c r="H30" s="56"/>
      <c r="I30" s="56"/>
      <c r="J30" s="56"/>
      <c r="K30" s="56"/>
      <c r="L30" s="56"/>
    </row>
    <row r="31" spans="3:12" x14ac:dyDescent="0.25">
      <c r="C31" s="56"/>
      <c r="D31" s="56"/>
      <c r="E31" s="56"/>
      <c r="F31" s="56"/>
      <c r="G31" s="56"/>
      <c r="H31" s="56"/>
      <c r="I31" s="56"/>
      <c r="J31" s="56"/>
      <c r="K31" s="56"/>
      <c r="L31" s="56"/>
    </row>
    <row r="32" spans="3:12" x14ac:dyDescent="0.25">
      <c r="C32" s="56"/>
      <c r="D32" s="56"/>
      <c r="E32" s="56"/>
      <c r="F32" s="56"/>
      <c r="G32" s="56"/>
      <c r="H32" s="56"/>
      <c r="I32" s="56"/>
      <c r="J32" s="56"/>
      <c r="K32" s="56"/>
      <c r="L32" s="56"/>
    </row>
    <row r="33" spans="3:12" x14ac:dyDescent="0.25">
      <c r="C33" s="56"/>
      <c r="D33" s="56"/>
      <c r="E33" s="56"/>
      <c r="F33" s="56"/>
      <c r="G33" s="56"/>
      <c r="H33" s="56"/>
      <c r="I33" s="56"/>
      <c r="J33" s="56"/>
      <c r="K33" s="56"/>
      <c r="L33" s="56"/>
    </row>
    <row r="34" spans="3:12" x14ac:dyDescent="0.25">
      <c r="C34" s="56"/>
      <c r="D34" s="56"/>
      <c r="E34" s="56"/>
      <c r="F34" s="56"/>
      <c r="G34" s="56"/>
      <c r="H34" s="56"/>
      <c r="I34" s="56"/>
      <c r="J34" s="56"/>
      <c r="K34" s="56"/>
      <c r="L34" s="56"/>
    </row>
    <row r="35" spans="3:12" x14ac:dyDescent="0.25">
      <c r="C35" s="56"/>
      <c r="D35" s="56"/>
      <c r="E35" s="56"/>
      <c r="F35" s="56"/>
      <c r="G35" s="56"/>
      <c r="H35" s="56"/>
      <c r="I35" s="56"/>
      <c r="J35" s="56"/>
      <c r="K35" s="56"/>
      <c r="L35" s="56"/>
    </row>
    <row r="36" spans="3:12" x14ac:dyDescent="0.25">
      <c r="C36" s="56"/>
      <c r="D36" s="56"/>
      <c r="E36" s="56"/>
      <c r="F36" s="56"/>
      <c r="G36" s="56"/>
      <c r="H36" s="56"/>
      <c r="I36" s="56"/>
      <c r="J36" s="56"/>
      <c r="K36" s="56"/>
      <c r="L36" s="56"/>
    </row>
    <row r="37" spans="3:12" x14ac:dyDescent="0.25">
      <c r="C37" s="56"/>
      <c r="D37" s="56"/>
      <c r="E37" s="56"/>
      <c r="F37" s="56"/>
      <c r="G37" s="56"/>
      <c r="H37" s="56"/>
      <c r="I37" s="56"/>
      <c r="J37" s="56"/>
      <c r="K37" s="56"/>
      <c r="L37" s="56"/>
    </row>
    <row r="38" spans="3:12" x14ac:dyDescent="0.25">
      <c r="C38" s="56"/>
      <c r="D38" s="56"/>
      <c r="E38" s="56"/>
      <c r="F38" s="56"/>
      <c r="G38" s="56"/>
      <c r="H38" s="56"/>
      <c r="I38" s="56"/>
      <c r="J38" s="56"/>
      <c r="K38" s="56"/>
      <c r="L38" s="56"/>
    </row>
    <row r="39" spans="3:12" x14ac:dyDescent="0.25">
      <c r="C39" s="56"/>
      <c r="D39" s="56"/>
      <c r="E39" s="56"/>
      <c r="F39" s="56"/>
      <c r="G39" s="56"/>
      <c r="H39" s="56"/>
      <c r="I39" s="56"/>
      <c r="J39" s="56"/>
      <c r="K39" s="56"/>
      <c r="L39" s="56"/>
    </row>
    <row r="40" spans="3:12" x14ac:dyDescent="0.25">
      <c r="C40" s="56"/>
      <c r="D40" s="56"/>
      <c r="E40" s="56"/>
      <c r="F40" s="56"/>
      <c r="G40" s="56"/>
      <c r="H40" s="56"/>
      <c r="I40" s="56"/>
      <c r="J40" s="56"/>
      <c r="K40" s="56"/>
      <c r="L40" s="56"/>
    </row>
    <row r="41" spans="3:12" x14ac:dyDescent="0.25">
      <c r="C41" s="56"/>
      <c r="D41" s="56"/>
      <c r="E41" s="56"/>
      <c r="F41" s="56"/>
      <c r="G41" s="56"/>
      <c r="H41" s="56"/>
      <c r="I41" s="56"/>
      <c r="J41" s="56"/>
      <c r="K41" s="56"/>
      <c r="L41" s="56"/>
    </row>
    <row r="42" spans="3:12" x14ac:dyDescent="0.25">
      <c r="C42" s="56"/>
      <c r="D42" s="56"/>
      <c r="E42" s="56"/>
      <c r="F42" s="56"/>
      <c r="G42" s="56"/>
      <c r="H42" s="56"/>
      <c r="I42" s="56"/>
      <c r="J42" s="56"/>
      <c r="K42" s="56"/>
      <c r="L42" s="56"/>
    </row>
    <row r="43" spans="3:12" x14ac:dyDescent="0.25">
      <c r="C43" s="56"/>
      <c r="D43" s="56"/>
      <c r="E43" s="56"/>
      <c r="F43" s="56"/>
      <c r="G43" s="56"/>
      <c r="H43" s="56"/>
      <c r="I43" s="56"/>
      <c r="J43" s="56"/>
      <c r="K43" s="56"/>
      <c r="L43" s="56"/>
    </row>
    <row r="44" spans="3:12" x14ac:dyDescent="0.25">
      <c r="C44" s="56"/>
      <c r="D44" s="56"/>
      <c r="E44" s="56"/>
      <c r="F44" s="56"/>
      <c r="G44" s="56"/>
      <c r="H44" s="56"/>
      <c r="I44" s="56"/>
      <c r="J44" s="56"/>
      <c r="K44" s="56"/>
      <c r="L44" s="56"/>
    </row>
    <row r="45" spans="3:12" x14ac:dyDescent="0.25">
      <c r="C45" s="56"/>
      <c r="D45" s="56"/>
      <c r="E45" s="56"/>
      <c r="F45" s="56"/>
      <c r="G45" s="56"/>
      <c r="H45" s="56"/>
      <c r="I45" s="56"/>
      <c r="J45" s="56"/>
      <c r="K45" s="56"/>
      <c r="L45" s="56"/>
    </row>
    <row r="46" spans="3:12" x14ac:dyDescent="0.25">
      <c r="C46" s="56"/>
      <c r="D46" s="56"/>
      <c r="E46" s="56"/>
      <c r="F46" s="56"/>
      <c r="G46" s="56"/>
      <c r="H46" s="56"/>
      <c r="I46" s="56"/>
      <c r="J46" s="56"/>
      <c r="K46" s="56"/>
      <c r="L46" s="56"/>
    </row>
    <row r="47" spans="3:12" x14ac:dyDescent="0.25">
      <c r="C47" s="56"/>
      <c r="D47" s="56"/>
      <c r="E47" s="56"/>
      <c r="F47" s="56"/>
      <c r="G47" s="56"/>
      <c r="H47" s="56"/>
      <c r="I47" s="56"/>
      <c r="J47" s="56"/>
      <c r="K47" s="56"/>
      <c r="L47" s="56"/>
    </row>
    <row r="48" spans="3:12" x14ac:dyDescent="0.25">
      <c r="C48" s="56"/>
      <c r="D48" s="56"/>
      <c r="E48" s="56"/>
      <c r="F48" s="56"/>
      <c r="G48" s="56"/>
      <c r="H48" s="56"/>
      <c r="I48" s="56"/>
      <c r="J48" s="56"/>
      <c r="K48" s="56"/>
      <c r="L48" s="56"/>
    </row>
    <row r="49" spans="3:12" x14ac:dyDescent="0.25">
      <c r="C49" s="56"/>
      <c r="D49" s="56"/>
      <c r="E49" s="56"/>
      <c r="F49" s="56"/>
      <c r="G49" s="56"/>
      <c r="H49" s="56"/>
      <c r="I49" s="56"/>
      <c r="J49" s="56"/>
      <c r="K49" s="56"/>
      <c r="L49" s="56"/>
    </row>
    <row r="50" spans="3:12" x14ac:dyDescent="0.25">
      <c r="C50" s="56"/>
      <c r="D50" s="56"/>
      <c r="E50" s="56"/>
      <c r="F50" s="56"/>
      <c r="G50" s="56"/>
      <c r="H50" s="56"/>
      <c r="I50" s="56"/>
      <c r="J50" s="56"/>
      <c r="K50" s="56"/>
      <c r="L50" s="56"/>
    </row>
    <row r="51" spans="3:12" x14ac:dyDescent="0.25">
      <c r="C51" s="56"/>
      <c r="D51" s="56"/>
      <c r="E51" s="56"/>
      <c r="F51" s="56"/>
      <c r="G51" s="56"/>
      <c r="H51" s="56"/>
      <c r="I51" s="56"/>
      <c r="J51" s="56"/>
      <c r="K51" s="56"/>
      <c r="L51" s="56"/>
    </row>
    <row r="52" spans="3:12" x14ac:dyDescent="0.25">
      <c r="C52" s="56"/>
      <c r="D52" s="56"/>
      <c r="E52" s="56"/>
      <c r="F52" s="56"/>
      <c r="G52" s="56"/>
      <c r="H52" s="56"/>
      <c r="I52" s="56"/>
      <c r="J52" s="56"/>
      <c r="K52" s="56"/>
      <c r="L52" s="56"/>
    </row>
    <row r="53" spans="3:12" x14ac:dyDescent="0.25">
      <c r="C53" s="56"/>
      <c r="D53" s="56"/>
      <c r="E53" s="56"/>
      <c r="F53" s="56"/>
      <c r="G53" s="56"/>
      <c r="H53" s="56"/>
      <c r="I53" s="56"/>
      <c r="J53" s="56"/>
      <c r="K53" s="56"/>
      <c r="L53" s="56"/>
    </row>
    <row r="54" spans="3:12" x14ac:dyDescent="0.25">
      <c r="C54" s="56"/>
      <c r="D54" s="56"/>
      <c r="E54" s="56"/>
      <c r="F54" s="56"/>
      <c r="G54" s="56"/>
      <c r="H54" s="56"/>
      <c r="I54" s="56"/>
      <c r="J54" s="56"/>
      <c r="K54" s="56"/>
      <c r="L54" s="56"/>
    </row>
    <row r="55" spans="3:12" x14ac:dyDescent="0.25">
      <c r="C55" s="56"/>
      <c r="D55" s="56"/>
      <c r="E55" s="56"/>
      <c r="F55" s="56"/>
      <c r="G55" s="56"/>
      <c r="H55" s="56"/>
      <c r="I55" s="56"/>
      <c r="J55" s="56"/>
      <c r="K55" s="56"/>
      <c r="L55" s="56"/>
    </row>
    <row r="56" spans="3:12" x14ac:dyDescent="0.25">
      <c r="C56" s="56"/>
      <c r="D56" s="56"/>
      <c r="E56" s="56"/>
      <c r="F56" s="56"/>
      <c r="G56" s="56"/>
      <c r="H56" s="56"/>
      <c r="I56" s="56"/>
      <c r="J56" s="56"/>
      <c r="K56" s="56"/>
      <c r="L56" s="56"/>
    </row>
    <row r="57" spans="3:12" x14ac:dyDescent="0.25">
      <c r="C57" s="56"/>
      <c r="D57" s="56"/>
      <c r="E57" s="56"/>
      <c r="F57" s="56"/>
      <c r="G57" s="56"/>
      <c r="H57" s="56"/>
      <c r="I57" s="56"/>
      <c r="J57" s="56"/>
      <c r="K57" s="56"/>
      <c r="L57" s="56"/>
    </row>
    <row r="58" spans="3:12" x14ac:dyDescent="0.25">
      <c r="C58" s="56"/>
      <c r="D58" s="56"/>
      <c r="E58" s="56"/>
      <c r="F58" s="56"/>
      <c r="G58" s="56"/>
      <c r="H58" s="56"/>
      <c r="I58" s="56"/>
      <c r="J58" s="56"/>
      <c r="K58" s="56"/>
      <c r="L58" s="56"/>
    </row>
    <row r="59" spans="3:12" x14ac:dyDescent="0.25">
      <c r="C59" s="56"/>
      <c r="D59" s="56"/>
      <c r="E59" s="56"/>
      <c r="F59" s="56"/>
      <c r="G59" s="56"/>
      <c r="H59" s="56"/>
      <c r="I59" s="56"/>
      <c r="J59" s="56"/>
      <c r="K59" s="56"/>
      <c r="L59" s="56"/>
    </row>
    <row r="60" spans="3:12" x14ac:dyDescent="0.25">
      <c r="C60" s="56"/>
      <c r="D60" s="56"/>
      <c r="E60" s="56"/>
      <c r="F60" s="56"/>
      <c r="G60" s="56"/>
      <c r="H60" s="56"/>
      <c r="I60" s="56"/>
      <c r="J60" s="56"/>
      <c r="K60" s="56"/>
      <c r="L60" s="56"/>
    </row>
    <row r="61" spans="3:12" x14ac:dyDescent="0.25">
      <c r="C61" s="56"/>
      <c r="D61" s="56"/>
      <c r="E61" s="56"/>
      <c r="F61" s="56"/>
      <c r="G61" s="56"/>
      <c r="H61" s="56"/>
      <c r="I61" s="56"/>
      <c r="J61" s="56"/>
      <c r="K61" s="56"/>
      <c r="L61" s="56"/>
    </row>
    <row r="62" spans="3:12" x14ac:dyDescent="0.25">
      <c r="C62" s="56"/>
      <c r="D62" s="56"/>
      <c r="E62" s="56"/>
      <c r="F62" s="56"/>
      <c r="G62" s="56"/>
      <c r="H62" s="56"/>
      <c r="I62" s="56"/>
      <c r="J62" s="56"/>
      <c r="K62" s="56"/>
      <c r="L62" s="56"/>
    </row>
    <row r="63" spans="3:12" x14ac:dyDescent="0.25">
      <c r="C63" s="56"/>
      <c r="D63" s="56"/>
      <c r="E63" s="56"/>
      <c r="F63" s="56"/>
      <c r="G63" s="56"/>
      <c r="H63" s="56"/>
      <c r="I63" s="56"/>
      <c r="J63" s="56"/>
      <c r="K63" s="56"/>
      <c r="L63" s="56"/>
    </row>
    <row r="64" spans="3:12" x14ac:dyDescent="0.25">
      <c r="C64" s="56"/>
      <c r="D64" s="56"/>
      <c r="E64" s="56"/>
      <c r="F64" s="56"/>
      <c r="G64" s="56"/>
      <c r="H64" s="56"/>
      <c r="I64" s="56"/>
      <c r="J64" s="56"/>
      <c r="K64" s="56"/>
      <c r="L64" s="56"/>
    </row>
    <row r="65" spans="3:12" x14ac:dyDescent="0.25">
      <c r="C65" s="56"/>
      <c r="D65" s="56"/>
      <c r="E65" s="56"/>
      <c r="F65" s="56"/>
      <c r="G65" s="56"/>
      <c r="H65" s="56"/>
      <c r="I65" s="56"/>
      <c r="J65" s="56"/>
      <c r="K65" s="56"/>
      <c r="L65" s="56"/>
    </row>
    <row r="66" spans="3:12" x14ac:dyDescent="0.25">
      <c r="C66" s="56"/>
      <c r="D66" s="56"/>
      <c r="E66" s="56"/>
      <c r="F66" s="56"/>
      <c r="G66" s="56"/>
      <c r="H66" s="56"/>
      <c r="I66" s="56"/>
      <c r="J66" s="56"/>
      <c r="K66" s="56"/>
      <c r="L66" s="56"/>
    </row>
    <row r="67" spans="3:12" x14ac:dyDescent="0.25">
      <c r="C67" s="56"/>
      <c r="D67" s="56"/>
      <c r="E67" s="56"/>
      <c r="F67" s="56"/>
      <c r="G67" s="56"/>
      <c r="H67" s="56"/>
      <c r="I67" s="56"/>
      <c r="J67" s="56"/>
      <c r="K67" s="56"/>
      <c r="L67" s="56"/>
    </row>
    <row r="68" spans="3:12" x14ac:dyDescent="0.25">
      <c r="C68" s="56"/>
      <c r="D68" s="56"/>
      <c r="E68" s="56"/>
      <c r="F68" s="56"/>
      <c r="G68" s="56"/>
      <c r="H68" s="56"/>
      <c r="I68" s="56"/>
      <c r="J68" s="56"/>
      <c r="K68" s="56"/>
      <c r="L68" s="56"/>
    </row>
    <row r="69" spans="3:12" x14ac:dyDescent="0.25">
      <c r="C69" s="56"/>
      <c r="D69" s="56"/>
      <c r="E69" s="56"/>
      <c r="F69" s="56"/>
      <c r="G69" s="56"/>
      <c r="H69" s="56"/>
      <c r="I69" s="56"/>
      <c r="J69" s="56"/>
      <c r="K69" s="56"/>
      <c r="L69" s="56"/>
    </row>
    <row r="70" spans="3:12" x14ac:dyDescent="0.25">
      <c r="C70" s="56"/>
      <c r="D70" s="56"/>
      <c r="E70" s="56"/>
      <c r="F70" s="56"/>
      <c r="G70" s="56"/>
      <c r="H70" s="56"/>
      <c r="I70" s="56"/>
      <c r="J70" s="56"/>
      <c r="K70" s="56"/>
      <c r="L70" s="56"/>
    </row>
    <row r="71" spans="3:12" x14ac:dyDescent="0.25">
      <c r="C71" s="56"/>
      <c r="D71" s="56"/>
      <c r="E71" s="56"/>
      <c r="F71" s="56"/>
      <c r="G71" s="56"/>
      <c r="H71" s="56"/>
      <c r="I71" s="56"/>
      <c r="J71" s="56"/>
      <c r="K71" s="56"/>
      <c r="L71" s="56"/>
    </row>
    <row r="72" spans="3:12" x14ac:dyDescent="0.25">
      <c r="C72" s="56"/>
      <c r="D72" s="56"/>
      <c r="E72" s="56"/>
      <c r="F72" s="56"/>
      <c r="G72" s="56"/>
      <c r="H72" s="56"/>
      <c r="I72" s="56"/>
      <c r="J72" s="56"/>
      <c r="K72" s="56"/>
      <c r="L72" s="56"/>
    </row>
    <row r="73" spans="3:12" x14ac:dyDescent="0.25">
      <c r="C73" s="56"/>
      <c r="D73" s="56"/>
      <c r="E73" s="56"/>
      <c r="F73" s="56"/>
      <c r="G73" s="56"/>
      <c r="H73" s="56"/>
      <c r="I73" s="56"/>
      <c r="J73" s="56"/>
      <c r="K73" s="56"/>
      <c r="L73" s="56"/>
    </row>
    <row r="74" spans="3:12" x14ac:dyDescent="0.25">
      <c r="C74" s="56"/>
      <c r="D74" s="56"/>
      <c r="E74" s="56"/>
      <c r="F74" s="56"/>
      <c r="G74" s="56"/>
      <c r="H74" s="56"/>
      <c r="I74" s="56"/>
      <c r="J74" s="56"/>
      <c r="K74" s="56"/>
      <c r="L74" s="56"/>
    </row>
    <row r="75" spans="3:12" x14ac:dyDescent="0.25">
      <c r="C75" s="56"/>
      <c r="D75" s="56"/>
      <c r="E75" s="56"/>
      <c r="F75" s="56"/>
      <c r="G75" s="56"/>
      <c r="H75" s="56"/>
      <c r="I75" s="56"/>
      <c r="J75" s="56"/>
      <c r="K75" s="56"/>
      <c r="L75" s="56"/>
    </row>
    <row r="76" spans="3:12" x14ac:dyDescent="0.25">
      <c r="C76" s="56"/>
      <c r="D76" s="56"/>
      <c r="E76" s="56"/>
      <c r="F76" s="56"/>
      <c r="G76" s="56"/>
      <c r="H76" s="56"/>
      <c r="I76" s="56"/>
      <c r="J76" s="56"/>
      <c r="K76" s="56"/>
      <c r="L76" s="56"/>
    </row>
    <row r="77" spans="3:12" x14ac:dyDescent="0.25">
      <c r="C77" s="56"/>
      <c r="D77" s="56"/>
      <c r="E77" s="56"/>
      <c r="F77" s="56"/>
      <c r="G77" s="56"/>
      <c r="H77" s="56"/>
      <c r="I77" s="56"/>
      <c r="J77" s="56"/>
      <c r="K77" s="56"/>
      <c r="L77" s="56"/>
    </row>
    <row r="78" spans="3:12" x14ac:dyDescent="0.25">
      <c r="C78" s="56"/>
      <c r="D78" s="56"/>
      <c r="E78" s="56"/>
      <c r="F78" s="56"/>
      <c r="G78" s="56"/>
      <c r="H78" s="56"/>
      <c r="I78" s="56"/>
      <c r="J78" s="56"/>
      <c r="K78" s="56"/>
      <c r="L78" s="56"/>
    </row>
    <row r="79" spans="3:12" x14ac:dyDescent="0.25">
      <c r="C79" s="56"/>
      <c r="D79" s="56"/>
      <c r="E79" s="56"/>
      <c r="F79" s="56"/>
      <c r="G79" s="56"/>
      <c r="H79" s="56"/>
      <c r="I79" s="56"/>
      <c r="J79" s="56"/>
      <c r="K79" s="56"/>
      <c r="L79" s="56"/>
    </row>
    <row r="80" spans="3:12" x14ac:dyDescent="0.25">
      <c r="C80" s="56"/>
      <c r="D80" s="56"/>
      <c r="E80" s="56"/>
      <c r="F80" s="56"/>
      <c r="G80" s="56"/>
      <c r="H80" s="56"/>
      <c r="I80" s="56"/>
      <c r="J80" s="56"/>
      <c r="K80" s="56"/>
      <c r="L80" s="56"/>
    </row>
  </sheetData>
  <mergeCells count="1">
    <mergeCell ref="C6:L8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5D49A-E22F-4B20-AD89-30F9126658A0}">
  <dimension ref="B1:S444"/>
  <sheetViews>
    <sheetView workbookViewId="0">
      <selection activeCell="P1" sqref="P1"/>
    </sheetView>
  </sheetViews>
  <sheetFormatPr baseColWidth="10" defaultRowHeight="15" x14ac:dyDescent="0.25"/>
  <sheetData>
    <row r="1" spans="2:19" ht="15.75" thickBot="1" x14ac:dyDescent="0.3">
      <c r="B1" s="6"/>
      <c r="C1" s="6"/>
      <c r="D1" s="6"/>
      <c r="E1" s="6"/>
      <c r="F1" s="6"/>
      <c r="G1" s="6"/>
      <c r="H1" s="6"/>
      <c r="I1" s="6"/>
      <c r="J1" s="6"/>
      <c r="K1" s="6"/>
      <c r="L1" s="6"/>
      <c r="M1" s="6"/>
      <c r="N1" s="6"/>
      <c r="O1" s="7" t="s">
        <v>21</v>
      </c>
      <c r="P1" s="7">
        <v>436</v>
      </c>
      <c r="Q1" s="6"/>
      <c r="R1" s="6"/>
      <c r="S1" s="6"/>
    </row>
    <row r="2" spans="2:19" ht="21.75" thickBot="1" x14ac:dyDescent="0.4">
      <c r="B2" s="8" t="s">
        <v>22</v>
      </c>
      <c r="C2" s="9"/>
      <c r="D2" s="9"/>
      <c r="E2" s="10"/>
      <c r="F2" s="9"/>
      <c r="G2" s="11"/>
      <c r="H2" s="12"/>
      <c r="I2" s="6"/>
      <c r="J2" s="6"/>
      <c r="K2" s="6"/>
      <c r="L2" s="6"/>
      <c r="M2" s="6"/>
      <c r="N2" s="6"/>
      <c r="O2" s="13" t="s">
        <v>18</v>
      </c>
      <c r="P2" s="7">
        <f>STDEV(P9:P444)</f>
        <v>412.88439504774561</v>
      </c>
      <c r="Q2" s="6"/>
      <c r="R2" s="6"/>
      <c r="S2" s="6"/>
    </row>
    <row r="3" spans="2:19" x14ac:dyDescent="0.25">
      <c r="B3" s="6"/>
      <c r="C3" s="6"/>
      <c r="D3" s="6"/>
      <c r="E3" s="6"/>
      <c r="F3" s="6"/>
      <c r="G3" s="6"/>
      <c r="H3" s="6"/>
      <c r="I3" s="6"/>
      <c r="J3" s="6"/>
      <c r="K3" s="6"/>
      <c r="L3" s="6"/>
      <c r="M3" s="6"/>
      <c r="N3" s="6"/>
      <c r="O3" s="7" t="s">
        <v>23</v>
      </c>
      <c r="P3" s="7">
        <f>AVERAGE(P9:P444)</f>
        <v>32.38073394495413</v>
      </c>
      <c r="Q3" s="6"/>
      <c r="R3" s="6"/>
      <c r="S3" s="6"/>
    </row>
    <row r="4" spans="2:19" x14ac:dyDescent="0.25">
      <c r="B4" s="6"/>
      <c r="C4" s="6"/>
      <c r="D4" s="6"/>
      <c r="E4" s="6"/>
      <c r="F4" s="6"/>
      <c r="G4" s="6"/>
      <c r="H4" s="6"/>
      <c r="I4" s="6"/>
      <c r="J4" s="6"/>
      <c r="K4" s="6"/>
      <c r="L4" s="6"/>
      <c r="M4" s="6"/>
      <c r="N4" s="6"/>
      <c r="O4" s="7" t="s">
        <v>24</v>
      </c>
      <c r="P4" s="7">
        <f>P3/P2*SQRT(P1)</f>
        <v>1.6375759966889127</v>
      </c>
      <c r="Q4" s="6"/>
      <c r="R4" s="6"/>
      <c r="S4" s="6"/>
    </row>
    <row r="5" spans="2:19" ht="15.75" thickBot="1" x14ac:dyDescent="0.3">
      <c r="B5" s="6"/>
      <c r="C5" s="6"/>
      <c r="D5" s="6"/>
      <c r="E5" s="6"/>
      <c r="F5" s="6"/>
      <c r="G5" s="6"/>
      <c r="H5" s="6"/>
      <c r="I5" s="6"/>
      <c r="J5" s="6"/>
      <c r="K5" s="6"/>
      <c r="L5" s="6"/>
      <c r="M5" s="6"/>
      <c r="N5" s="6"/>
      <c r="O5" s="6"/>
      <c r="P5" s="6"/>
      <c r="Q5" s="6"/>
      <c r="R5" s="6"/>
      <c r="S5" s="6"/>
    </row>
    <row r="6" spans="2:19" ht="15.75" thickBot="1" x14ac:dyDescent="0.3">
      <c r="B6" s="61">
        <v>2014</v>
      </c>
      <c r="C6" s="62"/>
      <c r="D6" s="6"/>
      <c r="E6" s="61">
        <v>2015</v>
      </c>
      <c r="F6" s="62"/>
      <c r="G6" s="6"/>
      <c r="H6" s="61">
        <v>2016</v>
      </c>
      <c r="I6" s="62"/>
      <c r="J6" s="6"/>
      <c r="K6" s="61">
        <v>2017</v>
      </c>
      <c r="L6" s="62"/>
      <c r="M6" s="6"/>
      <c r="N6" s="6"/>
      <c r="O6" s="63" t="s">
        <v>25</v>
      </c>
      <c r="P6" s="64"/>
      <c r="Q6" s="6"/>
      <c r="R6" s="63" t="s">
        <v>25</v>
      </c>
      <c r="S6" s="64"/>
    </row>
    <row r="7" spans="2:19" x14ac:dyDescent="0.25">
      <c r="B7" s="6"/>
      <c r="C7" s="6"/>
      <c r="D7" s="6"/>
      <c r="E7" s="6"/>
      <c r="F7" s="6"/>
      <c r="G7" s="6"/>
      <c r="H7" s="6"/>
      <c r="I7" s="6"/>
      <c r="J7" s="6"/>
      <c r="K7" s="6"/>
      <c r="L7" s="6"/>
      <c r="M7" s="6"/>
      <c r="N7" s="6"/>
      <c r="O7" s="60" t="s">
        <v>26</v>
      </c>
      <c r="P7" s="60"/>
      <c r="Q7" s="14"/>
      <c r="R7" s="60" t="s">
        <v>27</v>
      </c>
      <c r="S7" s="60"/>
    </row>
    <row r="8" spans="2:19" x14ac:dyDescent="0.25">
      <c r="B8" s="15" t="s">
        <v>28</v>
      </c>
      <c r="C8" s="16" t="s">
        <v>29</v>
      </c>
      <c r="D8" s="6"/>
      <c r="E8" s="17" t="s">
        <v>28</v>
      </c>
      <c r="F8" s="18" t="s">
        <v>29</v>
      </c>
      <c r="G8" s="6"/>
      <c r="H8" s="17" t="s">
        <v>28</v>
      </c>
      <c r="I8" s="18" t="s">
        <v>29</v>
      </c>
      <c r="J8" s="6"/>
      <c r="K8" s="17" t="s">
        <v>28</v>
      </c>
      <c r="L8" s="18" t="s">
        <v>29</v>
      </c>
      <c r="M8" s="6"/>
      <c r="N8" s="6"/>
      <c r="O8" s="19" t="s">
        <v>28</v>
      </c>
      <c r="P8" s="19" t="s">
        <v>29</v>
      </c>
      <c r="Q8" s="6"/>
      <c r="R8" s="19" t="s">
        <v>28</v>
      </c>
      <c r="S8" s="19" t="s">
        <v>29</v>
      </c>
    </row>
    <row r="9" spans="2:19" x14ac:dyDescent="0.25">
      <c r="B9" s="20">
        <v>41642.041666666664</v>
      </c>
      <c r="C9" s="21">
        <v>-12</v>
      </c>
      <c r="D9" s="6"/>
      <c r="E9" s="20">
        <v>42006.020833333336</v>
      </c>
      <c r="F9" s="21">
        <v>278</v>
      </c>
      <c r="G9" s="6"/>
      <c r="H9" s="20">
        <v>42373.041666666664</v>
      </c>
      <c r="I9" s="21">
        <v>-1162</v>
      </c>
      <c r="J9" s="6"/>
      <c r="K9" s="20">
        <v>42738.041666666664</v>
      </c>
      <c r="L9" s="21">
        <v>238</v>
      </c>
      <c r="M9" s="6"/>
      <c r="N9" s="6"/>
      <c r="O9" s="20">
        <v>41642.041666666664</v>
      </c>
      <c r="P9" s="21">
        <v>-12</v>
      </c>
      <c r="Q9" s="6"/>
      <c r="R9" s="20">
        <v>41642.041666666664</v>
      </c>
      <c r="S9" s="21">
        <v>-12</v>
      </c>
    </row>
    <row r="10" spans="2:19" x14ac:dyDescent="0.25">
      <c r="B10" s="20">
        <v>41645.041666666664</v>
      </c>
      <c r="C10" s="21">
        <v>-162</v>
      </c>
      <c r="D10" s="6"/>
      <c r="E10" s="20">
        <v>42009.041666666664</v>
      </c>
      <c r="F10" s="21">
        <v>-122</v>
      </c>
      <c r="G10" s="6"/>
      <c r="H10" s="20">
        <v>42374.041666666664</v>
      </c>
      <c r="I10" s="21">
        <v>-277</v>
      </c>
      <c r="J10" s="6"/>
      <c r="K10" s="20">
        <v>42748.041666666664</v>
      </c>
      <c r="L10" s="21">
        <v>63</v>
      </c>
      <c r="M10" s="6"/>
      <c r="N10" s="6"/>
      <c r="O10" s="20">
        <v>41645.041666666664</v>
      </c>
      <c r="P10" s="21">
        <v>-162</v>
      </c>
      <c r="Q10" s="6"/>
      <c r="R10" s="20">
        <v>41645.041666666664</v>
      </c>
      <c r="S10" s="21">
        <v>-162</v>
      </c>
    </row>
    <row r="11" spans="2:19" x14ac:dyDescent="0.25">
      <c r="B11" s="20">
        <v>41646.041666666664</v>
      </c>
      <c r="C11" s="21">
        <v>303</v>
      </c>
      <c r="D11" s="6"/>
      <c r="E11" s="20">
        <v>42010.020833333336</v>
      </c>
      <c r="F11" s="21">
        <v>-137</v>
      </c>
      <c r="G11" s="6"/>
      <c r="H11" s="20">
        <v>42375.041666666664</v>
      </c>
      <c r="I11" s="21">
        <v>-1132</v>
      </c>
      <c r="J11" s="6"/>
      <c r="K11" s="20">
        <v>42753.041666666664</v>
      </c>
      <c r="L11" s="21">
        <v>188</v>
      </c>
      <c r="M11" s="6"/>
      <c r="N11" s="6"/>
      <c r="O11" s="20">
        <v>41646.041666666664</v>
      </c>
      <c r="P11" s="21">
        <v>303</v>
      </c>
      <c r="Q11" s="6"/>
      <c r="R11" s="20">
        <v>41646.041666666664</v>
      </c>
      <c r="S11" s="21">
        <v>303</v>
      </c>
    </row>
    <row r="12" spans="2:19" x14ac:dyDescent="0.25">
      <c r="B12" s="20">
        <v>41649.041666666664</v>
      </c>
      <c r="C12" s="21">
        <v>138</v>
      </c>
      <c r="D12" s="6"/>
      <c r="E12" s="20">
        <v>42011.020833333336</v>
      </c>
      <c r="F12" s="21">
        <v>428</v>
      </c>
      <c r="G12" s="6"/>
      <c r="H12" s="20">
        <v>42376.041666666664</v>
      </c>
      <c r="I12" s="21">
        <v>-1122</v>
      </c>
      <c r="J12" s="6"/>
      <c r="K12" s="20">
        <v>42755.041666666664</v>
      </c>
      <c r="L12" s="21">
        <v>168</v>
      </c>
      <c r="M12" s="6"/>
      <c r="N12" s="6"/>
      <c r="O12" s="20">
        <v>41649.041666666664</v>
      </c>
      <c r="P12" s="21">
        <v>138</v>
      </c>
      <c r="Q12" s="6"/>
      <c r="R12" s="20">
        <v>41649.041666666664</v>
      </c>
      <c r="S12" s="21">
        <v>138</v>
      </c>
    </row>
    <row r="13" spans="2:19" x14ac:dyDescent="0.25">
      <c r="B13" s="20">
        <v>41653.041666666664</v>
      </c>
      <c r="C13" s="21">
        <v>183</v>
      </c>
      <c r="D13" s="6"/>
      <c r="E13" s="20">
        <v>42016.020833333336</v>
      </c>
      <c r="F13" s="21">
        <v>198</v>
      </c>
      <c r="G13" s="6"/>
      <c r="H13" s="20">
        <v>42377.041666666664</v>
      </c>
      <c r="I13" s="21">
        <v>1158</v>
      </c>
      <c r="J13" s="6"/>
      <c r="K13" s="20">
        <v>42766.041666666664</v>
      </c>
      <c r="L13" s="21">
        <v>-212</v>
      </c>
      <c r="M13" s="6"/>
      <c r="N13" s="6"/>
      <c r="O13" s="20">
        <v>41653.041666666664</v>
      </c>
      <c r="P13" s="21">
        <v>183</v>
      </c>
      <c r="Q13" s="6"/>
      <c r="R13" s="20">
        <v>41653.041666666664</v>
      </c>
      <c r="S13" s="21">
        <v>183</v>
      </c>
    </row>
    <row r="14" spans="2:19" x14ac:dyDescent="0.25">
      <c r="B14" s="20">
        <v>41659.041666666664</v>
      </c>
      <c r="C14" s="21">
        <v>68</v>
      </c>
      <c r="D14" s="6"/>
      <c r="E14" s="20">
        <v>42017.020833333336</v>
      </c>
      <c r="F14" s="21">
        <v>428</v>
      </c>
      <c r="G14" s="6"/>
      <c r="H14" s="20">
        <v>42380.041666666664</v>
      </c>
      <c r="I14" s="21">
        <v>523</v>
      </c>
      <c r="J14" s="6"/>
      <c r="K14" s="20">
        <v>42767.041666666664</v>
      </c>
      <c r="L14" s="21">
        <v>303</v>
      </c>
      <c r="M14" s="6"/>
      <c r="N14" s="6"/>
      <c r="O14" s="20">
        <v>41659.041666666664</v>
      </c>
      <c r="P14" s="21">
        <v>68</v>
      </c>
      <c r="Q14" s="6"/>
      <c r="R14" s="20">
        <v>41659.041666666664</v>
      </c>
      <c r="S14" s="21">
        <v>68</v>
      </c>
    </row>
    <row r="15" spans="2:19" x14ac:dyDescent="0.25">
      <c r="B15" s="20">
        <v>41660.041666666664</v>
      </c>
      <c r="C15" s="21">
        <v>298</v>
      </c>
      <c r="D15" s="6"/>
      <c r="E15" s="20">
        <v>42018.020833333336</v>
      </c>
      <c r="F15" s="21">
        <v>-717</v>
      </c>
      <c r="G15" s="6"/>
      <c r="H15" s="20">
        <v>42383.041666666664</v>
      </c>
      <c r="I15" s="21">
        <v>343</v>
      </c>
      <c r="J15" s="6"/>
      <c r="K15" s="20">
        <v>42769.041666666664</v>
      </c>
      <c r="L15" s="21">
        <v>368</v>
      </c>
      <c r="M15" s="6"/>
      <c r="N15" s="6"/>
      <c r="O15" s="20">
        <v>41660.041666666664</v>
      </c>
      <c r="P15" s="21">
        <v>298</v>
      </c>
      <c r="Q15" s="6"/>
      <c r="R15" s="20">
        <v>41660.041666666664</v>
      </c>
      <c r="S15" s="21">
        <v>298</v>
      </c>
    </row>
    <row r="16" spans="2:19" x14ac:dyDescent="0.25">
      <c r="B16" s="20">
        <v>41663.041666666664</v>
      </c>
      <c r="C16" s="21">
        <v>-592</v>
      </c>
      <c r="D16" s="6"/>
      <c r="E16" s="20">
        <v>42019.020833333336</v>
      </c>
      <c r="F16" s="21">
        <v>-717</v>
      </c>
      <c r="G16" s="6"/>
      <c r="H16" s="20">
        <v>42387.041666666664</v>
      </c>
      <c r="I16" s="21">
        <v>1143</v>
      </c>
      <c r="J16" s="6"/>
      <c r="K16" s="20">
        <v>42783.041666666664</v>
      </c>
      <c r="L16" s="21">
        <v>-72</v>
      </c>
      <c r="M16" s="6"/>
      <c r="N16" s="6"/>
      <c r="O16" s="20">
        <v>41663.041666666664</v>
      </c>
      <c r="P16" s="21">
        <v>-592</v>
      </c>
      <c r="Q16" s="6"/>
      <c r="R16" s="20">
        <v>41663.041666666664</v>
      </c>
      <c r="S16" s="21">
        <v>-592</v>
      </c>
    </row>
    <row r="17" spans="2:19" x14ac:dyDescent="0.25">
      <c r="B17" s="20">
        <v>41666.041666666664</v>
      </c>
      <c r="C17" s="21">
        <v>313</v>
      </c>
      <c r="D17" s="6"/>
      <c r="E17" s="20">
        <v>42020.020833333336</v>
      </c>
      <c r="F17" s="21">
        <v>63</v>
      </c>
      <c r="G17" s="6"/>
      <c r="H17" s="20">
        <v>42388.041666666664</v>
      </c>
      <c r="I17" s="21">
        <v>1418</v>
      </c>
      <c r="J17" s="6"/>
      <c r="K17" s="20">
        <v>42790.041666666664</v>
      </c>
      <c r="L17" s="21">
        <v>-512</v>
      </c>
      <c r="M17" s="6"/>
      <c r="N17" s="6"/>
      <c r="O17" s="20">
        <v>41666.041666666664</v>
      </c>
      <c r="P17" s="21">
        <v>313</v>
      </c>
      <c r="Q17" s="6"/>
      <c r="R17" s="20">
        <v>41666.041666666664</v>
      </c>
      <c r="S17" s="21">
        <v>313</v>
      </c>
    </row>
    <row r="18" spans="2:19" x14ac:dyDescent="0.25">
      <c r="B18" s="20">
        <v>41667.041666666664</v>
      </c>
      <c r="C18" s="21">
        <v>258</v>
      </c>
      <c r="D18" s="6"/>
      <c r="E18" s="20">
        <v>42031.020833333336</v>
      </c>
      <c r="F18" s="21">
        <v>-737</v>
      </c>
      <c r="G18" s="6"/>
      <c r="H18" s="20">
        <v>42390.041666666664</v>
      </c>
      <c r="I18" s="21">
        <v>-1052</v>
      </c>
      <c r="J18" s="6"/>
      <c r="K18" s="20">
        <v>42795.041666666664</v>
      </c>
      <c r="L18" s="21">
        <v>608</v>
      </c>
      <c r="M18" s="6"/>
      <c r="N18" s="6"/>
      <c r="O18" s="20">
        <v>41667.041666666664</v>
      </c>
      <c r="P18" s="21">
        <v>258</v>
      </c>
      <c r="Q18" s="6"/>
      <c r="R18" s="20">
        <v>41667.041666666664</v>
      </c>
      <c r="S18" s="21">
        <v>258</v>
      </c>
    </row>
    <row r="19" spans="2:19" x14ac:dyDescent="0.25">
      <c r="B19" s="20">
        <v>41668.041666666664</v>
      </c>
      <c r="C19" s="21">
        <v>-572</v>
      </c>
      <c r="D19" s="6"/>
      <c r="E19" s="20">
        <v>42032.020833333336</v>
      </c>
      <c r="F19" s="21">
        <v>238</v>
      </c>
      <c r="G19" s="6"/>
      <c r="H19" s="20">
        <v>42395.041666666664</v>
      </c>
      <c r="I19" s="21">
        <v>-1057</v>
      </c>
      <c r="J19" s="6"/>
      <c r="K19" s="20">
        <v>42797.041666666664</v>
      </c>
      <c r="L19" s="21">
        <v>-42</v>
      </c>
      <c r="M19" s="6"/>
      <c r="N19" s="6"/>
      <c r="O19" s="20">
        <v>41668.041666666664</v>
      </c>
      <c r="P19" s="21">
        <v>-572</v>
      </c>
      <c r="Q19" s="6"/>
      <c r="R19" s="20">
        <v>41668.041666666664</v>
      </c>
      <c r="S19" s="21">
        <v>-572</v>
      </c>
    </row>
    <row r="20" spans="2:19" x14ac:dyDescent="0.25">
      <c r="B20" s="20">
        <v>41669.041666666664</v>
      </c>
      <c r="C20" s="21">
        <v>223</v>
      </c>
      <c r="D20" s="6"/>
      <c r="E20" s="20">
        <v>42033.020833333336</v>
      </c>
      <c r="F20" s="21">
        <v>113</v>
      </c>
      <c r="G20" s="6"/>
      <c r="H20" s="20">
        <v>42397.041666666664</v>
      </c>
      <c r="I20" s="21">
        <v>528</v>
      </c>
      <c r="J20" s="6"/>
      <c r="K20" s="20">
        <v>42801.041666666664</v>
      </c>
      <c r="L20" s="21">
        <v>-82</v>
      </c>
      <c r="M20" s="6"/>
      <c r="N20" s="6"/>
      <c r="O20" s="20">
        <v>41669.041666666664</v>
      </c>
      <c r="P20" s="21">
        <v>223</v>
      </c>
      <c r="Q20" s="6"/>
      <c r="R20" s="20">
        <v>41669.041666666664</v>
      </c>
      <c r="S20" s="21">
        <v>223</v>
      </c>
    </row>
    <row r="21" spans="2:19" x14ac:dyDescent="0.25">
      <c r="B21" s="20">
        <v>41673.041666666664</v>
      </c>
      <c r="C21" s="21">
        <v>-252</v>
      </c>
      <c r="D21" s="6"/>
      <c r="E21" s="20">
        <v>42037.041666666664</v>
      </c>
      <c r="F21" s="21">
        <v>123</v>
      </c>
      <c r="G21" s="6"/>
      <c r="H21" s="20">
        <v>42403.041666666664</v>
      </c>
      <c r="I21" s="21">
        <v>208</v>
      </c>
      <c r="J21" s="6"/>
      <c r="K21" s="20">
        <v>42802.041666666664</v>
      </c>
      <c r="L21" s="21">
        <v>98</v>
      </c>
      <c r="M21" s="6"/>
      <c r="N21" s="6"/>
      <c r="O21" s="20">
        <v>41673.041666666664</v>
      </c>
      <c r="P21" s="21">
        <v>-252</v>
      </c>
      <c r="Q21" s="6"/>
      <c r="R21" s="20">
        <v>41673.041666666664</v>
      </c>
      <c r="S21" s="21">
        <v>-252</v>
      </c>
    </row>
    <row r="22" spans="2:19" x14ac:dyDescent="0.25">
      <c r="B22" s="20">
        <v>41674.041666666664</v>
      </c>
      <c r="C22" s="21">
        <v>238</v>
      </c>
      <c r="D22" s="6"/>
      <c r="E22" s="20">
        <v>42040.020833333336</v>
      </c>
      <c r="F22" s="21">
        <v>663</v>
      </c>
      <c r="G22" s="6"/>
      <c r="H22" s="20">
        <v>42404.041666666664</v>
      </c>
      <c r="I22" s="21">
        <v>223</v>
      </c>
      <c r="J22" s="6"/>
      <c r="K22" s="20">
        <v>42809.041666666664</v>
      </c>
      <c r="L22" s="21">
        <v>203</v>
      </c>
      <c r="M22" s="6"/>
      <c r="N22" s="6"/>
      <c r="O22" s="20">
        <v>41674.041666666664</v>
      </c>
      <c r="P22" s="21">
        <v>238</v>
      </c>
      <c r="Q22" s="6"/>
      <c r="R22" s="20">
        <v>41674.041666666664</v>
      </c>
      <c r="S22" s="21">
        <v>238</v>
      </c>
    </row>
    <row r="23" spans="2:19" x14ac:dyDescent="0.25">
      <c r="B23" s="20">
        <v>41676.041666666664</v>
      </c>
      <c r="C23" s="21">
        <v>143</v>
      </c>
      <c r="D23" s="6"/>
      <c r="E23" s="20">
        <v>42044.020833333336</v>
      </c>
      <c r="F23" s="21">
        <v>-357</v>
      </c>
      <c r="G23" s="6"/>
      <c r="H23" s="20">
        <v>42405.041666666664</v>
      </c>
      <c r="I23" s="21">
        <v>178</v>
      </c>
      <c r="J23" s="6"/>
      <c r="K23" s="20">
        <v>42811.041666666664</v>
      </c>
      <c r="L23" s="21">
        <v>168</v>
      </c>
      <c r="M23" s="6"/>
      <c r="N23" s="6"/>
      <c r="O23" s="20">
        <v>41676.041666666664</v>
      </c>
      <c r="P23" s="21">
        <v>143</v>
      </c>
      <c r="Q23" s="6"/>
      <c r="R23" s="20">
        <v>41676.041666666664</v>
      </c>
      <c r="S23" s="21">
        <v>143</v>
      </c>
    </row>
    <row r="24" spans="2:19" x14ac:dyDescent="0.25">
      <c r="B24" s="20">
        <v>41690.020833333336</v>
      </c>
      <c r="C24" s="21">
        <v>-52</v>
      </c>
      <c r="D24" s="6"/>
      <c r="E24" s="20">
        <v>42045.020833333336</v>
      </c>
      <c r="F24" s="21">
        <v>353</v>
      </c>
      <c r="G24" s="6"/>
      <c r="H24" s="20">
        <v>42408.041666666664</v>
      </c>
      <c r="I24" s="21">
        <v>228</v>
      </c>
      <c r="J24" s="6"/>
      <c r="K24" s="20">
        <v>42814.041666666664</v>
      </c>
      <c r="L24" s="21">
        <v>33</v>
      </c>
      <c r="M24" s="6"/>
      <c r="N24" s="6"/>
      <c r="O24" s="20">
        <v>41690.020833333336</v>
      </c>
      <c r="P24" s="21">
        <v>-52</v>
      </c>
      <c r="Q24" s="6"/>
      <c r="R24" s="20">
        <v>41690.020833333336</v>
      </c>
      <c r="S24" s="21">
        <v>-52</v>
      </c>
    </row>
    <row r="25" spans="2:19" x14ac:dyDescent="0.25">
      <c r="B25" s="20">
        <v>41694.041666666664</v>
      </c>
      <c r="C25" s="21">
        <v>108</v>
      </c>
      <c r="D25" s="6"/>
      <c r="E25" s="20">
        <v>42061.020833333336</v>
      </c>
      <c r="F25" s="21">
        <v>53</v>
      </c>
      <c r="G25" s="6"/>
      <c r="H25" s="20">
        <v>42409.041666666664</v>
      </c>
      <c r="I25" s="21">
        <v>-57</v>
      </c>
      <c r="J25" s="6"/>
      <c r="K25" s="20">
        <v>42816.041666666664</v>
      </c>
      <c r="L25" s="21">
        <v>68</v>
      </c>
      <c r="M25" s="6"/>
      <c r="N25" s="6"/>
      <c r="O25" s="20">
        <v>41694.041666666664</v>
      </c>
      <c r="P25" s="21">
        <v>108</v>
      </c>
      <c r="Q25" s="6"/>
      <c r="R25" s="20">
        <v>41694.041666666664</v>
      </c>
      <c r="S25" s="21">
        <v>108</v>
      </c>
    </row>
    <row r="26" spans="2:19" x14ac:dyDescent="0.25">
      <c r="B26" s="20">
        <v>41696.041666666664</v>
      </c>
      <c r="C26" s="21">
        <v>33</v>
      </c>
      <c r="D26" s="6"/>
      <c r="E26" s="20">
        <v>42065.041666666664</v>
      </c>
      <c r="F26" s="21">
        <v>-67</v>
      </c>
      <c r="G26" s="6"/>
      <c r="H26" s="20">
        <v>42410.041666666664</v>
      </c>
      <c r="I26" s="21">
        <v>23</v>
      </c>
      <c r="J26" s="6"/>
      <c r="K26" s="20">
        <v>42818.041666666664</v>
      </c>
      <c r="L26" s="21">
        <v>53</v>
      </c>
      <c r="M26" s="6"/>
      <c r="N26" s="6"/>
      <c r="O26" s="20">
        <v>41696.041666666664</v>
      </c>
      <c r="P26" s="21">
        <v>33</v>
      </c>
      <c r="Q26" s="6"/>
      <c r="R26" s="20">
        <v>41696.041666666664</v>
      </c>
      <c r="S26" s="21">
        <v>33</v>
      </c>
    </row>
    <row r="27" spans="2:19" x14ac:dyDescent="0.25">
      <c r="B27" s="20">
        <v>41697.041666666664</v>
      </c>
      <c r="C27" s="21">
        <v>-82</v>
      </c>
      <c r="D27" s="6"/>
      <c r="E27" s="20">
        <v>42067.020833333336</v>
      </c>
      <c r="F27" s="21">
        <v>-252</v>
      </c>
      <c r="G27" s="6"/>
      <c r="H27" s="20">
        <v>42412.020833333336</v>
      </c>
      <c r="I27" s="21">
        <v>343</v>
      </c>
      <c r="J27" s="6"/>
      <c r="K27" s="20">
        <v>42828.041666666664</v>
      </c>
      <c r="L27" s="21">
        <v>28</v>
      </c>
      <c r="M27" s="6"/>
      <c r="N27" s="6"/>
      <c r="O27" s="20">
        <v>41697.041666666664</v>
      </c>
      <c r="P27" s="21">
        <v>-82</v>
      </c>
      <c r="Q27" s="6"/>
      <c r="R27" s="20">
        <v>41697.041666666664</v>
      </c>
      <c r="S27" s="21">
        <v>-82</v>
      </c>
    </row>
    <row r="28" spans="2:19" x14ac:dyDescent="0.25">
      <c r="B28" s="20">
        <v>41701.041666666664</v>
      </c>
      <c r="C28" s="21">
        <v>-67</v>
      </c>
      <c r="D28" s="6"/>
      <c r="E28" s="20">
        <v>42068.020833333336</v>
      </c>
      <c r="F28" s="21">
        <v>168</v>
      </c>
      <c r="G28" s="6"/>
      <c r="H28" s="20">
        <v>42419.020833333336</v>
      </c>
      <c r="I28" s="21">
        <v>-67</v>
      </c>
      <c r="J28" s="6"/>
      <c r="K28" s="20">
        <v>42829.041666666664</v>
      </c>
      <c r="L28" s="21">
        <v>-422</v>
      </c>
      <c r="M28" s="6"/>
      <c r="N28" s="6"/>
      <c r="O28" s="20">
        <v>41701.041666666664</v>
      </c>
      <c r="P28" s="21">
        <v>-67</v>
      </c>
      <c r="Q28" s="6"/>
      <c r="R28" s="20">
        <v>41701.041666666664</v>
      </c>
      <c r="S28" s="21">
        <v>-67</v>
      </c>
    </row>
    <row r="29" spans="2:19" x14ac:dyDescent="0.25">
      <c r="B29" s="20">
        <v>41702.041666666664</v>
      </c>
      <c r="C29" s="21">
        <v>683</v>
      </c>
      <c r="D29" s="6"/>
      <c r="E29" s="20">
        <v>42072.020833333336</v>
      </c>
      <c r="F29" s="21">
        <v>18</v>
      </c>
      <c r="G29" s="6"/>
      <c r="H29" s="20">
        <v>42424.020833333336</v>
      </c>
      <c r="I29" s="21">
        <v>-552</v>
      </c>
      <c r="J29" s="6"/>
      <c r="K29" s="20">
        <v>42831.041666666664</v>
      </c>
      <c r="L29" s="21">
        <v>213</v>
      </c>
      <c r="M29" s="6"/>
      <c r="N29" s="6"/>
      <c r="O29" s="20">
        <v>41702.041666666664</v>
      </c>
      <c r="P29" s="21">
        <v>683</v>
      </c>
      <c r="Q29" s="6"/>
      <c r="R29" s="20">
        <v>41702.041666666664</v>
      </c>
      <c r="S29" s="21">
        <v>683</v>
      </c>
    </row>
    <row r="30" spans="2:19" x14ac:dyDescent="0.25">
      <c r="B30" s="20">
        <v>41705.041666666664</v>
      </c>
      <c r="C30" s="21">
        <v>238</v>
      </c>
      <c r="D30" s="6"/>
      <c r="E30" s="20">
        <v>42074.020833333336</v>
      </c>
      <c r="F30" s="21">
        <v>108</v>
      </c>
      <c r="G30" s="6"/>
      <c r="H30" s="20">
        <v>42429.020833333336</v>
      </c>
      <c r="I30" s="21">
        <v>-562</v>
      </c>
      <c r="J30" s="6"/>
      <c r="K30" s="20">
        <v>42835.041666666664</v>
      </c>
      <c r="L30" s="21">
        <v>-52</v>
      </c>
      <c r="M30" s="6"/>
      <c r="N30" s="6"/>
      <c r="O30" s="20">
        <v>41705.041666666664</v>
      </c>
      <c r="P30" s="21">
        <v>238</v>
      </c>
      <c r="Q30" s="6"/>
      <c r="R30" s="20">
        <v>41705.041666666664</v>
      </c>
      <c r="S30" s="21">
        <v>238</v>
      </c>
    </row>
    <row r="31" spans="2:19" x14ac:dyDescent="0.25">
      <c r="B31" s="22">
        <v>41708</v>
      </c>
      <c r="C31" s="21">
        <v>148</v>
      </c>
      <c r="D31" s="6"/>
      <c r="E31" s="20">
        <v>42075.020833333336</v>
      </c>
      <c r="F31" s="21">
        <v>208</v>
      </c>
      <c r="G31" s="6"/>
      <c r="H31" s="20">
        <v>42430.020833333336</v>
      </c>
      <c r="I31" s="21">
        <v>668</v>
      </c>
      <c r="J31" s="6"/>
      <c r="K31" s="20">
        <v>42837.041666666664</v>
      </c>
      <c r="L31" s="21">
        <v>-112</v>
      </c>
      <c r="M31" s="6"/>
      <c r="N31" s="6"/>
      <c r="O31" s="22">
        <v>41708</v>
      </c>
      <c r="P31" s="21">
        <v>148</v>
      </c>
      <c r="Q31" s="6"/>
      <c r="R31" s="22">
        <v>41708</v>
      </c>
      <c r="S31" s="21">
        <v>148</v>
      </c>
    </row>
    <row r="32" spans="2:19" x14ac:dyDescent="0.25">
      <c r="B32" s="20">
        <v>41710.020833333336</v>
      </c>
      <c r="C32" s="21">
        <v>-352</v>
      </c>
      <c r="D32" s="6"/>
      <c r="E32" s="20">
        <v>42079.020833333336</v>
      </c>
      <c r="F32" s="21">
        <v>358</v>
      </c>
      <c r="G32" s="6"/>
      <c r="H32" s="20">
        <v>42433.020833333336</v>
      </c>
      <c r="I32" s="21">
        <v>28</v>
      </c>
      <c r="J32" s="6"/>
      <c r="K32" s="20">
        <v>42838.041666666664</v>
      </c>
      <c r="L32" s="21">
        <v>-227</v>
      </c>
      <c r="M32" s="6"/>
      <c r="N32" s="6"/>
      <c r="O32" s="20">
        <v>41710.020833333336</v>
      </c>
      <c r="P32" s="21">
        <v>-352</v>
      </c>
      <c r="Q32" s="6"/>
      <c r="R32" s="20">
        <v>41710.020833333336</v>
      </c>
      <c r="S32" s="21">
        <v>-352</v>
      </c>
    </row>
    <row r="33" spans="2:19" x14ac:dyDescent="0.25">
      <c r="B33" s="20">
        <v>41712.020833333336</v>
      </c>
      <c r="C33" s="21">
        <v>-362</v>
      </c>
      <c r="D33" s="6"/>
      <c r="E33" s="20">
        <v>42087.020833333336</v>
      </c>
      <c r="F33" s="21">
        <v>133</v>
      </c>
      <c r="G33" s="6"/>
      <c r="H33" s="20">
        <v>42437.020833333336</v>
      </c>
      <c r="I33" s="21">
        <v>-572</v>
      </c>
      <c r="J33" s="6"/>
      <c r="K33" s="20">
        <v>42842.041666666664</v>
      </c>
      <c r="L33" s="21">
        <v>283</v>
      </c>
      <c r="M33" s="6"/>
      <c r="N33" s="6"/>
      <c r="O33" s="20">
        <v>41712.020833333336</v>
      </c>
      <c r="P33" s="21">
        <v>-362</v>
      </c>
      <c r="Q33" s="6"/>
      <c r="R33" s="20">
        <v>41712.020833333336</v>
      </c>
      <c r="S33" s="21">
        <v>-362</v>
      </c>
    </row>
    <row r="34" spans="2:19" x14ac:dyDescent="0.25">
      <c r="B34" s="20">
        <v>41715.020833333336</v>
      </c>
      <c r="C34" s="21">
        <v>1068</v>
      </c>
      <c r="D34" s="6"/>
      <c r="E34" s="20">
        <v>42088.020833333336</v>
      </c>
      <c r="F34" s="21">
        <v>53</v>
      </c>
      <c r="G34" s="6"/>
      <c r="H34" s="20">
        <v>42438.020833333336</v>
      </c>
      <c r="I34" s="21">
        <v>333</v>
      </c>
      <c r="J34" s="6"/>
      <c r="K34" s="20">
        <v>42844.041666666664</v>
      </c>
      <c r="L34" s="21">
        <v>418</v>
      </c>
      <c r="M34" s="6"/>
      <c r="N34" s="6"/>
      <c r="O34" s="20">
        <v>41715.020833333336</v>
      </c>
      <c r="P34" s="21">
        <v>1068</v>
      </c>
      <c r="Q34" s="6"/>
      <c r="R34" s="20">
        <v>41715.020833333336</v>
      </c>
      <c r="S34" s="21">
        <v>1068</v>
      </c>
    </row>
    <row r="35" spans="2:19" x14ac:dyDescent="0.25">
      <c r="B35" s="20">
        <v>41718.020833333336</v>
      </c>
      <c r="C35" s="21">
        <v>-137</v>
      </c>
      <c r="D35" s="6"/>
      <c r="E35" s="20">
        <v>42089.020833333336</v>
      </c>
      <c r="F35" s="21">
        <v>-747</v>
      </c>
      <c r="G35" s="6"/>
      <c r="H35" s="20">
        <v>42440.020833333336</v>
      </c>
      <c r="I35" s="21">
        <v>798</v>
      </c>
      <c r="J35" s="6"/>
      <c r="K35" s="20">
        <v>42849.041666666664</v>
      </c>
      <c r="L35" s="21">
        <v>233</v>
      </c>
      <c r="M35" s="6"/>
      <c r="N35" s="6"/>
      <c r="O35" s="20">
        <v>41718.020833333336</v>
      </c>
      <c r="P35" s="21">
        <v>-137</v>
      </c>
      <c r="Q35" s="6"/>
      <c r="R35" s="20">
        <v>41718.020833333336</v>
      </c>
      <c r="S35" s="21">
        <v>-137</v>
      </c>
    </row>
    <row r="36" spans="2:19" x14ac:dyDescent="0.25">
      <c r="B36" s="20">
        <v>41722.020833333336</v>
      </c>
      <c r="C36" s="21">
        <v>-222</v>
      </c>
      <c r="D36" s="6"/>
      <c r="E36" s="20">
        <v>42090.020833333336</v>
      </c>
      <c r="F36" s="21">
        <v>-182</v>
      </c>
      <c r="G36" s="6"/>
      <c r="H36" s="20">
        <v>42445.020833333336</v>
      </c>
      <c r="I36" s="21">
        <v>-282</v>
      </c>
      <c r="J36" s="6"/>
      <c r="K36" s="20">
        <v>42852.041666666664</v>
      </c>
      <c r="L36" s="21">
        <v>203</v>
      </c>
      <c r="M36" s="6"/>
      <c r="N36" s="6"/>
      <c r="O36" s="20">
        <v>41722.020833333336</v>
      </c>
      <c r="P36" s="21">
        <v>-222</v>
      </c>
      <c r="Q36" s="6"/>
      <c r="R36" s="20">
        <v>41722.020833333336</v>
      </c>
      <c r="S36" s="21">
        <v>-222</v>
      </c>
    </row>
    <row r="37" spans="2:19" x14ac:dyDescent="0.25">
      <c r="B37" s="20">
        <v>41723.020833333336</v>
      </c>
      <c r="C37" s="21">
        <v>548</v>
      </c>
      <c r="D37" s="6"/>
      <c r="E37" s="20">
        <v>42095.020833333336</v>
      </c>
      <c r="F37" s="21">
        <v>-747</v>
      </c>
      <c r="G37" s="6"/>
      <c r="H37" s="20">
        <v>42447.020833333336</v>
      </c>
      <c r="I37" s="21">
        <v>118</v>
      </c>
      <c r="J37" s="6"/>
      <c r="K37" s="20">
        <v>42859.041666666664</v>
      </c>
      <c r="L37" s="21">
        <v>223</v>
      </c>
      <c r="M37" s="6"/>
      <c r="N37" s="6"/>
      <c r="O37" s="20">
        <v>41723.020833333336</v>
      </c>
      <c r="P37" s="21">
        <v>548</v>
      </c>
      <c r="Q37" s="6"/>
      <c r="R37" s="20">
        <v>41723.020833333336</v>
      </c>
      <c r="S37" s="21">
        <v>548</v>
      </c>
    </row>
    <row r="38" spans="2:19" x14ac:dyDescent="0.25">
      <c r="B38" s="20">
        <v>41725.020833333336</v>
      </c>
      <c r="C38" s="21">
        <v>-582</v>
      </c>
      <c r="D38" s="6"/>
      <c r="E38" s="20">
        <v>42096.020833333336</v>
      </c>
      <c r="F38" s="21">
        <v>-162</v>
      </c>
      <c r="G38" s="6"/>
      <c r="H38" s="20">
        <v>42453.020833333336</v>
      </c>
      <c r="I38" s="21">
        <v>-582</v>
      </c>
      <c r="J38" s="6"/>
      <c r="K38" s="20">
        <v>42867.041666666664</v>
      </c>
      <c r="L38" s="21">
        <v>38</v>
      </c>
      <c r="M38" s="6"/>
      <c r="N38" s="6"/>
      <c r="O38" s="20">
        <v>41725.020833333336</v>
      </c>
      <c r="P38" s="21">
        <v>-582</v>
      </c>
      <c r="Q38" s="6"/>
      <c r="R38" s="20">
        <v>41725.020833333336</v>
      </c>
      <c r="S38" s="21">
        <v>-582</v>
      </c>
    </row>
    <row r="39" spans="2:19" x14ac:dyDescent="0.25">
      <c r="B39" s="20">
        <v>41726.020833333336</v>
      </c>
      <c r="C39" s="21">
        <v>533</v>
      </c>
      <c r="D39" s="6"/>
      <c r="E39" s="20">
        <v>42102.020833333336</v>
      </c>
      <c r="F39" s="21">
        <v>53</v>
      </c>
      <c r="G39" s="6"/>
      <c r="H39" s="20">
        <v>42458.020833333336</v>
      </c>
      <c r="I39" s="21">
        <v>-222</v>
      </c>
      <c r="J39" s="6"/>
      <c r="K39" s="20">
        <v>42873.041666666664</v>
      </c>
      <c r="L39" s="21">
        <v>-172</v>
      </c>
      <c r="M39" s="6"/>
      <c r="N39" s="6"/>
      <c r="O39" s="20">
        <v>41726.020833333336</v>
      </c>
      <c r="P39" s="21">
        <v>533</v>
      </c>
      <c r="Q39" s="6"/>
      <c r="R39" s="20">
        <v>41726.020833333336</v>
      </c>
      <c r="S39" s="21">
        <v>533</v>
      </c>
    </row>
    <row r="40" spans="2:19" x14ac:dyDescent="0.25">
      <c r="B40" s="20">
        <v>41733.041666666664</v>
      </c>
      <c r="C40" s="21">
        <v>263</v>
      </c>
      <c r="D40" s="6"/>
      <c r="E40" s="20">
        <v>42108.020833333336</v>
      </c>
      <c r="F40" s="21">
        <v>-47</v>
      </c>
      <c r="G40" s="6"/>
      <c r="H40" s="20">
        <v>42461.020833333336</v>
      </c>
      <c r="I40" s="21">
        <v>-592</v>
      </c>
      <c r="J40" s="6"/>
      <c r="K40" s="20">
        <v>42887.041666666664</v>
      </c>
      <c r="L40" s="21">
        <v>38</v>
      </c>
      <c r="M40" s="6"/>
      <c r="N40" s="6"/>
      <c r="O40" s="20">
        <v>41733.041666666664</v>
      </c>
      <c r="P40" s="21">
        <v>263</v>
      </c>
      <c r="Q40" s="6"/>
      <c r="R40" s="20">
        <v>41733.041666666664</v>
      </c>
      <c r="S40" s="21">
        <v>263</v>
      </c>
    </row>
    <row r="41" spans="2:19" x14ac:dyDescent="0.25">
      <c r="B41" s="20">
        <v>41736.041666666664</v>
      </c>
      <c r="C41" s="21">
        <v>-412</v>
      </c>
      <c r="D41" s="6"/>
      <c r="E41" s="20">
        <v>42109.020833333336</v>
      </c>
      <c r="F41" s="21">
        <v>133</v>
      </c>
      <c r="G41" s="6"/>
      <c r="H41" s="20">
        <v>42465.020833333336</v>
      </c>
      <c r="I41" s="21">
        <v>-597</v>
      </c>
      <c r="J41" s="6"/>
      <c r="K41" s="20">
        <v>42892.041666666664</v>
      </c>
      <c r="L41" s="21">
        <v>-192</v>
      </c>
      <c r="M41" s="6"/>
      <c r="N41" s="6"/>
      <c r="O41" s="20">
        <v>41736.041666666664</v>
      </c>
      <c r="P41" s="21">
        <v>-412</v>
      </c>
      <c r="Q41" s="6"/>
      <c r="R41" s="20">
        <v>41736.041666666664</v>
      </c>
      <c r="S41" s="21">
        <v>-412</v>
      </c>
    </row>
    <row r="42" spans="2:19" x14ac:dyDescent="0.25">
      <c r="B42" s="20">
        <v>41737.041666666664</v>
      </c>
      <c r="C42" s="21">
        <v>48</v>
      </c>
      <c r="D42" s="6"/>
      <c r="E42" s="20">
        <v>42111.020833333336</v>
      </c>
      <c r="F42" s="21">
        <v>-762</v>
      </c>
      <c r="G42" s="6"/>
      <c r="H42" s="20">
        <v>42466.020833333336</v>
      </c>
      <c r="I42" s="21">
        <v>-87</v>
      </c>
      <c r="J42" s="6"/>
      <c r="K42" s="20">
        <v>42893.041666666664</v>
      </c>
      <c r="L42" s="21">
        <v>173</v>
      </c>
      <c r="M42" s="6"/>
      <c r="N42" s="6"/>
      <c r="O42" s="20">
        <v>41737.041666666664</v>
      </c>
      <c r="P42" s="21">
        <v>48</v>
      </c>
      <c r="Q42" s="6"/>
      <c r="R42" s="20">
        <v>41737.041666666664</v>
      </c>
      <c r="S42" s="21">
        <v>48</v>
      </c>
    </row>
    <row r="43" spans="2:19" x14ac:dyDescent="0.25">
      <c r="B43" s="20">
        <v>41740.041666666664</v>
      </c>
      <c r="C43" s="21">
        <v>-567</v>
      </c>
      <c r="D43" s="6"/>
      <c r="E43" s="20">
        <v>42114.020833333336</v>
      </c>
      <c r="F43" s="21">
        <v>178</v>
      </c>
      <c r="G43" s="6"/>
      <c r="H43" s="20">
        <v>42468.020833333336</v>
      </c>
      <c r="I43" s="21">
        <v>783</v>
      </c>
      <c r="J43" s="6"/>
      <c r="K43" s="20">
        <v>42898.041666666664</v>
      </c>
      <c r="L43" s="21">
        <v>-757</v>
      </c>
      <c r="M43" s="6"/>
      <c r="N43" s="6"/>
      <c r="O43" s="20">
        <v>41740.041666666664</v>
      </c>
      <c r="P43" s="21">
        <v>-567</v>
      </c>
      <c r="Q43" s="6"/>
      <c r="R43" s="20">
        <v>41740.041666666664</v>
      </c>
      <c r="S43" s="21">
        <v>-567</v>
      </c>
    </row>
    <row r="44" spans="2:19" x14ac:dyDescent="0.25">
      <c r="B44" s="20">
        <v>41743.041666666664</v>
      </c>
      <c r="C44" s="21">
        <v>688</v>
      </c>
      <c r="D44" s="6"/>
      <c r="E44" s="20">
        <v>42122.020833333336</v>
      </c>
      <c r="F44" s="21">
        <v>-72</v>
      </c>
      <c r="G44" s="6"/>
      <c r="H44" s="20">
        <v>42471.020833333336</v>
      </c>
      <c r="I44" s="21">
        <v>473</v>
      </c>
      <c r="J44" s="6"/>
      <c r="K44" s="20">
        <v>42899.041666666664</v>
      </c>
      <c r="L44" s="21">
        <v>418</v>
      </c>
      <c r="M44" s="6"/>
      <c r="N44" s="6"/>
      <c r="O44" s="20">
        <v>41743.041666666664</v>
      </c>
      <c r="P44" s="21">
        <v>688</v>
      </c>
      <c r="Q44" s="6"/>
      <c r="R44" s="20">
        <v>41743.041666666664</v>
      </c>
      <c r="S44" s="21">
        <v>688</v>
      </c>
    </row>
    <row r="45" spans="2:19" x14ac:dyDescent="0.25">
      <c r="B45" s="20">
        <v>41753.041666666664</v>
      </c>
      <c r="C45" s="21">
        <v>328</v>
      </c>
      <c r="D45" s="6"/>
      <c r="E45" s="20">
        <v>42123.041666666664</v>
      </c>
      <c r="F45" s="21">
        <v>-452</v>
      </c>
      <c r="G45" s="6"/>
      <c r="H45" s="20">
        <v>42472.020833333336</v>
      </c>
      <c r="I45" s="21">
        <v>223</v>
      </c>
      <c r="J45" s="6"/>
      <c r="K45" s="20">
        <v>42901.041666666664</v>
      </c>
      <c r="L45" s="21">
        <v>-757</v>
      </c>
      <c r="M45" s="6"/>
      <c r="N45" s="6"/>
      <c r="O45" s="20">
        <v>41753.041666666664</v>
      </c>
      <c r="P45" s="21">
        <v>328</v>
      </c>
      <c r="Q45" s="6"/>
      <c r="R45" s="20">
        <v>41753.041666666664</v>
      </c>
      <c r="S45" s="21">
        <v>328</v>
      </c>
    </row>
    <row r="46" spans="2:19" x14ac:dyDescent="0.25">
      <c r="B46" s="20">
        <v>41757.041666666664</v>
      </c>
      <c r="C46" s="21">
        <v>33</v>
      </c>
      <c r="D46" s="6"/>
      <c r="E46" s="20">
        <v>42124.020833333336</v>
      </c>
      <c r="F46" s="21">
        <v>-182</v>
      </c>
      <c r="G46" s="6"/>
      <c r="H46" s="20">
        <v>42478.041666666664</v>
      </c>
      <c r="I46" s="21">
        <v>233</v>
      </c>
      <c r="J46" s="6"/>
      <c r="K46" s="20">
        <v>42902.041666666664</v>
      </c>
      <c r="L46" s="21">
        <v>-147</v>
      </c>
      <c r="M46" s="6"/>
      <c r="N46" s="6"/>
      <c r="O46" s="20">
        <v>41757.041666666664</v>
      </c>
      <c r="P46" s="21">
        <v>33</v>
      </c>
      <c r="Q46" s="6"/>
      <c r="R46" s="20">
        <v>41757.041666666664</v>
      </c>
      <c r="S46" s="21">
        <v>33</v>
      </c>
    </row>
    <row r="47" spans="2:19" x14ac:dyDescent="0.25">
      <c r="B47" s="20">
        <v>41764.041666666664</v>
      </c>
      <c r="C47" s="21">
        <v>-387</v>
      </c>
      <c r="D47" s="6"/>
      <c r="E47" s="20">
        <v>42125.020833333336</v>
      </c>
      <c r="F47" s="21">
        <v>53</v>
      </c>
      <c r="G47" s="6"/>
      <c r="H47" s="20">
        <v>42480.041666666664</v>
      </c>
      <c r="I47" s="21">
        <v>138</v>
      </c>
      <c r="J47" s="6"/>
      <c r="K47" s="20">
        <v>42905.041666666664</v>
      </c>
      <c r="L47" s="21">
        <v>918</v>
      </c>
      <c r="M47" s="6"/>
      <c r="N47" s="6"/>
      <c r="O47" s="20">
        <v>41764.041666666664</v>
      </c>
      <c r="P47" s="21">
        <v>-387</v>
      </c>
      <c r="Q47" s="6"/>
      <c r="R47" s="20">
        <v>41764.041666666664</v>
      </c>
      <c r="S47" s="21">
        <v>-387</v>
      </c>
    </row>
    <row r="48" spans="2:19" x14ac:dyDescent="0.25">
      <c r="B48" s="20">
        <v>41766.041666666664</v>
      </c>
      <c r="C48" s="21">
        <v>168</v>
      </c>
      <c r="D48" s="6"/>
      <c r="E48" s="20">
        <v>42130.020833333336</v>
      </c>
      <c r="F48" s="21">
        <v>-42</v>
      </c>
      <c r="G48" s="6"/>
      <c r="H48" s="20">
        <v>42485.041666666664</v>
      </c>
      <c r="I48" s="21">
        <v>-592</v>
      </c>
      <c r="J48" s="6"/>
      <c r="K48" s="20">
        <v>42907.041666666664</v>
      </c>
      <c r="L48" s="21">
        <v>83</v>
      </c>
      <c r="M48" s="6"/>
      <c r="N48" s="6"/>
      <c r="O48" s="20">
        <v>41766.041666666664</v>
      </c>
      <c r="P48" s="21">
        <v>168</v>
      </c>
      <c r="Q48" s="6"/>
      <c r="R48" s="20">
        <v>41766.041666666664</v>
      </c>
      <c r="S48" s="21">
        <v>168</v>
      </c>
    </row>
    <row r="49" spans="2:19" x14ac:dyDescent="0.25">
      <c r="B49" s="20">
        <v>41767.041666666664</v>
      </c>
      <c r="C49" s="21">
        <v>-252</v>
      </c>
      <c r="D49" s="6"/>
      <c r="E49" s="20">
        <v>42131.020833333336</v>
      </c>
      <c r="F49" s="21">
        <v>-757</v>
      </c>
      <c r="G49" s="6"/>
      <c r="H49" s="20">
        <v>42487.041666666664</v>
      </c>
      <c r="I49" s="21">
        <v>-52</v>
      </c>
      <c r="J49" s="6"/>
      <c r="K49" s="20">
        <v>42909.041666666664</v>
      </c>
      <c r="L49" s="21">
        <v>-92</v>
      </c>
      <c r="M49" s="6"/>
      <c r="N49" s="6"/>
      <c r="O49" s="20">
        <v>41767.041666666664</v>
      </c>
      <c r="P49" s="21">
        <v>-252</v>
      </c>
      <c r="Q49" s="6"/>
      <c r="R49" s="20">
        <v>41767.041666666664</v>
      </c>
      <c r="S49" s="21">
        <v>-252</v>
      </c>
    </row>
    <row r="50" spans="2:19" x14ac:dyDescent="0.25">
      <c r="B50" s="20">
        <v>41768.041666666664</v>
      </c>
      <c r="C50" s="21">
        <v>98</v>
      </c>
      <c r="D50" s="6"/>
      <c r="E50" s="20">
        <v>42136.020833333336</v>
      </c>
      <c r="F50" s="21">
        <v>-767</v>
      </c>
      <c r="G50" s="6"/>
      <c r="H50" s="20">
        <v>42488.041666666664</v>
      </c>
      <c r="I50" s="21">
        <v>-392</v>
      </c>
      <c r="J50" s="6"/>
      <c r="K50" s="20">
        <v>42913.041666666664</v>
      </c>
      <c r="L50" s="21">
        <v>-547</v>
      </c>
      <c r="M50" s="6"/>
      <c r="N50" s="6"/>
      <c r="O50" s="20">
        <v>41768.041666666664</v>
      </c>
      <c r="P50" s="21">
        <v>98</v>
      </c>
      <c r="Q50" s="6"/>
      <c r="R50" s="20">
        <v>41768.041666666664</v>
      </c>
      <c r="S50" s="21">
        <v>98</v>
      </c>
    </row>
    <row r="51" spans="2:19" x14ac:dyDescent="0.25">
      <c r="B51" s="20">
        <v>41774.041666666664</v>
      </c>
      <c r="C51" s="21">
        <v>-112</v>
      </c>
      <c r="D51" s="6"/>
      <c r="E51" s="20">
        <v>42137.041666666664</v>
      </c>
      <c r="F51" s="21">
        <v>223</v>
      </c>
      <c r="G51" s="6"/>
      <c r="H51" s="20">
        <v>42489.041666666664</v>
      </c>
      <c r="I51" s="21">
        <v>-322</v>
      </c>
      <c r="J51" s="6"/>
      <c r="K51" s="20">
        <v>42914.041666666664</v>
      </c>
      <c r="L51" s="21">
        <v>-752</v>
      </c>
      <c r="M51" s="6"/>
      <c r="N51" s="6"/>
      <c r="O51" s="20">
        <v>41774.041666666664</v>
      </c>
      <c r="P51" s="21">
        <v>-112</v>
      </c>
      <c r="Q51" s="6"/>
      <c r="R51" s="20">
        <v>41774.041666666664</v>
      </c>
      <c r="S51" s="21">
        <v>-112</v>
      </c>
    </row>
    <row r="52" spans="2:19" x14ac:dyDescent="0.25">
      <c r="B52" s="20">
        <v>41775.041666666664</v>
      </c>
      <c r="C52" s="21">
        <v>-47</v>
      </c>
      <c r="D52" s="6"/>
      <c r="E52" s="20">
        <v>42144.041666666664</v>
      </c>
      <c r="F52" s="21">
        <v>148</v>
      </c>
      <c r="G52" s="6"/>
      <c r="H52" s="20">
        <v>42492.041666666664</v>
      </c>
      <c r="I52" s="21">
        <v>-107</v>
      </c>
      <c r="J52" s="6"/>
      <c r="K52" s="20">
        <v>42916.041666666664</v>
      </c>
      <c r="L52" s="21">
        <v>288</v>
      </c>
      <c r="M52" s="6"/>
      <c r="N52" s="6"/>
      <c r="O52" s="20">
        <v>41775.041666666664</v>
      </c>
      <c r="P52" s="21">
        <v>-47</v>
      </c>
      <c r="Q52" s="6"/>
      <c r="R52" s="20">
        <v>41775.041666666664</v>
      </c>
      <c r="S52" s="21">
        <v>-47</v>
      </c>
    </row>
    <row r="53" spans="2:19" x14ac:dyDescent="0.25">
      <c r="B53" s="20">
        <v>41780.041666666664</v>
      </c>
      <c r="C53" s="21">
        <v>233</v>
      </c>
      <c r="D53" s="6"/>
      <c r="E53" s="20">
        <v>42149.041666666664</v>
      </c>
      <c r="F53" s="21">
        <v>-152</v>
      </c>
      <c r="G53" s="6"/>
      <c r="H53" s="20">
        <v>42494.041666666664</v>
      </c>
      <c r="I53" s="21">
        <v>-42</v>
      </c>
      <c r="J53" s="6"/>
      <c r="K53" s="20">
        <v>42919.041666666664</v>
      </c>
      <c r="L53" s="21">
        <v>393</v>
      </c>
      <c r="M53" s="6"/>
      <c r="N53" s="6"/>
      <c r="O53" s="20">
        <v>41780.041666666664</v>
      </c>
      <c r="P53" s="21">
        <v>233</v>
      </c>
      <c r="Q53" s="6"/>
      <c r="R53" s="20">
        <v>41780.041666666664</v>
      </c>
      <c r="S53" s="21">
        <v>233</v>
      </c>
    </row>
    <row r="54" spans="2:19" x14ac:dyDescent="0.25">
      <c r="B54" s="20">
        <v>41788.041666666664</v>
      </c>
      <c r="C54" s="21">
        <v>113</v>
      </c>
      <c r="D54" s="6"/>
      <c r="E54" s="20">
        <v>42150.020833333336</v>
      </c>
      <c r="F54" s="21">
        <v>-262</v>
      </c>
      <c r="G54" s="6"/>
      <c r="H54" s="20">
        <v>42495.041666666664</v>
      </c>
      <c r="I54" s="21">
        <v>328</v>
      </c>
      <c r="J54" s="6"/>
      <c r="K54" s="20">
        <v>42920.041666666664</v>
      </c>
      <c r="L54" s="21">
        <v>318</v>
      </c>
      <c r="M54" s="6"/>
      <c r="N54" s="6"/>
      <c r="O54" s="20">
        <v>41788.041666666664</v>
      </c>
      <c r="P54" s="21">
        <v>113</v>
      </c>
      <c r="Q54" s="6"/>
      <c r="R54" s="20">
        <v>41788.041666666664</v>
      </c>
      <c r="S54" s="21">
        <v>113</v>
      </c>
    </row>
    <row r="55" spans="2:19" x14ac:dyDescent="0.25">
      <c r="B55" s="20">
        <v>41793.041666666664</v>
      </c>
      <c r="C55" s="21">
        <v>-187</v>
      </c>
      <c r="D55" s="6"/>
      <c r="E55" s="20">
        <v>42151.041666666664</v>
      </c>
      <c r="F55" s="21">
        <v>133</v>
      </c>
      <c r="G55" s="6"/>
      <c r="H55" s="20">
        <v>42496.041666666664</v>
      </c>
      <c r="I55" s="21">
        <v>-37</v>
      </c>
      <c r="J55" s="6"/>
      <c r="K55" s="20">
        <v>42921.041666666664</v>
      </c>
      <c r="L55" s="21">
        <v>668</v>
      </c>
      <c r="M55" s="6"/>
      <c r="N55" s="6"/>
      <c r="O55" s="20">
        <v>41793.041666666664</v>
      </c>
      <c r="P55" s="21">
        <v>-187</v>
      </c>
      <c r="Q55" s="6"/>
      <c r="R55" s="20">
        <v>41793.041666666664</v>
      </c>
      <c r="S55" s="21">
        <v>-187</v>
      </c>
    </row>
    <row r="56" spans="2:19" x14ac:dyDescent="0.25">
      <c r="B56" s="20">
        <v>41794.041666666664</v>
      </c>
      <c r="C56" s="21">
        <v>-207</v>
      </c>
      <c r="D56" s="6"/>
      <c r="E56" s="20">
        <v>42153.020833333336</v>
      </c>
      <c r="F56" s="21">
        <v>-292</v>
      </c>
      <c r="G56" s="6"/>
      <c r="H56" s="20">
        <v>42502.041666666664</v>
      </c>
      <c r="I56" s="21">
        <v>-37</v>
      </c>
      <c r="J56" s="6"/>
      <c r="K56" s="20">
        <v>42923.041666666664</v>
      </c>
      <c r="L56" s="21">
        <v>328</v>
      </c>
      <c r="M56" s="6"/>
      <c r="N56" s="6"/>
      <c r="O56" s="20">
        <v>41794.041666666664</v>
      </c>
      <c r="P56" s="21">
        <v>-207</v>
      </c>
      <c r="Q56" s="6"/>
      <c r="R56" s="20">
        <v>41794.041666666664</v>
      </c>
      <c r="S56" s="21">
        <v>-207</v>
      </c>
    </row>
    <row r="57" spans="2:19" x14ac:dyDescent="0.25">
      <c r="B57" s="20">
        <v>41800.041666666664</v>
      </c>
      <c r="C57" s="21">
        <v>-137</v>
      </c>
      <c r="D57" s="6"/>
      <c r="E57" s="20">
        <v>42156.041666666664</v>
      </c>
      <c r="F57" s="21">
        <v>228</v>
      </c>
      <c r="G57" s="6"/>
      <c r="H57" s="20">
        <v>42503.041666666664</v>
      </c>
      <c r="I57" s="21">
        <v>-562</v>
      </c>
      <c r="J57" s="6"/>
      <c r="K57" s="20">
        <v>42940.041666666664</v>
      </c>
      <c r="L57" s="21">
        <v>-42</v>
      </c>
      <c r="M57" s="6"/>
      <c r="N57" s="6"/>
      <c r="O57" s="20">
        <v>41800.041666666664</v>
      </c>
      <c r="P57" s="21">
        <v>-137</v>
      </c>
      <c r="Q57" s="6"/>
      <c r="R57" s="20">
        <v>41800.041666666664</v>
      </c>
      <c r="S57" s="21">
        <v>-137</v>
      </c>
    </row>
    <row r="58" spans="2:19" x14ac:dyDescent="0.25">
      <c r="B58" s="20">
        <v>41802.041666666664</v>
      </c>
      <c r="C58" s="21">
        <v>-82</v>
      </c>
      <c r="D58" s="6"/>
      <c r="E58" s="20">
        <v>42158.020833333336</v>
      </c>
      <c r="F58" s="21">
        <v>558</v>
      </c>
      <c r="G58" s="6"/>
      <c r="H58" s="20">
        <v>42506.041666666664</v>
      </c>
      <c r="I58" s="21">
        <v>193</v>
      </c>
      <c r="J58" s="6"/>
      <c r="K58" s="20">
        <v>42942.041666666664</v>
      </c>
      <c r="L58" s="21">
        <v>358</v>
      </c>
      <c r="M58" s="6"/>
      <c r="N58" s="6"/>
      <c r="O58" s="20">
        <v>41802.041666666664</v>
      </c>
      <c r="P58" s="21">
        <v>-82</v>
      </c>
      <c r="Q58" s="6"/>
      <c r="R58" s="20">
        <v>41802.041666666664</v>
      </c>
      <c r="S58" s="21">
        <v>-82</v>
      </c>
    </row>
    <row r="59" spans="2:19" x14ac:dyDescent="0.25">
      <c r="B59" s="20">
        <v>41803.041666666664</v>
      </c>
      <c r="C59" s="21">
        <v>23</v>
      </c>
      <c r="D59" s="6"/>
      <c r="E59" s="20">
        <v>42160.020833333336</v>
      </c>
      <c r="F59" s="21">
        <v>-317</v>
      </c>
      <c r="G59" s="6"/>
      <c r="H59" s="20">
        <v>42508.041666666664</v>
      </c>
      <c r="I59" s="21">
        <v>-42</v>
      </c>
      <c r="J59" s="6"/>
      <c r="K59" s="20">
        <v>42944.041666666664</v>
      </c>
      <c r="L59" s="21">
        <v>-777</v>
      </c>
      <c r="M59" s="6"/>
      <c r="N59" s="6"/>
      <c r="O59" s="20">
        <v>41803.041666666664</v>
      </c>
      <c r="P59" s="21">
        <v>23</v>
      </c>
      <c r="Q59" s="6"/>
      <c r="R59" s="20">
        <v>41803.041666666664</v>
      </c>
      <c r="S59" s="21">
        <v>23</v>
      </c>
    </row>
    <row r="60" spans="2:19" x14ac:dyDescent="0.25">
      <c r="B60" s="20">
        <v>41810.020833333336</v>
      </c>
      <c r="C60" s="21">
        <v>128</v>
      </c>
      <c r="D60" s="6"/>
      <c r="E60" s="20">
        <v>42163.020833333336</v>
      </c>
      <c r="F60" s="21">
        <v>-147</v>
      </c>
      <c r="G60" s="6"/>
      <c r="H60" s="20">
        <v>42510.041666666664</v>
      </c>
      <c r="I60" s="21">
        <v>383</v>
      </c>
      <c r="J60" s="6"/>
      <c r="K60" s="20">
        <v>42947.041666666664</v>
      </c>
      <c r="L60" s="21">
        <v>338</v>
      </c>
      <c r="M60" s="6"/>
      <c r="N60" s="6"/>
      <c r="O60" s="20">
        <v>41810.020833333336</v>
      </c>
      <c r="P60" s="21">
        <v>128</v>
      </c>
      <c r="Q60" s="6"/>
      <c r="R60" s="20">
        <v>41810.020833333336</v>
      </c>
      <c r="S60" s="21">
        <v>128</v>
      </c>
    </row>
    <row r="61" spans="2:19" x14ac:dyDescent="0.25">
      <c r="B61" s="20">
        <v>41815.041666666664</v>
      </c>
      <c r="C61" s="21">
        <v>-47</v>
      </c>
      <c r="D61" s="6"/>
      <c r="E61" s="20">
        <v>42164.020833333336</v>
      </c>
      <c r="F61" s="21">
        <v>-337</v>
      </c>
      <c r="G61" s="6"/>
      <c r="H61" s="20">
        <v>42514.041666666664</v>
      </c>
      <c r="I61" s="21">
        <v>-12</v>
      </c>
      <c r="J61" s="6"/>
      <c r="K61" s="20">
        <v>42948.041666666664</v>
      </c>
      <c r="L61" s="21">
        <v>458</v>
      </c>
      <c r="M61" s="6"/>
      <c r="N61" s="6"/>
      <c r="O61" s="20">
        <v>41815.041666666664</v>
      </c>
      <c r="P61" s="21">
        <v>-47</v>
      </c>
      <c r="Q61" s="6"/>
      <c r="R61" s="20">
        <v>41815.041666666664</v>
      </c>
      <c r="S61" s="21">
        <v>-47</v>
      </c>
    </row>
    <row r="62" spans="2:19" x14ac:dyDescent="0.25">
      <c r="B62" s="20">
        <v>41829.041666666664</v>
      </c>
      <c r="C62" s="21">
        <v>63</v>
      </c>
      <c r="D62" s="6"/>
      <c r="E62" s="20">
        <v>42165.020833333336</v>
      </c>
      <c r="F62" s="21">
        <v>153</v>
      </c>
      <c r="G62" s="6"/>
      <c r="H62" s="20">
        <v>42523.041666666664</v>
      </c>
      <c r="I62" s="21">
        <v>-192</v>
      </c>
      <c r="J62" s="6"/>
      <c r="K62" s="20">
        <v>42951.041666666664</v>
      </c>
      <c r="L62" s="21">
        <v>68</v>
      </c>
      <c r="M62" s="6"/>
      <c r="N62" s="6"/>
      <c r="O62" s="20">
        <v>41829.041666666664</v>
      </c>
      <c r="P62" s="21">
        <v>63</v>
      </c>
      <c r="Q62" s="6"/>
      <c r="R62" s="20">
        <v>41829.041666666664</v>
      </c>
      <c r="S62" s="21">
        <v>63</v>
      </c>
    </row>
    <row r="63" spans="2:19" x14ac:dyDescent="0.25">
      <c r="B63" s="20">
        <v>41831.041666666664</v>
      </c>
      <c r="C63" s="21">
        <v>98</v>
      </c>
      <c r="D63" s="6"/>
      <c r="E63" s="20">
        <v>42170.020833333336</v>
      </c>
      <c r="F63" s="21">
        <v>-242</v>
      </c>
      <c r="G63" s="6"/>
      <c r="H63" s="20">
        <v>42527.041666666664</v>
      </c>
      <c r="I63" s="21">
        <v>148</v>
      </c>
      <c r="J63" s="6"/>
      <c r="K63" s="20">
        <v>42956.041666666664</v>
      </c>
      <c r="L63" s="21">
        <v>-532</v>
      </c>
      <c r="M63" s="6"/>
      <c r="N63" s="6"/>
      <c r="O63" s="20">
        <v>41831.041666666664</v>
      </c>
      <c r="P63" s="21">
        <v>98</v>
      </c>
      <c r="Q63" s="6"/>
      <c r="R63" s="20">
        <v>41831.041666666664</v>
      </c>
      <c r="S63" s="21">
        <v>98</v>
      </c>
    </row>
    <row r="64" spans="2:19" x14ac:dyDescent="0.25">
      <c r="B64" s="20">
        <v>41836.041666666664</v>
      </c>
      <c r="C64" s="21">
        <v>463</v>
      </c>
      <c r="D64" s="6"/>
      <c r="E64" s="20">
        <v>42171.020833333336</v>
      </c>
      <c r="F64" s="21">
        <v>-197</v>
      </c>
      <c r="G64" s="6"/>
      <c r="H64" s="20">
        <v>42529.041666666664</v>
      </c>
      <c r="I64" s="21">
        <v>238</v>
      </c>
      <c r="J64" s="6"/>
      <c r="K64" s="20">
        <v>42957.041666666664</v>
      </c>
      <c r="L64" s="21">
        <v>-782</v>
      </c>
      <c r="M64" s="6"/>
      <c r="N64" s="6"/>
      <c r="O64" s="20">
        <v>41836.041666666664</v>
      </c>
      <c r="P64" s="21">
        <v>463</v>
      </c>
      <c r="Q64" s="6"/>
      <c r="R64" s="20">
        <v>41836.041666666664</v>
      </c>
      <c r="S64" s="21">
        <v>463</v>
      </c>
    </row>
    <row r="65" spans="2:19" x14ac:dyDescent="0.25">
      <c r="B65" s="20">
        <v>41838.041666666664</v>
      </c>
      <c r="C65" s="21">
        <v>608</v>
      </c>
      <c r="D65" s="6"/>
      <c r="E65" s="20">
        <v>42177.020833333336</v>
      </c>
      <c r="F65" s="21">
        <v>383</v>
      </c>
      <c r="G65" s="6"/>
      <c r="H65" s="20">
        <v>42531.041666666664</v>
      </c>
      <c r="I65" s="21">
        <v>-597</v>
      </c>
      <c r="J65" s="6"/>
      <c r="K65" s="20">
        <v>42958.041666666664</v>
      </c>
      <c r="L65" s="21">
        <v>373</v>
      </c>
      <c r="M65" s="6"/>
      <c r="N65" s="6"/>
      <c r="O65" s="20">
        <v>41838.041666666664</v>
      </c>
      <c r="P65" s="21">
        <v>608</v>
      </c>
      <c r="Q65" s="6"/>
      <c r="R65" s="20">
        <v>41838.041666666664</v>
      </c>
      <c r="S65" s="21">
        <v>608</v>
      </c>
    </row>
    <row r="66" spans="2:19" x14ac:dyDescent="0.25">
      <c r="B66" s="20">
        <v>41842.041666666664</v>
      </c>
      <c r="C66" s="21">
        <v>373</v>
      </c>
      <c r="D66" s="6"/>
      <c r="E66" s="20">
        <v>42180.020833333336</v>
      </c>
      <c r="F66" s="21">
        <v>248</v>
      </c>
      <c r="G66" s="6"/>
      <c r="H66" s="20">
        <v>42534.041666666664</v>
      </c>
      <c r="I66" s="21">
        <v>-267</v>
      </c>
      <c r="J66" s="6"/>
      <c r="K66" s="20">
        <v>42965.041666666664</v>
      </c>
      <c r="L66" s="21">
        <v>558</v>
      </c>
      <c r="M66" s="6"/>
      <c r="N66" s="6"/>
      <c r="O66" s="20">
        <v>41842.041666666664</v>
      </c>
      <c r="P66" s="21">
        <v>373</v>
      </c>
      <c r="Q66" s="6"/>
      <c r="R66" s="20">
        <v>41842.041666666664</v>
      </c>
      <c r="S66" s="21">
        <v>373</v>
      </c>
    </row>
    <row r="67" spans="2:19" x14ac:dyDescent="0.25">
      <c r="B67" s="20">
        <v>41845.041666666664</v>
      </c>
      <c r="C67" s="21">
        <v>-97</v>
      </c>
      <c r="D67" s="6"/>
      <c r="E67" s="20">
        <v>42181.041666666664</v>
      </c>
      <c r="F67" s="21">
        <v>-42</v>
      </c>
      <c r="G67" s="6"/>
      <c r="H67" s="20">
        <v>42535.041666666664</v>
      </c>
      <c r="I67" s="21">
        <v>48</v>
      </c>
      <c r="J67" s="6"/>
      <c r="K67" s="20">
        <v>42968.041666666664</v>
      </c>
      <c r="L67" s="21">
        <v>-182</v>
      </c>
      <c r="M67" s="6"/>
      <c r="N67" s="6"/>
      <c r="O67" s="20">
        <v>41845.041666666664</v>
      </c>
      <c r="P67" s="21">
        <v>-97</v>
      </c>
      <c r="Q67" s="6"/>
      <c r="R67" s="20">
        <v>41845.041666666664</v>
      </c>
      <c r="S67" s="21">
        <v>-97</v>
      </c>
    </row>
    <row r="68" spans="2:19" x14ac:dyDescent="0.25">
      <c r="B68" s="20">
        <v>41848.041666666664</v>
      </c>
      <c r="C68" s="21">
        <v>238</v>
      </c>
      <c r="D68" s="6"/>
      <c r="E68" s="20">
        <v>42184.041666666664</v>
      </c>
      <c r="F68" s="21">
        <v>338</v>
      </c>
      <c r="G68" s="6"/>
      <c r="H68" s="20">
        <v>42537.041666666664</v>
      </c>
      <c r="I68" s="21">
        <v>-302</v>
      </c>
      <c r="J68" s="6"/>
      <c r="K68" s="20">
        <v>42969.041666666664</v>
      </c>
      <c r="L68" s="21">
        <v>458</v>
      </c>
      <c r="M68" s="6"/>
      <c r="N68" s="6"/>
      <c r="O68" s="20">
        <v>41848.041666666664</v>
      </c>
      <c r="P68" s="21">
        <v>238</v>
      </c>
      <c r="Q68" s="6"/>
      <c r="R68" s="20">
        <v>41848.041666666664</v>
      </c>
      <c r="S68" s="21">
        <v>238</v>
      </c>
    </row>
    <row r="69" spans="2:19" x14ac:dyDescent="0.25">
      <c r="B69" s="20">
        <v>41850.041666666664</v>
      </c>
      <c r="C69" s="21">
        <v>348</v>
      </c>
      <c r="D69" s="6"/>
      <c r="E69" s="20">
        <v>42185.020833333336</v>
      </c>
      <c r="F69" s="21">
        <v>333</v>
      </c>
      <c r="G69" s="6"/>
      <c r="H69" s="20">
        <v>42541.041666666664</v>
      </c>
      <c r="I69" s="21">
        <v>283</v>
      </c>
      <c r="J69" s="6"/>
      <c r="K69" s="20">
        <v>42971.041666666664</v>
      </c>
      <c r="L69" s="21">
        <v>678</v>
      </c>
      <c r="M69" s="6"/>
      <c r="N69" s="6"/>
      <c r="O69" s="20">
        <v>41850.041666666664</v>
      </c>
      <c r="P69" s="21">
        <v>348</v>
      </c>
      <c r="Q69" s="6"/>
      <c r="R69" s="20">
        <v>41850.041666666664</v>
      </c>
      <c r="S69" s="21">
        <v>348</v>
      </c>
    </row>
    <row r="70" spans="2:19" x14ac:dyDescent="0.25">
      <c r="B70" s="20">
        <v>41852.041666666664</v>
      </c>
      <c r="C70" s="21">
        <v>-637</v>
      </c>
      <c r="D70" s="6"/>
      <c r="E70" s="20">
        <v>42192.020833333336</v>
      </c>
      <c r="F70" s="21">
        <v>-132</v>
      </c>
      <c r="G70" s="6"/>
      <c r="H70" s="20">
        <v>42544.041666666664</v>
      </c>
      <c r="I70" s="21">
        <v>23</v>
      </c>
      <c r="J70" s="6"/>
      <c r="K70" s="20">
        <v>42972.041666666664</v>
      </c>
      <c r="L70" s="21">
        <v>253</v>
      </c>
      <c r="M70" s="6"/>
      <c r="N70" s="6"/>
      <c r="O70" s="20">
        <v>41852.041666666664</v>
      </c>
      <c r="P70" s="21">
        <v>-637</v>
      </c>
      <c r="Q70" s="6"/>
      <c r="R70" s="20">
        <v>41852.041666666664</v>
      </c>
      <c r="S70" s="21">
        <v>-637</v>
      </c>
    </row>
    <row r="71" spans="2:19" x14ac:dyDescent="0.25">
      <c r="B71" s="20">
        <v>41855.041666666664</v>
      </c>
      <c r="C71" s="21">
        <v>48</v>
      </c>
      <c r="D71" s="6"/>
      <c r="E71" s="20">
        <v>42194.020833333336</v>
      </c>
      <c r="F71" s="21">
        <v>633</v>
      </c>
      <c r="G71" s="6"/>
      <c r="H71" s="20">
        <v>42548.041666666664</v>
      </c>
      <c r="I71" s="21">
        <v>528</v>
      </c>
      <c r="J71" s="6"/>
      <c r="K71" s="20">
        <v>42975.041666666664</v>
      </c>
      <c r="L71" s="21">
        <v>468</v>
      </c>
      <c r="M71" s="6"/>
      <c r="N71" s="6"/>
      <c r="O71" s="20">
        <v>41855.041666666664</v>
      </c>
      <c r="P71" s="21">
        <v>48</v>
      </c>
      <c r="Q71" s="6"/>
      <c r="R71" s="20">
        <v>41855.041666666664</v>
      </c>
      <c r="S71" s="21">
        <v>48</v>
      </c>
    </row>
    <row r="72" spans="2:19" x14ac:dyDescent="0.25">
      <c r="B72" s="20">
        <v>41857.041666666664</v>
      </c>
      <c r="C72" s="21">
        <v>-632</v>
      </c>
      <c r="D72" s="6"/>
      <c r="E72" s="20">
        <v>42195.020833333336</v>
      </c>
      <c r="F72" s="21">
        <v>743</v>
      </c>
      <c r="G72" s="6"/>
      <c r="H72" s="20">
        <v>42549.041666666664</v>
      </c>
      <c r="I72" s="21">
        <v>633</v>
      </c>
      <c r="J72" s="6"/>
      <c r="K72" s="20">
        <v>42982.041666666664</v>
      </c>
      <c r="L72" s="21">
        <v>63</v>
      </c>
      <c r="M72" s="6"/>
      <c r="N72" s="6"/>
      <c r="O72" s="20">
        <v>41857.041666666664</v>
      </c>
      <c r="P72" s="21">
        <v>-632</v>
      </c>
      <c r="Q72" s="6"/>
      <c r="R72" s="20">
        <v>41857.041666666664</v>
      </c>
      <c r="S72" s="21">
        <v>-632</v>
      </c>
    </row>
    <row r="73" spans="2:19" x14ac:dyDescent="0.25">
      <c r="B73" s="20">
        <v>41858.041666666664</v>
      </c>
      <c r="C73" s="21">
        <v>193</v>
      </c>
      <c r="D73" s="6"/>
      <c r="E73" s="20">
        <v>42207.041666666664</v>
      </c>
      <c r="F73" s="21">
        <v>-392</v>
      </c>
      <c r="G73" s="6"/>
      <c r="H73" s="20">
        <v>42557.041666666664</v>
      </c>
      <c r="I73" s="21">
        <v>93</v>
      </c>
      <c r="J73" s="6"/>
      <c r="K73" s="20">
        <v>42983.041666666664</v>
      </c>
      <c r="L73" s="21">
        <v>38</v>
      </c>
      <c r="M73" s="6"/>
      <c r="N73" s="6"/>
      <c r="O73" s="20">
        <v>41858.041666666664</v>
      </c>
      <c r="P73" s="21">
        <v>193</v>
      </c>
      <c r="Q73" s="6"/>
      <c r="R73" s="20">
        <v>41858.041666666664</v>
      </c>
      <c r="S73" s="21">
        <v>193</v>
      </c>
    </row>
    <row r="74" spans="2:19" x14ac:dyDescent="0.25">
      <c r="B74" s="20">
        <v>41859.041666666664</v>
      </c>
      <c r="C74" s="21">
        <v>-627</v>
      </c>
      <c r="D74" s="6"/>
      <c r="E74" s="20">
        <v>42208.041666666664</v>
      </c>
      <c r="F74" s="21">
        <v>-137</v>
      </c>
      <c r="G74" s="6"/>
      <c r="H74" s="20">
        <v>42565.041666666664</v>
      </c>
      <c r="I74" s="21">
        <v>748</v>
      </c>
      <c r="J74" s="6"/>
      <c r="K74" s="20">
        <v>42984.041666666664</v>
      </c>
      <c r="L74" s="21">
        <v>358</v>
      </c>
      <c r="M74" s="6"/>
      <c r="N74" s="6"/>
      <c r="O74" s="20">
        <v>41859.041666666664</v>
      </c>
      <c r="P74" s="21">
        <v>-627</v>
      </c>
      <c r="Q74" s="6"/>
      <c r="R74" s="20">
        <v>41859.041666666664</v>
      </c>
      <c r="S74" s="21">
        <v>-627</v>
      </c>
    </row>
    <row r="75" spans="2:19" x14ac:dyDescent="0.25">
      <c r="B75" s="20">
        <v>41864.041666666664</v>
      </c>
      <c r="C75" s="21">
        <v>208</v>
      </c>
      <c r="D75" s="6"/>
      <c r="E75" s="20">
        <v>42209.041666666664</v>
      </c>
      <c r="F75" s="21">
        <v>-202</v>
      </c>
      <c r="G75" s="6"/>
      <c r="H75" s="20">
        <v>42569.041666666664</v>
      </c>
      <c r="I75" s="21">
        <v>-152</v>
      </c>
      <c r="J75" s="6"/>
      <c r="K75" s="20">
        <v>42989.041666666664</v>
      </c>
      <c r="L75" s="21">
        <v>338</v>
      </c>
      <c r="M75" s="6"/>
      <c r="N75" s="6"/>
      <c r="O75" s="20">
        <v>41864.041666666664</v>
      </c>
      <c r="P75" s="21">
        <v>208</v>
      </c>
      <c r="Q75" s="6"/>
      <c r="R75" s="20">
        <v>41864.041666666664</v>
      </c>
      <c r="S75" s="21">
        <v>208</v>
      </c>
    </row>
    <row r="76" spans="2:19" x14ac:dyDescent="0.25">
      <c r="B76" s="20">
        <v>41880.041666666664</v>
      </c>
      <c r="C76" s="21">
        <v>-17</v>
      </c>
      <c r="D76" s="6"/>
      <c r="E76" s="20">
        <v>42212.041666666664</v>
      </c>
      <c r="F76" s="21">
        <v>-577</v>
      </c>
      <c r="G76" s="6"/>
      <c r="H76" s="20">
        <v>42571.041666666664</v>
      </c>
      <c r="I76" s="21">
        <v>193</v>
      </c>
      <c r="J76" s="6"/>
      <c r="K76" s="20">
        <v>42993.041666666664</v>
      </c>
      <c r="L76" s="21">
        <v>98</v>
      </c>
      <c r="M76" s="6"/>
      <c r="N76" s="6"/>
      <c r="O76" s="20">
        <v>41880.041666666664</v>
      </c>
      <c r="P76" s="21">
        <v>-17</v>
      </c>
      <c r="Q76" s="6"/>
      <c r="R76" s="20">
        <v>41880.041666666664</v>
      </c>
      <c r="S76" s="21">
        <v>-17</v>
      </c>
    </row>
    <row r="77" spans="2:19" x14ac:dyDescent="0.25">
      <c r="B77" s="20">
        <v>41886.041666666664</v>
      </c>
      <c r="C77" s="21">
        <v>143</v>
      </c>
      <c r="D77" s="6"/>
      <c r="E77" s="20">
        <v>42213.041666666664</v>
      </c>
      <c r="F77" s="21">
        <v>368</v>
      </c>
      <c r="G77" s="6"/>
      <c r="H77" s="20">
        <v>42573.041666666664</v>
      </c>
      <c r="I77" s="21">
        <v>128</v>
      </c>
      <c r="J77" s="6"/>
      <c r="K77" s="20">
        <v>42997.041666666664</v>
      </c>
      <c r="L77" s="21">
        <v>8</v>
      </c>
      <c r="M77" s="6"/>
      <c r="N77" s="6"/>
      <c r="O77" s="20">
        <v>41886.041666666664</v>
      </c>
      <c r="P77" s="21">
        <v>143</v>
      </c>
      <c r="Q77" s="6"/>
      <c r="R77" s="20">
        <v>41886.041666666664</v>
      </c>
      <c r="S77" s="21">
        <v>143</v>
      </c>
    </row>
    <row r="78" spans="2:19" x14ac:dyDescent="0.25">
      <c r="B78" s="20">
        <v>41887.041666666664</v>
      </c>
      <c r="C78" s="21">
        <v>13</v>
      </c>
      <c r="D78" s="6"/>
      <c r="E78" s="20">
        <v>42219.041666666664</v>
      </c>
      <c r="F78" s="21">
        <v>-67</v>
      </c>
      <c r="G78" s="6"/>
      <c r="H78" s="20">
        <v>42585.041666666664</v>
      </c>
      <c r="I78" s="21">
        <v>-117</v>
      </c>
      <c r="J78" s="6"/>
      <c r="K78" s="20">
        <v>42999.041666666664</v>
      </c>
      <c r="L78" s="21">
        <v>48</v>
      </c>
      <c r="M78" s="6"/>
      <c r="N78" s="6"/>
      <c r="O78" s="20">
        <v>41887.041666666664</v>
      </c>
      <c r="P78" s="21">
        <v>13</v>
      </c>
      <c r="Q78" s="6"/>
      <c r="R78" s="20">
        <v>41887.041666666664</v>
      </c>
      <c r="S78" s="21">
        <v>13</v>
      </c>
    </row>
    <row r="79" spans="2:19" x14ac:dyDescent="0.25">
      <c r="B79" s="20">
        <v>41892.041666666664</v>
      </c>
      <c r="C79" s="21">
        <v>-22</v>
      </c>
      <c r="D79" s="6"/>
      <c r="E79" s="20">
        <v>42220.041666666664</v>
      </c>
      <c r="F79" s="21">
        <v>3</v>
      </c>
      <c r="G79" s="6"/>
      <c r="H79" s="20">
        <v>42591.041666666664</v>
      </c>
      <c r="I79" s="21">
        <v>118</v>
      </c>
      <c r="J79" s="6"/>
      <c r="K79" s="20">
        <v>43000.041666666664</v>
      </c>
      <c r="L79" s="21">
        <v>-357</v>
      </c>
      <c r="M79" s="6"/>
      <c r="N79" s="6"/>
      <c r="O79" s="20">
        <v>41892.041666666664</v>
      </c>
      <c r="P79" s="21">
        <v>-22</v>
      </c>
      <c r="Q79" s="6"/>
      <c r="R79" s="20">
        <v>41892.041666666664</v>
      </c>
      <c r="S79" s="21">
        <v>-22</v>
      </c>
    </row>
    <row r="80" spans="2:19" x14ac:dyDescent="0.25">
      <c r="B80" s="20">
        <v>41894.041666666664</v>
      </c>
      <c r="C80" s="21">
        <v>-62</v>
      </c>
      <c r="D80" s="6"/>
      <c r="E80" s="20">
        <v>42221.041666666664</v>
      </c>
      <c r="F80" s="21">
        <v>668</v>
      </c>
      <c r="G80" s="6"/>
      <c r="H80" s="20">
        <v>42593.041666666664</v>
      </c>
      <c r="I80" s="21">
        <v>318</v>
      </c>
      <c r="J80" s="6"/>
      <c r="K80" s="20">
        <v>43003.041666666664</v>
      </c>
      <c r="L80" s="21">
        <v>-577</v>
      </c>
      <c r="M80" s="6"/>
      <c r="N80" s="6"/>
      <c r="O80" s="20">
        <v>41894.041666666664</v>
      </c>
      <c r="P80" s="21">
        <v>-62</v>
      </c>
      <c r="Q80" s="6"/>
      <c r="R80" s="20">
        <v>41894.041666666664</v>
      </c>
      <c r="S80" s="21">
        <v>-62</v>
      </c>
    </row>
    <row r="81" spans="2:19" x14ac:dyDescent="0.25">
      <c r="B81" s="20">
        <v>41897.041666666664</v>
      </c>
      <c r="C81" s="21">
        <v>313</v>
      </c>
      <c r="D81" s="6"/>
      <c r="E81" s="20">
        <v>42223.041666666664</v>
      </c>
      <c r="F81" s="21">
        <v>-27</v>
      </c>
      <c r="G81" s="6"/>
      <c r="H81" s="20">
        <v>42599.041666666664</v>
      </c>
      <c r="I81" s="21">
        <v>43</v>
      </c>
      <c r="J81" s="6"/>
      <c r="K81" s="20">
        <v>43004.041666666664</v>
      </c>
      <c r="L81" s="21">
        <v>443</v>
      </c>
      <c r="M81" s="6"/>
      <c r="N81" s="6"/>
      <c r="O81" s="20">
        <v>41897.041666666664</v>
      </c>
      <c r="P81" s="21">
        <v>313</v>
      </c>
      <c r="Q81" s="6"/>
      <c r="R81" s="20">
        <v>41897.041666666664</v>
      </c>
      <c r="S81" s="21">
        <v>313</v>
      </c>
    </row>
    <row r="82" spans="2:19" x14ac:dyDescent="0.25">
      <c r="B82" s="20">
        <v>41898.041666666664</v>
      </c>
      <c r="C82" s="21">
        <v>-212</v>
      </c>
      <c r="D82" s="6"/>
      <c r="E82" s="20">
        <v>42226.041666666664</v>
      </c>
      <c r="F82" s="21">
        <v>563</v>
      </c>
      <c r="G82" s="6"/>
      <c r="H82" s="20">
        <v>42604.041666666664</v>
      </c>
      <c r="I82" s="21">
        <v>-172</v>
      </c>
      <c r="J82" s="6"/>
      <c r="K82" s="20">
        <v>43007.041666666664</v>
      </c>
      <c r="L82" s="21">
        <v>168</v>
      </c>
      <c r="M82" s="6"/>
      <c r="N82" s="6"/>
      <c r="O82" s="20">
        <v>41898.041666666664</v>
      </c>
      <c r="P82" s="21">
        <v>-212</v>
      </c>
      <c r="Q82" s="6"/>
      <c r="R82" s="20">
        <v>41898.041666666664</v>
      </c>
      <c r="S82" s="21">
        <v>-212</v>
      </c>
    </row>
    <row r="83" spans="2:19" x14ac:dyDescent="0.25">
      <c r="B83" s="20">
        <v>41904.041666666664</v>
      </c>
      <c r="C83" s="21">
        <v>-177</v>
      </c>
      <c r="D83" s="6"/>
      <c r="E83" s="20">
        <v>42228.041666666664</v>
      </c>
      <c r="F83" s="21">
        <v>-782</v>
      </c>
      <c r="G83" s="6"/>
      <c r="H83" s="20">
        <v>42607.041666666664</v>
      </c>
      <c r="I83" s="21">
        <v>-222</v>
      </c>
      <c r="J83" s="6"/>
      <c r="K83" s="20">
        <v>43018.041666666664</v>
      </c>
      <c r="L83" s="21">
        <v>333</v>
      </c>
      <c r="M83" s="6"/>
      <c r="N83" s="6"/>
      <c r="O83" s="20">
        <v>41904.041666666664</v>
      </c>
      <c r="P83" s="21">
        <v>-177</v>
      </c>
      <c r="Q83" s="6"/>
      <c r="R83" s="20">
        <v>41904.041666666664</v>
      </c>
      <c r="S83" s="21">
        <v>-177</v>
      </c>
    </row>
    <row r="84" spans="2:19" x14ac:dyDescent="0.25">
      <c r="B84" s="20">
        <v>41905.020833333336</v>
      </c>
      <c r="C84" s="21">
        <v>-47</v>
      </c>
      <c r="D84" s="6"/>
      <c r="E84" s="20">
        <v>42230.041666666664</v>
      </c>
      <c r="F84" s="21">
        <v>-112</v>
      </c>
      <c r="G84" s="6"/>
      <c r="H84" s="20">
        <v>42608.041666666664</v>
      </c>
      <c r="I84" s="21">
        <v>-122</v>
      </c>
      <c r="J84" s="6"/>
      <c r="K84" s="20">
        <v>43021.041666666664</v>
      </c>
      <c r="L84" s="21">
        <v>443</v>
      </c>
      <c r="M84" s="6"/>
      <c r="N84" s="6"/>
      <c r="O84" s="20">
        <v>41905.020833333336</v>
      </c>
      <c r="P84" s="21">
        <v>-47</v>
      </c>
      <c r="Q84" s="6"/>
      <c r="R84" s="20">
        <v>41905.020833333336</v>
      </c>
      <c r="S84" s="21">
        <v>-47</v>
      </c>
    </row>
    <row r="85" spans="2:19" x14ac:dyDescent="0.25">
      <c r="B85" s="20">
        <v>41906.041666666664</v>
      </c>
      <c r="C85" s="21">
        <v>163</v>
      </c>
      <c r="D85" s="6"/>
      <c r="E85" s="20">
        <v>42235.041666666664</v>
      </c>
      <c r="F85" s="21">
        <v>-222</v>
      </c>
      <c r="G85" s="6"/>
      <c r="H85" s="20">
        <v>42613.041666666664</v>
      </c>
      <c r="I85" s="21">
        <v>-122</v>
      </c>
      <c r="J85" s="6"/>
      <c r="K85" s="20">
        <v>43027.041666666664</v>
      </c>
      <c r="L85" s="21">
        <v>-807</v>
      </c>
      <c r="M85" s="6"/>
      <c r="N85" s="6"/>
      <c r="O85" s="20">
        <v>41906.041666666664</v>
      </c>
      <c r="P85" s="21">
        <v>163</v>
      </c>
      <c r="Q85" s="6"/>
      <c r="R85" s="20">
        <v>41906.041666666664</v>
      </c>
      <c r="S85" s="21">
        <v>163</v>
      </c>
    </row>
    <row r="86" spans="2:19" x14ac:dyDescent="0.25">
      <c r="B86" s="20">
        <v>41908.041666666664</v>
      </c>
      <c r="C86" s="21">
        <v>3</v>
      </c>
      <c r="D86" s="6"/>
      <c r="E86" s="20">
        <v>42236.041666666664</v>
      </c>
      <c r="F86" s="21">
        <v>-777</v>
      </c>
      <c r="G86" s="6"/>
      <c r="H86" s="20">
        <v>42614.041666666664</v>
      </c>
      <c r="I86" s="21">
        <v>83</v>
      </c>
      <c r="J86" s="6"/>
      <c r="K86" s="20">
        <v>43028.041666666664</v>
      </c>
      <c r="L86" s="21">
        <v>338</v>
      </c>
      <c r="M86" s="6"/>
      <c r="N86" s="6"/>
      <c r="O86" s="20">
        <v>41908.041666666664</v>
      </c>
      <c r="P86" s="21">
        <v>3</v>
      </c>
      <c r="Q86" s="6"/>
      <c r="R86" s="20">
        <v>41908.041666666664</v>
      </c>
      <c r="S86" s="21">
        <v>3</v>
      </c>
    </row>
    <row r="87" spans="2:19" x14ac:dyDescent="0.25">
      <c r="B87" s="20">
        <v>41912.020833333336</v>
      </c>
      <c r="C87" s="21">
        <v>403</v>
      </c>
      <c r="D87" s="6"/>
      <c r="E87" s="20">
        <v>42237.041666666664</v>
      </c>
      <c r="F87" s="21">
        <v>-212</v>
      </c>
      <c r="G87" s="6"/>
      <c r="H87" s="20">
        <v>42622.041666666664</v>
      </c>
      <c r="I87" s="21">
        <v>-637</v>
      </c>
      <c r="J87" s="6"/>
      <c r="K87" s="20">
        <v>43032.041666666664</v>
      </c>
      <c r="L87" s="21">
        <v>228</v>
      </c>
      <c r="M87" s="6"/>
      <c r="N87" s="6"/>
      <c r="O87" s="20">
        <v>41912.020833333336</v>
      </c>
      <c r="P87" s="21">
        <v>403</v>
      </c>
      <c r="Q87" s="6"/>
      <c r="R87" s="20">
        <v>41912.020833333336</v>
      </c>
      <c r="S87" s="21">
        <v>403</v>
      </c>
    </row>
    <row r="88" spans="2:19" x14ac:dyDescent="0.25">
      <c r="B88" s="20">
        <v>41914.041666666664</v>
      </c>
      <c r="C88" s="21">
        <v>-77</v>
      </c>
      <c r="D88" s="6"/>
      <c r="E88" s="20">
        <v>42240.041666666664</v>
      </c>
      <c r="F88" s="21">
        <v>-1097</v>
      </c>
      <c r="G88" s="6"/>
      <c r="H88" s="20">
        <v>42625.041666666664</v>
      </c>
      <c r="I88" s="21">
        <v>-217</v>
      </c>
      <c r="J88" s="6"/>
      <c r="K88" s="20">
        <v>43034.041666666664</v>
      </c>
      <c r="L88" s="21">
        <v>-152</v>
      </c>
      <c r="M88" s="6"/>
      <c r="N88" s="6"/>
      <c r="O88" s="20">
        <v>41914.041666666664</v>
      </c>
      <c r="P88" s="21">
        <v>-77</v>
      </c>
      <c r="Q88" s="6"/>
      <c r="R88" s="20">
        <v>41914.041666666664</v>
      </c>
      <c r="S88" s="21">
        <v>-77</v>
      </c>
    </row>
    <row r="89" spans="2:19" x14ac:dyDescent="0.25">
      <c r="B89" s="20">
        <v>41915.020833333336</v>
      </c>
      <c r="C89" s="21">
        <v>443</v>
      </c>
      <c r="D89" s="6"/>
      <c r="E89" s="20">
        <v>42241.041666666664</v>
      </c>
      <c r="F89" s="21">
        <v>1238</v>
      </c>
      <c r="G89" s="6"/>
      <c r="H89" s="20">
        <v>42627.041666666664</v>
      </c>
      <c r="I89" s="21">
        <v>53</v>
      </c>
      <c r="J89" s="6"/>
      <c r="K89" s="20">
        <v>43035.041666666664</v>
      </c>
      <c r="L89" s="21">
        <v>888</v>
      </c>
      <c r="M89" s="6"/>
      <c r="N89" s="6"/>
      <c r="O89" s="20">
        <v>41915.020833333336</v>
      </c>
      <c r="P89" s="21">
        <v>443</v>
      </c>
      <c r="Q89" s="6"/>
      <c r="R89" s="20">
        <v>41915.020833333336</v>
      </c>
      <c r="S89" s="21">
        <v>443</v>
      </c>
    </row>
    <row r="90" spans="2:19" x14ac:dyDescent="0.25">
      <c r="B90" s="20">
        <v>41919.020833333336</v>
      </c>
      <c r="C90" s="21">
        <v>-27</v>
      </c>
      <c r="D90" s="6"/>
      <c r="E90" s="20">
        <v>42242.041666666664</v>
      </c>
      <c r="F90" s="21">
        <v>1003</v>
      </c>
      <c r="G90" s="6"/>
      <c r="H90" s="20">
        <v>42632.041666666664</v>
      </c>
      <c r="I90" s="21">
        <v>243</v>
      </c>
      <c r="J90" s="6"/>
      <c r="K90" s="20">
        <v>43041.041666666664</v>
      </c>
      <c r="L90" s="21">
        <v>263</v>
      </c>
      <c r="M90" s="6"/>
      <c r="N90" s="6"/>
      <c r="O90" s="20">
        <v>41919.020833333336</v>
      </c>
      <c r="P90" s="21">
        <v>-27</v>
      </c>
      <c r="Q90" s="6"/>
      <c r="R90" s="20">
        <v>41919.020833333336</v>
      </c>
      <c r="S90" s="21">
        <v>-27</v>
      </c>
    </row>
    <row r="91" spans="2:19" x14ac:dyDescent="0.25">
      <c r="B91" s="20">
        <v>41920.020833333336</v>
      </c>
      <c r="C91" s="21">
        <v>58</v>
      </c>
      <c r="D91" s="6"/>
      <c r="E91" s="20">
        <v>42248.041666666664</v>
      </c>
      <c r="F91" s="21">
        <v>-1122</v>
      </c>
      <c r="G91" s="6"/>
      <c r="H91" s="20">
        <v>42633.041666666664</v>
      </c>
      <c r="I91" s="21">
        <v>238</v>
      </c>
      <c r="J91" s="6"/>
      <c r="K91" s="20">
        <v>43042.041666666664</v>
      </c>
      <c r="L91" s="21">
        <v>178</v>
      </c>
      <c r="M91" s="6"/>
      <c r="N91" s="6"/>
      <c r="O91" s="20">
        <v>41920.020833333336</v>
      </c>
      <c r="P91" s="21">
        <v>58</v>
      </c>
      <c r="Q91" s="6"/>
      <c r="R91" s="20">
        <v>41920.020833333336</v>
      </c>
      <c r="S91" s="21">
        <v>58</v>
      </c>
    </row>
    <row r="92" spans="2:19" x14ac:dyDescent="0.25">
      <c r="B92" s="20">
        <v>41922.020833333336</v>
      </c>
      <c r="C92" s="21">
        <v>-17</v>
      </c>
      <c r="D92" s="6"/>
      <c r="E92" s="20">
        <v>42249.041666666664</v>
      </c>
      <c r="F92" s="21">
        <v>1278</v>
      </c>
      <c r="G92" s="6"/>
      <c r="H92" s="20">
        <v>42639.041666666664</v>
      </c>
      <c r="I92" s="21">
        <v>-642</v>
      </c>
      <c r="J92" s="6"/>
      <c r="K92" s="20">
        <v>43049.041666666664</v>
      </c>
      <c r="L92" s="21">
        <v>-252</v>
      </c>
      <c r="M92" s="6"/>
      <c r="N92" s="6"/>
      <c r="O92" s="20">
        <v>41922.020833333336</v>
      </c>
      <c r="P92" s="21">
        <v>-17</v>
      </c>
      <c r="Q92" s="6"/>
      <c r="R92" s="20">
        <v>41922.020833333336</v>
      </c>
      <c r="S92" s="21">
        <v>-17</v>
      </c>
    </row>
    <row r="93" spans="2:19" x14ac:dyDescent="0.25">
      <c r="B93" s="20">
        <v>41925.041666666664</v>
      </c>
      <c r="C93" s="21">
        <v>538</v>
      </c>
      <c r="D93" s="6"/>
      <c r="E93" s="20">
        <v>42251.041666666664</v>
      </c>
      <c r="F93" s="21">
        <v>-807</v>
      </c>
      <c r="G93" s="6"/>
      <c r="H93" s="20">
        <v>42640.041666666664</v>
      </c>
      <c r="I93" s="21">
        <v>-7</v>
      </c>
      <c r="J93" s="6"/>
      <c r="K93" s="20">
        <v>43052.041666666664</v>
      </c>
      <c r="L93" s="21">
        <v>-667</v>
      </c>
      <c r="M93" s="6"/>
      <c r="N93" s="6"/>
      <c r="O93" s="20">
        <v>41925.041666666664</v>
      </c>
      <c r="P93" s="21">
        <v>538</v>
      </c>
      <c r="Q93" s="6"/>
      <c r="R93" s="20">
        <v>41925.041666666664</v>
      </c>
      <c r="S93" s="21">
        <v>538</v>
      </c>
    </row>
    <row r="94" spans="2:19" x14ac:dyDescent="0.25">
      <c r="B94" s="20">
        <v>41926.020833333336</v>
      </c>
      <c r="C94" s="21">
        <v>553</v>
      </c>
      <c r="D94" s="6"/>
      <c r="E94" s="20">
        <v>42254.041666666664</v>
      </c>
      <c r="F94" s="21">
        <v>473</v>
      </c>
      <c r="G94" s="6"/>
      <c r="H94" s="20">
        <v>42643.041666666664</v>
      </c>
      <c r="I94" s="21">
        <v>158</v>
      </c>
      <c r="J94" s="6"/>
      <c r="K94" s="20">
        <v>43054.041666666664</v>
      </c>
      <c r="L94" s="21">
        <v>-397</v>
      </c>
      <c r="M94" s="6"/>
      <c r="N94" s="6"/>
      <c r="O94" s="20">
        <v>41926.020833333336</v>
      </c>
      <c r="P94" s="21">
        <v>553</v>
      </c>
      <c r="Q94" s="6"/>
      <c r="R94" s="20">
        <v>41926.020833333336</v>
      </c>
      <c r="S94" s="21">
        <v>553</v>
      </c>
    </row>
    <row r="95" spans="2:19" x14ac:dyDescent="0.25">
      <c r="B95" s="20">
        <v>41927.020833333336</v>
      </c>
      <c r="C95" s="21">
        <v>-622</v>
      </c>
      <c r="D95" s="6"/>
      <c r="E95" s="20">
        <v>42255.041666666664</v>
      </c>
      <c r="F95" s="21">
        <v>668</v>
      </c>
      <c r="G95" s="6"/>
      <c r="H95" s="20">
        <v>42647.041666666664</v>
      </c>
      <c r="I95" s="21">
        <v>53</v>
      </c>
      <c r="J95" s="6"/>
      <c r="K95" s="20">
        <v>43055.041666666664</v>
      </c>
      <c r="L95" s="21">
        <v>598</v>
      </c>
      <c r="M95" s="6"/>
      <c r="N95" s="6"/>
      <c r="O95" s="20">
        <v>41927.020833333336</v>
      </c>
      <c r="P95" s="21">
        <v>-622</v>
      </c>
      <c r="Q95" s="6"/>
      <c r="R95" s="20">
        <v>41927.020833333336</v>
      </c>
      <c r="S95" s="21">
        <v>-622</v>
      </c>
    </row>
    <row r="96" spans="2:19" x14ac:dyDescent="0.25">
      <c r="B96" s="20">
        <v>41928.020833333336</v>
      </c>
      <c r="C96" s="21">
        <v>-612</v>
      </c>
      <c r="D96" s="6"/>
      <c r="E96" s="20">
        <v>42257.041666666664</v>
      </c>
      <c r="F96" s="21">
        <v>763</v>
      </c>
      <c r="G96" s="6"/>
      <c r="H96" s="20">
        <v>42648.041666666664</v>
      </c>
      <c r="I96" s="21">
        <v>168</v>
      </c>
      <c r="J96" s="6"/>
      <c r="K96" s="20">
        <v>43059.041666666664</v>
      </c>
      <c r="L96" s="21">
        <v>208</v>
      </c>
      <c r="M96" s="6"/>
      <c r="N96" s="6"/>
      <c r="O96" s="20">
        <v>41928.020833333336</v>
      </c>
      <c r="P96" s="21">
        <v>-612</v>
      </c>
      <c r="Q96" s="6"/>
      <c r="R96" s="20">
        <v>41928.020833333336</v>
      </c>
      <c r="S96" s="21">
        <v>-612</v>
      </c>
    </row>
    <row r="97" spans="2:19" x14ac:dyDescent="0.25">
      <c r="B97" s="20">
        <v>41929.020833333336</v>
      </c>
      <c r="C97" s="21">
        <v>933</v>
      </c>
      <c r="D97" s="6"/>
      <c r="E97" s="20">
        <v>42262.041666666664</v>
      </c>
      <c r="F97" s="21">
        <v>23</v>
      </c>
      <c r="G97" s="6"/>
      <c r="H97" s="20">
        <v>42650.041666666664</v>
      </c>
      <c r="I97" s="21">
        <v>88</v>
      </c>
      <c r="J97" s="6"/>
      <c r="K97" s="20">
        <v>43060.041666666664</v>
      </c>
      <c r="L97" s="21">
        <v>648</v>
      </c>
      <c r="M97" s="6"/>
      <c r="N97" s="6"/>
      <c r="O97" s="20">
        <v>41929.020833333336</v>
      </c>
      <c r="P97" s="21">
        <v>933</v>
      </c>
      <c r="Q97" s="6"/>
      <c r="R97" s="20">
        <v>41929.020833333336</v>
      </c>
      <c r="S97" s="21">
        <v>933</v>
      </c>
    </row>
    <row r="98" spans="2:19" x14ac:dyDescent="0.25">
      <c r="B98" s="20">
        <v>41935.020833333336</v>
      </c>
      <c r="C98" s="21">
        <v>658</v>
      </c>
      <c r="D98" s="6"/>
      <c r="E98" s="20">
        <v>42268.041666666664</v>
      </c>
      <c r="F98" s="21">
        <v>-82</v>
      </c>
      <c r="G98" s="6"/>
      <c r="H98" s="20">
        <v>42653.041666666664</v>
      </c>
      <c r="I98" s="21">
        <v>243</v>
      </c>
      <c r="J98" s="6"/>
      <c r="K98" s="20">
        <v>43069.041666666664</v>
      </c>
      <c r="L98" s="21">
        <v>418</v>
      </c>
      <c r="M98" s="6"/>
      <c r="N98" s="6"/>
      <c r="O98" s="20">
        <v>41935.020833333336</v>
      </c>
      <c r="P98" s="21">
        <v>658</v>
      </c>
      <c r="Q98" s="6"/>
      <c r="R98" s="20">
        <v>41935.020833333336</v>
      </c>
      <c r="S98" s="21">
        <v>658</v>
      </c>
    </row>
    <row r="99" spans="2:19" x14ac:dyDescent="0.25">
      <c r="B99" s="20">
        <v>41942.020833333336</v>
      </c>
      <c r="C99" s="21">
        <v>-222</v>
      </c>
      <c r="D99" s="6"/>
      <c r="E99" s="20">
        <v>42270.041666666664</v>
      </c>
      <c r="F99" s="21">
        <v>33</v>
      </c>
      <c r="G99" s="6"/>
      <c r="H99" s="20">
        <v>42655.041666666664</v>
      </c>
      <c r="I99" s="21">
        <v>-42</v>
      </c>
      <c r="J99" s="6"/>
      <c r="K99" s="20">
        <v>43073.041666666664</v>
      </c>
      <c r="L99" s="21">
        <v>-2</v>
      </c>
      <c r="M99" s="6"/>
      <c r="N99" s="6"/>
      <c r="O99" s="20">
        <v>41942.020833333336</v>
      </c>
      <c r="P99" s="21">
        <v>-222</v>
      </c>
      <c r="Q99" s="6"/>
      <c r="R99" s="20">
        <v>41942.020833333336</v>
      </c>
      <c r="S99" s="21">
        <v>-222</v>
      </c>
    </row>
    <row r="100" spans="2:19" x14ac:dyDescent="0.25">
      <c r="B100" s="20">
        <v>41948.041666666664</v>
      </c>
      <c r="C100" s="21">
        <v>603</v>
      </c>
      <c r="D100" s="6"/>
      <c r="E100" s="20">
        <v>42272.041666666664</v>
      </c>
      <c r="F100" s="21">
        <v>403</v>
      </c>
      <c r="G100" s="6"/>
      <c r="H100" s="20">
        <v>42656.041666666664</v>
      </c>
      <c r="I100" s="21">
        <v>-457</v>
      </c>
      <c r="J100" s="6"/>
      <c r="K100" s="20">
        <v>43074.041666666664</v>
      </c>
      <c r="L100" s="21">
        <v>148</v>
      </c>
      <c r="M100" s="6"/>
      <c r="N100" s="6"/>
      <c r="O100" s="20">
        <v>41948.041666666664</v>
      </c>
      <c r="P100" s="21">
        <v>603</v>
      </c>
      <c r="Q100" s="6"/>
      <c r="R100" s="20">
        <v>41948.041666666664</v>
      </c>
      <c r="S100" s="21">
        <v>603</v>
      </c>
    </row>
    <row r="101" spans="2:19" x14ac:dyDescent="0.25">
      <c r="B101" s="20">
        <v>41949.020833333336</v>
      </c>
      <c r="C101" s="21">
        <v>243</v>
      </c>
      <c r="D101" s="6"/>
      <c r="E101" s="20">
        <v>42275.041666666664</v>
      </c>
      <c r="F101" s="21">
        <v>453</v>
      </c>
      <c r="G101" s="6"/>
      <c r="H101" s="20">
        <v>42657.041666666664</v>
      </c>
      <c r="I101" s="21">
        <v>28</v>
      </c>
      <c r="J101" s="6"/>
      <c r="K101" s="6"/>
      <c r="L101" s="6"/>
      <c r="M101" s="6"/>
      <c r="N101" s="6"/>
      <c r="O101" s="20">
        <v>41949.020833333336</v>
      </c>
      <c r="P101" s="21">
        <v>243</v>
      </c>
      <c r="Q101" s="6"/>
      <c r="R101" s="20">
        <v>41949.020833333336</v>
      </c>
      <c r="S101" s="21">
        <v>243</v>
      </c>
    </row>
    <row r="102" spans="2:19" x14ac:dyDescent="0.25">
      <c r="B102" s="20">
        <v>41953.020833333336</v>
      </c>
      <c r="C102" s="21">
        <v>168</v>
      </c>
      <c r="D102" s="6"/>
      <c r="E102" s="20">
        <v>42276.041666666664</v>
      </c>
      <c r="F102" s="21">
        <v>-72</v>
      </c>
      <c r="G102" s="6"/>
      <c r="H102" s="20">
        <v>42661.041666666664</v>
      </c>
      <c r="I102" s="21">
        <v>533</v>
      </c>
      <c r="J102" s="6"/>
      <c r="K102" s="6"/>
      <c r="L102" s="6"/>
      <c r="M102" s="6"/>
      <c r="N102" s="6"/>
      <c r="O102" s="20">
        <v>41953.020833333336</v>
      </c>
      <c r="P102" s="21">
        <v>168</v>
      </c>
      <c r="Q102" s="6"/>
      <c r="R102" s="20">
        <v>41953.020833333336</v>
      </c>
      <c r="S102" s="21">
        <v>168</v>
      </c>
    </row>
    <row r="103" spans="2:19" x14ac:dyDescent="0.25">
      <c r="B103" s="20">
        <v>41961.020833333336</v>
      </c>
      <c r="C103" s="21">
        <v>13</v>
      </c>
      <c r="D103" s="6"/>
      <c r="E103" s="20">
        <v>42277.041666666664</v>
      </c>
      <c r="F103" s="21">
        <v>718</v>
      </c>
      <c r="G103" s="6"/>
      <c r="H103" s="20">
        <v>42663.041666666664</v>
      </c>
      <c r="I103" s="21">
        <v>-37</v>
      </c>
      <c r="J103" s="6"/>
      <c r="K103" s="6"/>
      <c r="L103" s="6"/>
      <c r="M103" s="6"/>
      <c r="N103" s="6"/>
      <c r="O103" s="20">
        <v>41961.020833333336</v>
      </c>
      <c r="P103" s="21">
        <v>13</v>
      </c>
      <c r="Q103" s="6"/>
      <c r="R103" s="20">
        <v>41961.020833333336</v>
      </c>
      <c r="S103" s="21">
        <v>13</v>
      </c>
    </row>
    <row r="104" spans="2:19" x14ac:dyDescent="0.25">
      <c r="B104" s="20">
        <v>41963.020833333336</v>
      </c>
      <c r="C104" s="21">
        <v>-372</v>
      </c>
      <c r="D104" s="6"/>
      <c r="E104" s="20">
        <v>42284.041666666664</v>
      </c>
      <c r="F104" s="21">
        <v>653</v>
      </c>
      <c r="G104" s="6"/>
      <c r="H104" s="20">
        <v>42664.041666666664</v>
      </c>
      <c r="I104" s="21">
        <v>-187</v>
      </c>
      <c r="J104" s="6"/>
      <c r="K104" s="6"/>
      <c r="L104" s="6"/>
      <c r="M104" s="6"/>
      <c r="N104" s="6"/>
      <c r="O104" s="20">
        <v>41963.020833333336</v>
      </c>
      <c r="P104" s="21">
        <v>-372</v>
      </c>
      <c r="Q104" s="6"/>
      <c r="R104" s="20">
        <v>41963.020833333336</v>
      </c>
      <c r="S104" s="21">
        <v>-372</v>
      </c>
    </row>
    <row r="105" spans="2:19" x14ac:dyDescent="0.25">
      <c r="B105" s="20">
        <v>41975.020833333336</v>
      </c>
      <c r="C105" s="21">
        <v>193</v>
      </c>
      <c r="D105" s="6"/>
      <c r="E105" s="20">
        <v>42291.041666666664</v>
      </c>
      <c r="F105" s="21">
        <v>-192</v>
      </c>
      <c r="G105" s="6"/>
      <c r="H105" s="20">
        <v>42669.041666666664</v>
      </c>
      <c r="I105" s="21">
        <v>-212</v>
      </c>
      <c r="J105" s="6"/>
      <c r="K105" s="6"/>
      <c r="L105" s="6"/>
      <c r="M105" s="6"/>
      <c r="N105" s="6"/>
      <c r="O105" s="20">
        <v>41975.020833333336</v>
      </c>
      <c r="P105" s="21">
        <v>193</v>
      </c>
      <c r="Q105" s="6"/>
      <c r="R105" s="20">
        <v>41975.020833333336</v>
      </c>
      <c r="S105" s="21">
        <v>193</v>
      </c>
    </row>
    <row r="106" spans="2:19" x14ac:dyDescent="0.25">
      <c r="B106" s="20">
        <v>41978.020833333336</v>
      </c>
      <c r="C106" s="21">
        <v>43</v>
      </c>
      <c r="D106" s="6"/>
      <c r="E106" s="20">
        <v>42292.041666666664</v>
      </c>
      <c r="F106" s="21">
        <v>328</v>
      </c>
      <c r="G106" s="6"/>
      <c r="H106" s="20">
        <v>42670.041666666664</v>
      </c>
      <c r="I106" s="21">
        <v>523</v>
      </c>
      <c r="J106" s="6"/>
      <c r="K106" s="6"/>
      <c r="L106" s="6"/>
      <c r="M106" s="6"/>
      <c r="N106" s="6"/>
      <c r="O106" s="20">
        <v>41978.020833333336</v>
      </c>
      <c r="P106" s="21">
        <v>43</v>
      </c>
      <c r="Q106" s="6"/>
      <c r="R106" s="20">
        <v>41978.020833333336</v>
      </c>
      <c r="S106" s="21">
        <v>43</v>
      </c>
    </row>
    <row r="107" spans="2:19" x14ac:dyDescent="0.25">
      <c r="B107" s="20">
        <v>41982.041666666664</v>
      </c>
      <c r="C107" s="21">
        <v>-697</v>
      </c>
      <c r="D107" s="6"/>
      <c r="E107" s="20">
        <v>42298.041666666664</v>
      </c>
      <c r="F107" s="21">
        <v>248</v>
      </c>
      <c r="G107" s="6"/>
      <c r="H107" s="20">
        <v>42671.041666666664</v>
      </c>
      <c r="I107" s="21">
        <v>-382</v>
      </c>
      <c r="J107" s="6"/>
      <c r="K107" s="6"/>
      <c r="L107" s="6"/>
      <c r="M107" s="6"/>
      <c r="N107" s="6"/>
      <c r="O107" s="20">
        <v>41982.041666666664</v>
      </c>
      <c r="P107" s="21">
        <v>-697</v>
      </c>
      <c r="Q107" s="6"/>
      <c r="R107" s="20">
        <v>41982.041666666664</v>
      </c>
      <c r="S107" s="21">
        <v>-697</v>
      </c>
    </row>
    <row r="108" spans="2:19" x14ac:dyDescent="0.25">
      <c r="B108" s="20">
        <v>41984.041666666664</v>
      </c>
      <c r="C108" s="21">
        <v>298</v>
      </c>
      <c r="D108" s="6"/>
      <c r="E108" s="20">
        <v>42299.041666666664</v>
      </c>
      <c r="F108" s="21">
        <v>88</v>
      </c>
      <c r="G108" s="6"/>
      <c r="H108" s="20">
        <v>42674.041666666664</v>
      </c>
      <c r="I108" s="21">
        <v>508</v>
      </c>
      <c r="J108" s="6"/>
      <c r="K108" s="6"/>
      <c r="L108" s="6"/>
      <c r="M108" s="6"/>
      <c r="N108" s="6"/>
      <c r="O108" s="20">
        <v>41984.041666666664</v>
      </c>
      <c r="P108" s="21">
        <v>298</v>
      </c>
      <c r="Q108" s="6"/>
      <c r="R108" s="20">
        <v>41984.041666666664</v>
      </c>
      <c r="S108" s="21">
        <v>298</v>
      </c>
    </row>
    <row r="109" spans="2:19" x14ac:dyDescent="0.25">
      <c r="B109" s="20">
        <v>41988.041666666664</v>
      </c>
      <c r="C109" s="21">
        <v>483</v>
      </c>
      <c r="D109" s="6"/>
      <c r="E109" s="20">
        <v>42307.041666666664</v>
      </c>
      <c r="F109" s="21">
        <v>188</v>
      </c>
      <c r="G109" s="6"/>
      <c r="H109" s="20">
        <v>42675.041666666664</v>
      </c>
      <c r="I109" s="21">
        <v>143</v>
      </c>
      <c r="J109" s="6"/>
      <c r="K109" s="6"/>
      <c r="L109" s="6"/>
      <c r="M109" s="6"/>
      <c r="N109" s="6"/>
      <c r="O109" s="20">
        <v>41988.041666666664</v>
      </c>
      <c r="P109" s="21">
        <v>483</v>
      </c>
      <c r="Q109" s="6"/>
      <c r="R109" s="20">
        <v>41988.041666666664</v>
      </c>
      <c r="S109" s="21">
        <v>483</v>
      </c>
    </row>
    <row r="110" spans="2:19" x14ac:dyDescent="0.25">
      <c r="B110" s="20">
        <v>41989.041666666664</v>
      </c>
      <c r="C110" s="21">
        <v>-677</v>
      </c>
      <c r="D110" s="6"/>
      <c r="E110" s="20">
        <v>42310.041666666664</v>
      </c>
      <c r="F110" s="21">
        <v>368</v>
      </c>
      <c r="G110" s="6"/>
      <c r="H110" s="20">
        <v>42676.041666666664</v>
      </c>
      <c r="I110" s="21">
        <v>-237</v>
      </c>
      <c r="J110" s="6"/>
      <c r="K110" s="6"/>
      <c r="L110" s="6"/>
      <c r="M110" s="6"/>
      <c r="N110" s="6"/>
      <c r="O110" s="20">
        <v>41989.041666666664</v>
      </c>
      <c r="P110" s="21">
        <v>-677</v>
      </c>
      <c r="Q110" s="6"/>
      <c r="R110" s="20">
        <v>41989.041666666664</v>
      </c>
      <c r="S110" s="21">
        <v>-677</v>
      </c>
    </row>
    <row r="111" spans="2:19" x14ac:dyDescent="0.25">
      <c r="B111" s="20">
        <v>41990.020833333336</v>
      </c>
      <c r="C111" s="21">
        <v>168</v>
      </c>
      <c r="D111" s="6"/>
      <c r="E111" s="20">
        <v>42314.041666666664</v>
      </c>
      <c r="F111" s="21">
        <v>-342</v>
      </c>
      <c r="G111" s="6"/>
      <c r="H111" s="20">
        <v>42677.041666666664</v>
      </c>
      <c r="I111" s="21">
        <v>-87</v>
      </c>
      <c r="J111" s="6"/>
      <c r="K111" s="6"/>
      <c r="L111" s="6"/>
      <c r="M111" s="6"/>
      <c r="N111" s="6"/>
      <c r="O111" s="20">
        <v>41990.020833333336</v>
      </c>
      <c r="P111" s="21">
        <v>168</v>
      </c>
      <c r="Q111" s="6"/>
      <c r="R111" s="20">
        <v>41990.020833333336</v>
      </c>
      <c r="S111" s="21">
        <v>168</v>
      </c>
    </row>
    <row r="112" spans="2:19" x14ac:dyDescent="0.25">
      <c r="B112" s="20">
        <v>41997.020833333336</v>
      </c>
      <c r="C112" s="21">
        <v>68</v>
      </c>
      <c r="D112" s="6"/>
      <c r="E112" s="20">
        <v>42318.041666666664</v>
      </c>
      <c r="F112" s="21">
        <v>-307</v>
      </c>
      <c r="G112" s="6"/>
      <c r="H112" s="20">
        <v>42678.041666666664</v>
      </c>
      <c r="I112" s="21">
        <v>98</v>
      </c>
      <c r="J112" s="6"/>
      <c r="K112" s="6"/>
      <c r="L112" s="6"/>
      <c r="M112" s="6"/>
      <c r="N112" s="6"/>
      <c r="O112" s="20">
        <v>41997.020833333336</v>
      </c>
      <c r="P112" s="21">
        <v>68</v>
      </c>
      <c r="Q112" s="6"/>
      <c r="R112" s="20">
        <v>41997.020833333336</v>
      </c>
      <c r="S112" s="21">
        <v>68</v>
      </c>
    </row>
    <row r="113" spans="2:19" x14ac:dyDescent="0.25">
      <c r="B113" s="20">
        <v>41999.041666666664</v>
      </c>
      <c r="C113" s="21">
        <v>88</v>
      </c>
      <c r="D113" s="6"/>
      <c r="E113" s="20">
        <v>42319.041666666664</v>
      </c>
      <c r="F113" s="21">
        <v>343</v>
      </c>
      <c r="G113" s="6"/>
      <c r="H113" s="20">
        <v>42681.041666666664</v>
      </c>
      <c r="I113" s="21">
        <v>-42</v>
      </c>
      <c r="J113" s="6"/>
      <c r="K113" s="6"/>
      <c r="L113" s="6"/>
      <c r="M113" s="6"/>
      <c r="N113" s="6"/>
      <c r="O113" s="20">
        <v>41999.041666666664</v>
      </c>
      <c r="P113" s="21">
        <v>88</v>
      </c>
      <c r="Q113" s="6"/>
      <c r="R113" s="20">
        <v>41999.041666666664</v>
      </c>
      <c r="S113" s="21">
        <v>88</v>
      </c>
    </row>
    <row r="114" spans="2:19" x14ac:dyDescent="0.25">
      <c r="B114" s="20">
        <v>42003.020833333336</v>
      </c>
      <c r="C114" s="21">
        <v>-332</v>
      </c>
      <c r="D114" s="6"/>
      <c r="E114" s="20">
        <v>42320.041666666664</v>
      </c>
      <c r="F114" s="21">
        <v>-202</v>
      </c>
      <c r="G114" s="6"/>
      <c r="H114" s="20">
        <v>42685.041666666664</v>
      </c>
      <c r="I114" s="21">
        <v>-402</v>
      </c>
      <c r="J114" s="6"/>
      <c r="K114" s="6"/>
      <c r="L114" s="6"/>
      <c r="M114" s="6"/>
      <c r="N114" s="6"/>
      <c r="O114" s="20">
        <v>42003.020833333336</v>
      </c>
      <c r="P114" s="21">
        <v>-332</v>
      </c>
      <c r="Q114" s="6"/>
      <c r="R114" s="20">
        <v>42003.020833333336</v>
      </c>
      <c r="S114" s="21">
        <v>-332</v>
      </c>
    </row>
    <row r="115" spans="2:19" x14ac:dyDescent="0.25">
      <c r="B115" s="6"/>
      <c r="C115" s="6"/>
      <c r="D115" s="6"/>
      <c r="E115" s="20">
        <v>42321.041666666664</v>
      </c>
      <c r="F115" s="21">
        <v>-187</v>
      </c>
      <c r="G115" s="6"/>
      <c r="H115" s="20">
        <v>42689.041666666664</v>
      </c>
      <c r="I115" s="21">
        <v>278</v>
      </c>
      <c r="J115" s="6"/>
      <c r="K115" s="6"/>
      <c r="L115" s="6"/>
      <c r="M115" s="6"/>
      <c r="N115" s="6"/>
      <c r="O115" s="20">
        <v>42006.020833333336</v>
      </c>
      <c r="P115" s="21">
        <v>278</v>
      </c>
      <c r="Q115" s="6"/>
      <c r="R115" s="20">
        <v>42006.020833333336</v>
      </c>
      <c r="S115" s="21">
        <v>278</v>
      </c>
    </row>
    <row r="116" spans="2:19" x14ac:dyDescent="0.25">
      <c r="B116" s="6"/>
      <c r="C116" s="6"/>
      <c r="D116" s="6"/>
      <c r="E116" s="20">
        <v>42324.041666666664</v>
      </c>
      <c r="F116" s="21">
        <v>523</v>
      </c>
      <c r="G116" s="6"/>
      <c r="H116" s="20">
        <v>42695.041666666664</v>
      </c>
      <c r="I116" s="21">
        <v>208</v>
      </c>
      <c r="J116" s="6"/>
      <c r="K116" s="6"/>
      <c r="L116" s="6"/>
      <c r="M116" s="6"/>
      <c r="N116" s="6"/>
      <c r="O116" s="20">
        <v>42009.041666666664</v>
      </c>
      <c r="P116" s="21">
        <v>-122</v>
      </c>
      <c r="Q116" s="6"/>
      <c r="R116" s="20">
        <v>42009.041666666664</v>
      </c>
      <c r="S116" s="21">
        <v>-122</v>
      </c>
    </row>
    <row r="117" spans="2:19" x14ac:dyDescent="0.25">
      <c r="B117" s="6"/>
      <c r="C117" s="6"/>
      <c r="D117" s="6"/>
      <c r="E117" s="20">
        <v>42332.041666666664</v>
      </c>
      <c r="F117" s="21">
        <v>-807</v>
      </c>
      <c r="G117" s="6"/>
      <c r="H117" s="20">
        <v>42698.041666666664</v>
      </c>
      <c r="I117" s="21">
        <v>-37</v>
      </c>
      <c r="J117" s="6"/>
      <c r="K117" s="6"/>
      <c r="L117" s="6"/>
      <c r="M117" s="6"/>
      <c r="N117" s="6"/>
      <c r="O117" s="20">
        <v>42010.020833333336</v>
      </c>
      <c r="P117" s="21">
        <v>-137</v>
      </c>
      <c r="Q117" s="6"/>
      <c r="R117" s="20">
        <v>42010.020833333336</v>
      </c>
      <c r="S117" s="21">
        <v>-137</v>
      </c>
    </row>
    <row r="118" spans="2:19" x14ac:dyDescent="0.25">
      <c r="B118" s="6"/>
      <c r="C118" s="6"/>
      <c r="D118" s="6"/>
      <c r="E118" s="20">
        <v>42333.041666666664</v>
      </c>
      <c r="F118" s="21">
        <v>168</v>
      </c>
      <c r="G118" s="6"/>
      <c r="H118" s="20">
        <v>42699.041666666664</v>
      </c>
      <c r="I118" s="21">
        <v>-62</v>
      </c>
      <c r="J118" s="6"/>
      <c r="K118" s="6"/>
      <c r="L118" s="6"/>
      <c r="M118" s="6"/>
      <c r="N118" s="6"/>
      <c r="O118" s="20">
        <v>42011.020833333336</v>
      </c>
      <c r="P118" s="21">
        <v>428</v>
      </c>
      <c r="Q118" s="6"/>
      <c r="R118" s="20">
        <v>42011.020833333336</v>
      </c>
      <c r="S118" s="21">
        <v>428</v>
      </c>
    </row>
    <row r="119" spans="2:19" x14ac:dyDescent="0.25">
      <c r="B119" s="6"/>
      <c r="C119" s="6"/>
      <c r="D119" s="6"/>
      <c r="E119" s="20">
        <v>42339.041666666664</v>
      </c>
      <c r="F119" s="21">
        <v>-2</v>
      </c>
      <c r="G119" s="6"/>
      <c r="H119" s="20">
        <v>42702.041666666664</v>
      </c>
      <c r="I119" s="21">
        <v>3</v>
      </c>
      <c r="J119" s="6"/>
      <c r="K119" s="6"/>
      <c r="L119" s="6"/>
      <c r="M119" s="6"/>
      <c r="N119" s="6"/>
      <c r="O119" s="20">
        <v>42016.020833333336</v>
      </c>
      <c r="P119" s="21">
        <v>198</v>
      </c>
      <c r="Q119" s="6"/>
      <c r="R119" s="20">
        <v>42016.020833333336</v>
      </c>
      <c r="S119" s="21">
        <v>198</v>
      </c>
    </row>
    <row r="120" spans="2:19" x14ac:dyDescent="0.25">
      <c r="B120" s="6"/>
      <c r="C120" s="6"/>
      <c r="D120" s="6"/>
      <c r="E120" s="20">
        <v>42341.041666666664</v>
      </c>
      <c r="F120" s="21">
        <v>53</v>
      </c>
      <c r="G120" s="6"/>
      <c r="H120" s="20">
        <v>42705.041666666664</v>
      </c>
      <c r="I120" s="21">
        <v>-97</v>
      </c>
      <c r="J120" s="6"/>
      <c r="K120" s="6"/>
      <c r="L120" s="6"/>
      <c r="M120" s="6"/>
      <c r="N120" s="6"/>
      <c r="O120" s="20">
        <v>42017.020833333336</v>
      </c>
      <c r="P120" s="21">
        <v>428</v>
      </c>
      <c r="Q120" s="6"/>
      <c r="R120" s="20">
        <v>42017.020833333336</v>
      </c>
      <c r="S120" s="21">
        <v>428</v>
      </c>
    </row>
    <row r="121" spans="2:19" x14ac:dyDescent="0.25">
      <c r="B121" s="6"/>
      <c r="C121" s="6"/>
      <c r="D121" s="6"/>
      <c r="E121" s="20">
        <v>42342.041666666664</v>
      </c>
      <c r="F121" s="21">
        <v>-52</v>
      </c>
      <c r="G121" s="6"/>
      <c r="H121" s="20">
        <v>42706.041666666664</v>
      </c>
      <c r="I121" s="21">
        <v>-207</v>
      </c>
      <c r="J121" s="6"/>
      <c r="K121" s="6"/>
      <c r="L121" s="6"/>
      <c r="M121" s="6"/>
      <c r="N121" s="6"/>
      <c r="O121" s="20">
        <v>42018.020833333336</v>
      </c>
      <c r="P121" s="21">
        <v>-717</v>
      </c>
      <c r="Q121" s="6"/>
      <c r="R121" s="20">
        <v>42018.020833333336</v>
      </c>
      <c r="S121" s="21">
        <v>-717</v>
      </c>
    </row>
    <row r="122" spans="2:19" x14ac:dyDescent="0.25">
      <c r="B122" s="6"/>
      <c r="C122" s="6"/>
      <c r="D122" s="6"/>
      <c r="E122" s="20">
        <v>42346.041666666664</v>
      </c>
      <c r="F122" s="21">
        <v>-812</v>
      </c>
      <c r="G122" s="6"/>
      <c r="H122" s="20">
        <v>42717.041666666664</v>
      </c>
      <c r="I122" s="21">
        <v>498</v>
      </c>
      <c r="J122" s="6"/>
      <c r="K122" s="6"/>
      <c r="L122" s="6"/>
      <c r="M122" s="6"/>
      <c r="N122" s="6"/>
      <c r="O122" s="20">
        <v>42019.020833333336</v>
      </c>
      <c r="P122" s="21">
        <v>-717</v>
      </c>
      <c r="Q122" s="6"/>
      <c r="R122" s="20">
        <v>42019.020833333336</v>
      </c>
      <c r="S122" s="21">
        <v>-717</v>
      </c>
    </row>
    <row r="123" spans="2:19" x14ac:dyDescent="0.25">
      <c r="B123" s="6"/>
      <c r="C123" s="6"/>
      <c r="D123" s="6"/>
      <c r="E123" s="20">
        <v>42348.041666666664</v>
      </c>
      <c r="F123" s="21">
        <v>8</v>
      </c>
      <c r="G123" s="6"/>
      <c r="H123" s="20">
        <v>42719.041666666664</v>
      </c>
      <c r="I123" s="21">
        <v>108</v>
      </c>
      <c r="J123" s="6"/>
      <c r="K123" s="6"/>
      <c r="L123" s="6"/>
      <c r="M123" s="6"/>
      <c r="N123" s="6"/>
      <c r="O123" s="20">
        <v>42020.020833333336</v>
      </c>
      <c r="P123" s="21">
        <v>63</v>
      </c>
      <c r="Q123" s="6"/>
      <c r="R123" s="20">
        <v>42020.020833333336</v>
      </c>
      <c r="S123" s="21">
        <v>63</v>
      </c>
    </row>
    <row r="124" spans="2:19" x14ac:dyDescent="0.25">
      <c r="B124" s="6"/>
      <c r="C124" s="6"/>
      <c r="D124" s="6"/>
      <c r="E124" s="20">
        <v>42352.041666666664</v>
      </c>
      <c r="F124" s="21">
        <v>-87</v>
      </c>
      <c r="G124" s="6"/>
      <c r="H124" s="20">
        <v>42723.041666666664</v>
      </c>
      <c r="I124" s="21">
        <v>-2</v>
      </c>
      <c r="J124" s="6"/>
      <c r="K124" s="6"/>
      <c r="L124" s="6"/>
      <c r="M124" s="6"/>
      <c r="N124" s="6"/>
      <c r="O124" s="20">
        <v>42031.020833333336</v>
      </c>
      <c r="P124" s="21">
        <v>-737</v>
      </c>
      <c r="Q124" s="6"/>
      <c r="R124" s="20">
        <v>42031.020833333336</v>
      </c>
      <c r="S124" s="21">
        <v>-737</v>
      </c>
    </row>
    <row r="125" spans="2:19" x14ac:dyDescent="0.25">
      <c r="B125" s="6"/>
      <c r="C125" s="6"/>
      <c r="D125" s="6"/>
      <c r="E125" s="20">
        <v>42356.041666666664</v>
      </c>
      <c r="F125" s="21">
        <v>108</v>
      </c>
      <c r="G125" s="6"/>
      <c r="H125" s="20">
        <v>42726.041666666664</v>
      </c>
      <c r="I125" s="21">
        <v>33</v>
      </c>
      <c r="J125" s="6"/>
      <c r="K125" s="6"/>
      <c r="L125" s="6"/>
      <c r="M125" s="6"/>
      <c r="N125" s="6"/>
      <c r="O125" s="20">
        <v>42032.020833333336</v>
      </c>
      <c r="P125" s="21">
        <v>238</v>
      </c>
      <c r="Q125" s="6"/>
      <c r="R125" s="20">
        <v>42032.020833333336</v>
      </c>
      <c r="S125" s="21">
        <v>238</v>
      </c>
    </row>
    <row r="126" spans="2:19" x14ac:dyDescent="0.25">
      <c r="B126" s="6"/>
      <c r="C126" s="6"/>
      <c r="D126" s="6"/>
      <c r="E126" s="20">
        <v>42359.041666666664</v>
      </c>
      <c r="F126" s="21">
        <v>568</v>
      </c>
      <c r="G126" s="6"/>
      <c r="H126" s="20">
        <v>42727.041666666664</v>
      </c>
      <c r="I126" s="21">
        <v>-117</v>
      </c>
      <c r="J126" s="6"/>
      <c r="K126" s="6"/>
      <c r="L126" s="6"/>
      <c r="M126" s="6"/>
      <c r="N126" s="6"/>
      <c r="O126" s="20">
        <v>42033.020833333336</v>
      </c>
      <c r="P126" s="21">
        <v>113</v>
      </c>
      <c r="Q126" s="6"/>
      <c r="R126" s="20">
        <v>42033.020833333336</v>
      </c>
      <c r="S126" s="21">
        <v>113</v>
      </c>
    </row>
    <row r="127" spans="2:19" x14ac:dyDescent="0.25">
      <c r="B127" s="6"/>
      <c r="C127" s="6"/>
      <c r="D127" s="6"/>
      <c r="E127" s="20">
        <v>42367.041666666664</v>
      </c>
      <c r="F127" s="21">
        <v>623</v>
      </c>
      <c r="G127" s="6"/>
      <c r="H127" s="20">
        <v>42733.041666666664</v>
      </c>
      <c r="I127" s="21">
        <v>-22</v>
      </c>
      <c r="J127" s="6"/>
      <c r="K127" s="6"/>
      <c r="L127" s="6"/>
      <c r="M127" s="6"/>
      <c r="N127" s="6"/>
      <c r="O127" s="20">
        <v>42037.041666666664</v>
      </c>
      <c r="P127" s="21">
        <v>123</v>
      </c>
      <c r="Q127" s="6"/>
      <c r="R127" s="20">
        <v>42037.041666666664</v>
      </c>
      <c r="S127" s="21">
        <v>123</v>
      </c>
    </row>
    <row r="128" spans="2:19" x14ac:dyDescent="0.25">
      <c r="B128" s="6"/>
      <c r="C128" s="6"/>
      <c r="D128" s="6"/>
      <c r="E128" s="6"/>
      <c r="F128" s="6"/>
      <c r="G128" s="6"/>
      <c r="H128" s="6"/>
      <c r="I128" s="6"/>
      <c r="J128" s="6"/>
      <c r="K128" s="6"/>
      <c r="L128" s="6"/>
      <c r="M128" s="6"/>
      <c r="N128" s="6"/>
      <c r="O128" s="20">
        <v>42040.020833333336</v>
      </c>
      <c r="P128" s="21">
        <v>663</v>
      </c>
      <c r="Q128" s="6"/>
      <c r="R128" s="20">
        <v>42040.020833333336</v>
      </c>
      <c r="S128" s="21">
        <v>663</v>
      </c>
    </row>
    <row r="129" spans="15:19" x14ac:dyDescent="0.25">
      <c r="O129" s="20">
        <v>42044.020833333336</v>
      </c>
      <c r="P129" s="21">
        <v>-357</v>
      </c>
      <c r="Q129" s="6"/>
      <c r="R129" s="20">
        <v>42044.020833333336</v>
      </c>
      <c r="S129" s="21">
        <v>-357</v>
      </c>
    </row>
    <row r="130" spans="15:19" x14ac:dyDescent="0.25">
      <c r="O130" s="20">
        <v>42045.020833333336</v>
      </c>
      <c r="P130" s="21">
        <v>353</v>
      </c>
      <c r="Q130" s="6"/>
      <c r="R130" s="20">
        <v>42045.020833333336</v>
      </c>
      <c r="S130" s="21">
        <v>353</v>
      </c>
    </row>
    <row r="131" spans="15:19" x14ac:dyDescent="0.25">
      <c r="O131" s="20">
        <v>42061.020833333336</v>
      </c>
      <c r="P131" s="21">
        <v>53</v>
      </c>
      <c r="Q131" s="6"/>
      <c r="R131" s="20">
        <v>42061.020833333336</v>
      </c>
      <c r="S131" s="21">
        <v>53</v>
      </c>
    </row>
    <row r="132" spans="15:19" x14ac:dyDescent="0.25">
      <c r="O132" s="20">
        <v>42065.041666666664</v>
      </c>
      <c r="P132" s="21">
        <v>-67</v>
      </c>
      <c r="Q132" s="6"/>
      <c r="R132" s="20">
        <v>42065.041666666664</v>
      </c>
      <c r="S132" s="21">
        <v>-67</v>
      </c>
    </row>
    <row r="133" spans="15:19" x14ac:dyDescent="0.25">
      <c r="O133" s="20">
        <v>42067.020833333336</v>
      </c>
      <c r="P133" s="21">
        <v>-252</v>
      </c>
      <c r="Q133" s="6"/>
      <c r="R133" s="20">
        <v>42067.020833333336</v>
      </c>
      <c r="S133" s="21">
        <v>-252</v>
      </c>
    </row>
    <row r="134" spans="15:19" x14ac:dyDescent="0.25">
      <c r="O134" s="20">
        <v>42068.020833333336</v>
      </c>
      <c r="P134" s="21">
        <v>168</v>
      </c>
      <c r="Q134" s="6"/>
      <c r="R134" s="20">
        <v>42068.020833333336</v>
      </c>
      <c r="S134" s="21">
        <v>168</v>
      </c>
    </row>
    <row r="135" spans="15:19" x14ac:dyDescent="0.25">
      <c r="O135" s="20">
        <v>42072.020833333336</v>
      </c>
      <c r="P135" s="21">
        <v>18</v>
      </c>
      <c r="Q135" s="6"/>
      <c r="R135" s="20">
        <v>42072.020833333336</v>
      </c>
      <c r="S135" s="21">
        <v>18</v>
      </c>
    </row>
    <row r="136" spans="15:19" x14ac:dyDescent="0.25">
      <c r="O136" s="20">
        <v>42074.020833333336</v>
      </c>
      <c r="P136" s="21">
        <v>108</v>
      </c>
      <c r="Q136" s="6"/>
      <c r="R136" s="20">
        <v>42074.020833333336</v>
      </c>
      <c r="S136" s="21">
        <v>108</v>
      </c>
    </row>
    <row r="137" spans="15:19" x14ac:dyDescent="0.25">
      <c r="O137" s="20">
        <v>42075.020833333336</v>
      </c>
      <c r="P137" s="21">
        <v>208</v>
      </c>
      <c r="Q137" s="6"/>
      <c r="R137" s="20">
        <v>42075.020833333336</v>
      </c>
      <c r="S137" s="21">
        <v>208</v>
      </c>
    </row>
    <row r="138" spans="15:19" x14ac:dyDescent="0.25">
      <c r="O138" s="20">
        <v>42079.020833333336</v>
      </c>
      <c r="P138" s="21">
        <v>358</v>
      </c>
      <c r="Q138" s="6"/>
      <c r="R138" s="20">
        <v>42079.020833333336</v>
      </c>
      <c r="S138" s="21">
        <v>358</v>
      </c>
    </row>
    <row r="139" spans="15:19" x14ac:dyDescent="0.25">
      <c r="O139" s="20">
        <v>42087.020833333336</v>
      </c>
      <c r="P139" s="21">
        <v>133</v>
      </c>
      <c r="Q139" s="6"/>
      <c r="R139" s="20">
        <v>42087.020833333336</v>
      </c>
      <c r="S139" s="21">
        <v>133</v>
      </c>
    </row>
    <row r="140" spans="15:19" x14ac:dyDescent="0.25">
      <c r="O140" s="20">
        <v>42088.020833333336</v>
      </c>
      <c r="P140" s="21">
        <v>53</v>
      </c>
      <c r="Q140" s="6"/>
      <c r="R140" s="20">
        <v>42088.020833333336</v>
      </c>
      <c r="S140" s="21">
        <v>53</v>
      </c>
    </row>
    <row r="141" spans="15:19" x14ac:dyDescent="0.25">
      <c r="O141" s="20">
        <v>42089.020833333336</v>
      </c>
      <c r="P141" s="21">
        <v>-747</v>
      </c>
      <c r="Q141" s="6"/>
      <c r="R141" s="20">
        <v>42089.020833333336</v>
      </c>
      <c r="S141" s="21">
        <v>-747</v>
      </c>
    </row>
    <row r="142" spans="15:19" x14ac:dyDescent="0.25">
      <c r="O142" s="20">
        <v>42090.020833333336</v>
      </c>
      <c r="P142" s="21">
        <v>-182</v>
      </c>
      <c r="Q142" s="6"/>
      <c r="R142" s="20">
        <v>42090.020833333336</v>
      </c>
      <c r="S142" s="21">
        <v>-182</v>
      </c>
    </row>
    <row r="143" spans="15:19" x14ac:dyDescent="0.25">
      <c r="O143" s="20">
        <v>42095.020833333336</v>
      </c>
      <c r="P143" s="21">
        <v>-747</v>
      </c>
      <c r="Q143" s="6"/>
      <c r="R143" s="20">
        <v>42095.020833333336</v>
      </c>
      <c r="S143" s="21">
        <v>-747</v>
      </c>
    </row>
    <row r="144" spans="15:19" x14ac:dyDescent="0.25">
      <c r="O144" s="20">
        <v>42096.020833333336</v>
      </c>
      <c r="P144" s="21">
        <v>-162</v>
      </c>
      <c r="Q144" s="6"/>
      <c r="R144" s="20">
        <v>42096.020833333336</v>
      </c>
      <c r="S144" s="21">
        <v>-162</v>
      </c>
    </row>
    <row r="145" spans="15:19" x14ac:dyDescent="0.25">
      <c r="O145" s="20">
        <v>42102.020833333336</v>
      </c>
      <c r="P145" s="21">
        <v>53</v>
      </c>
      <c r="Q145" s="6"/>
      <c r="R145" s="20">
        <v>42102.020833333336</v>
      </c>
      <c r="S145" s="21">
        <v>53</v>
      </c>
    </row>
    <row r="146" spans="15:19" x14ac:dyDescent="0.25">
      <c r="O146" s="20">
        <v>42108.020833333336</v>
      </c>
      <c r="P146" s="21">
        <v>-47</v>
      </c>
      <c r="Q146" s="6"/>
      <c r="R146" s="20">
        <v>42108.020833333336</v>
      </c>
      <c r="S146" s="21">
        <v>-47</v>
      </c>
    </row>
    <row r="147" spans="15:19" x14ac:dyDescent="0.25">
      <c r="O147" s="20">
        <v>42109.020833333336</v>
      </c>
      <c r="P147" s="21">
        <v>133</v>
      </c>
      <c r="Q147" s="6"/>
      <c r="R147" s="20">
        <v>42109.020833333336</v>
      </c>
      <c r="S147" s="21">
        <v>133</v>
      </c>
    </row>
    <row r="148" spans="15:19" x14ac:dyDescent="0.25">
      <c r="O148" s="20">
        <v>42111.020833333336</v>
      </c>
      <c r="P148" s="21">
        <v>-762</v>
      </c>
      <c r="Q148" s="6"/>
      <c r="R148" s="20">
        <v>42111.020833333336</v>
      </c>
      <c r="S148" s="21">
        <v>-762</v>
      </c>
    </row>
    <row r="149" spans="15:19" x14ac:dyDescent="0.25">
      <c r="O149" s="20">
        <v>42114.020833333336</v>
      </c>
      <c r="P149" s="21">
        <v>178</v>
      </c>
      <c r="Q149" s="6"/>
      <c r="R149" s="20">
        <v>42114.020833333336</v>
      </c>
      <c r="S149" s="21">
        <v>178</v>
      </c>
    </row>
    <row r="150" spans="15:19" x14ac:dyDescent="0.25">
      <c r="O150" s="20">
        <v>42122.020833333336</v>
      </c>
      <c r="P150" s="21">
        <v>-72</v>
      </c>
      <c r="Q150" s="6"/>
      <c r="R150" s="20">
        <v>42122.020833333336</v>
      </c>
      <c r="S150" s="21">
        <v>-72</v>
      </c>
    </row>
    <row r="151" spans="15:19" x14ac:dyDescent="0.25">
      <c r="O151" s="20">
        <v>42123.041666666664</v>
      </c>
      <c r="P151" s="21">
        <v>-452</v>
      </c>
      <c r="Q151" s="6"/>
      <c r="R151" s="20">
        <v>42123.041666666664</v>
      </c>
      <c r="S151" s="21">
        <v>-452</v>
      </c>
    </row>
    <row r="152" spans="15:19" x14ac:dyDescent="0.25">
      <c r="O152" s="20">
        <v>42124.020833333336</v>
      </c>
      <c r="P152" s="21">
        <v>-182</v>
      </c>
      <c r="Q152" s="6"/>
      <c r="R152" s="20">
        <v>42124.020833333336</v>
      </c>
      <c r="S152" s="21">
        <v>-182</v>
      </c>
    </row>
    <row r="153" spans="15:19" x14ac:dyDescent="0.25">
      <c r="O153" s="20">
        <v>42125.020833333336</v>
      </c>
      <c r="P153" s="21">
        <v>53</v>
      </c>
      <c r="Q153" s="6"/>
      <c r="R153" s="20">
        <v>42125.020833333336</v>
      </c>
      <c r="S153" s="21">
        <v>53</v>
      </c>
    </row>
    <row r="154" spans="15:19" x14ac:dyDescent="0.25">
      <c r="O154" s="20">
        <v>42130.020833333336</v>
      </c>
      <c r="P154" s="21">
        <v>-42</v>
      </c>
      <c r="Q154" s="6"/>
      <c r="R154" s="20">
        <v>42130.020833333336</v>
      </c>
      <c r="S154" s="21">
        <v>-42</v>
      </c>
    </row>
    <row r="155" spans="15:19" x14ac:dyDescent="0.25">
      <c r="O155" s="20">
        <v>42131.020833333336</v>
      </c>
      <c r="P155" s="21">
        <v>-757</v>
      </c>
      <c r="Q155" s="6"/>
      <c r="R155" s="20">
        <v>42131.020833333336</v>
      </c>
      <c r="S155" s="21">
        <v>-757</v>
      </c>
    </row>
    <row r="156" spans="15:19" x14ac:dyDescent="0.25">
      <c r="O156" s="20">
        <v>42136.020833333336</v>
      </c>
      <c r="P156" s="21">
        <v>-767</v>
      </c>
      <c r="Q156" s="6"/>
      <c r="R156" s="20">
        <v>42136.020833333336</v>
      </c>
      <c r="S156" s="21">
        <v>-767</v>
      </c>
    </row>
    <row r="157" spans="15:19" x14ac:dyDescent="0.25">
      <c r="O157" s="20">
        <v>42137.041666666664</v>
      </c>
      <c r="P157" s="21">
        <v>223</v>
      </c>
      <c r="Q157" s="6"/>
      <c r="R157" s="20">
        <v>42137.041666666664</v>
      </c>
      <c r="S157" s="21">
        <v>223</v>
      </c>
    </row>
    <row r="158" spans="15:19" x14ac:dyDescent="0.25">
      <c r="O158" s="20">
        <v>42144.041666666664</v>
      </c>
      <c r="P158" s="21">
        <v>148</v>
      </c>
      <c r="Q158" s="6"/>
      <c r="R158" s="20">
        <v>42144.041666666664</v>
      </c>
      <c r="S158" s="21">
        <v>148</v>
      </c>
    </row>
    <row r="159" spans="15:19" x14ac:dyDescent="0.25">
      <c r="O159" s="20">
        <v>42149.041666666664</v>
      </c>
      <c r="P159" s="21">
        <v>-152</v>
      </c>
      <c r="Q159" s="6"/>
      <c r="R159" s="20">
        <v>42149.041666666664</v>
      </c>
      <c r="S159" s="21">
        <v>-152</v>
      </c>
    </row>
    <row r="160" spans="15:19" x14ac:dyDescent="0.25">
      <c r="O160" s="20">
        <v>42150.020833333336</v>
      </c>
      <c r="P160" s="21">
        <v>-262</v>
      </c>
      <c r="Q160" s="6"/>
      <c r="R160" s="20">
        <v>42150.020833333336</v>
      </c>
      <c r="S160" s="21">
        <v>-262</v>
      </c>
    </row>
    <row r="161" spans="15:19" x14ac:dyDescent="0.25">
      <c r="O161" s="20">
        <v>42151.041666666664</v>
      </c>
      <c r="P161" s="21">
        <v>133</v>
      </c>
      <c r="Q161" s="6"/>
      <c r="R161" s="20">
        <v>42151.041666666664</v>
      </c>
      <c r="S161" s="21">
        <v>133</v>
      </c>
    </row>
    <row r="162" spans="15:19" x14ac:dyDescent="0.25">
      <c r="O162" s="20">
        <v>42153.020833333336</v>
      </c>
      <c r="P162" s="21">
        <v>-292</v>
      </c>
      <c r="Q162" s="6"/>
      <c r="R162" s="20">
        <v>42153.020833333336</v>
      </c>
      <c r="S162" s="21">
        <v>-292</v>
      </c>
    </row>
    <row r="163" spans="15:19" x14ac:dyDescent="0.25">
      <c r="O163" s="20">
        <v>42156.041666666664</v>
      </c>
      <c r="P163" s="21">
        <v>228</v>
      </c>
      <c r="Q163" s="6"/>
      <c r="R163" s="20">
        <v>42156.041666666664</v>
      </c>
      <c r="S163" s="21">
        <v>228</v>
      </c>
    </row>
    <row r="164" spans="15:19" x14ac:dyDescent="0.25">
      <c r="O164" s="20">
        <v>42158.020833333336</v>
      </c>
      <c r="P164" s="21">
        <v>558</v>
      </c>
      <c r="Q164" s="6"/>
      <c r="R164" s="20">
        <v>42158.020833333336</v>
      </c>
      <c r="S164" s="21">
        <v>558</v>
      </c>
    </row>
    <row r="165" spans="15:19" x14ac:dyDescent="0.25">
      <c r="O165" s="20">
        <v>42160.020833333336</v>
      </c>
      <c r="P165" s="21">
        <v>-317</v>
      </c>
      <c r="Q165" s="6"/>
      <c r="R165" s="20">
        <v>42160.020833333336</v>
      </c>
      <c r="S165" s="21">
        <v>-317</v>
      </c>
    </row>
    <row r="166" spans="15:19" x14ac:dyDescent="0.25">
      <c r="O166" s="20">
        <v>42163.020833333336</v>
      </c>
      <c r="P166" s="21">
        <v>-147</v>
      </c>
      <c r="Q166" s="6"/>
      <c r="R166" s="20">
        <v>42163.020833333336</v>
      </c>
      <c r="S166" s="21">
        <v>-147</v>
      </c>
    </row>
    <row r="167" spans="15:19" x14ac:dyDescent="0.25">
      <c r="O167" s="20">
        <v>42164.020833333336</v>
      </c>
      <c r="P167" s="21">
        <v>-337</v>
      </c>
      <c r="Q167" s="6"/>
      <c r="R167" s="20">
        <v>42164.020833333336</v>
      </c>
      <c r="S167" s="21">
        <v>-337</v>
      </c>
    </row>
    <row r="168" spans="15:19" x14ac:dyDescent="0.25">
      <c r="O168" s="20">
        <v>42165.020833333336</v>
      </c>
      <c r="P168" s="21">
        <v>153</v>
      </c>
      <c r="Q168" s="6"/>
      <c r="R168" s="20">
        <v>42165.020833333336</v>
      </c>
      <c r="S168" s="21">
        <v>153</v>
      </c>
    </row>
    <row r="169" spans="15:19" x14ac:dyDescent="0.25">
      <c r="O169" s="20">
        <v>42170.020833333336</v>
      </c>
      <c r="P169" s="21">
        <v>-242</v>
      </c>
      <c r="Q169" s="6"/>
      <c r="R169" s="20">
        <v>42170.020833333336</v>
      </c>
      <c r="S169" s="21">
        <v>-242</v>
      </c>
    </row>
    <row r="170" spans="15:19" x14ac:dyDescent="0.25">
      <c r="O170" s="20">
        <v>42171.020833333336</v>
      </c>
      <c r="P170" s="21">
        <v>-197</v>
      </c>
      <c r="Q170" s="6"/>
      <c r="R170" s="20">
        <v>42171.020833333336</v>
      </c>
      <c r="S170" s="21">
        <v>-197</v>
      </c>
    </row>
    <row r="171" spans="15:19" x14ac:dyDescent="0.25">
      <c r="O171" s="20">
        <v>42177.020833333336</v>
      </c>
      <c r="P171" s="21">
        <v>383</v>
      </c>
      <c r="Q171" s="6"/>
      <c r="R171" s="20">
        <v>42177.020833333336</v>
      </c>
      <c r="S171" s="21">
        <v>383</v>
      </c>
    </row>
    <row r="172" spans="15:19" x14ac:dyDescent="0.25">
      <c r="O172" s="20">
        <v>42180.020833333336</v>
      </c>
      <c r="P172" s="21">
        <v>248</v>
      </c>
      <c r="Q172" s="6"/>
      <c r="R172" s="20">
        <v>42180.020833333336</v>
      </c>
      <c r="S172" s="21">
        <v>248</v>
      </c>
    </row>
    <row r="173" spans="15:19" x14ac:dyDescent="0.25">
      <c r="O173" s="20">
        <v>42181.041666666664</v>
      </c>
      <c r="P173" s="21">
        <v>-42</v>
      </c>
      <c r="Q173" s="6"/>
      <c r="R173" s="20">
        <v>42181.041666666664</v>
      </c>
      <c r="S173" s="21">
        <v>-42</v>
      </c>
    </row>
    <row r="174" spans="15:19" x14ac:dyDescent="0.25">
      <c r="O174" s="20">
        <v>42184.041666666664</v>
      </c>
      <c r="P174" s="21">
        <v>338</v>
      </c>
      <c r="Q174" s="6"/>
      <c r="R174" s="20">
        <v>42184.041666666664</v>
      </c>
      <c r="S174" s="21">
        <v>338</v>
      </c>
    </row>
    <row r="175" spans="15:19" x14ac:dyDescent="0.25">
      <c r="O175" s="20">
        <v>42185.020833333336</v>
      </c>
      <c r="P175" s="21">
        <v>333</v>
      </c>
      <c r="Q175" s="6"/>
      <c r="R175" s="20">
        <v>42185.020833333336</v>
      </c>
      <c r="S175" s="21">
        <v>333</v>
      </c>
    </row>
    <row r="176" spans="15:19" x14ac:dyDescent="0.25">
      <c r="O176" s="20">
        <v>42192.020833333336</v>
      </c>
      <c r="P176" s="21">
        <v>-132</v>
      </c>
      <c r="Q176" s="6"/>
      <c r="R176" s="20">
        <v>42192.020833333336</v>
      </c>
      <c r="S176" s="21">
        <v>-132</v>
      </c>
    </row>
    <row r="177" spans="15:19" x14ac:dyDescent="0.25">
      <c r="O177" s="20">
        <v>42194.020833333336</v>
      </c>
      <c r="P177" s="21">
        <v>633</v>
      </c>
      <c r="Q177" s="6"/>
      <c r="R177" s="20">
        <v>42194.020833333336</v>
      </c>
      <c r="S177" s="21">
        <v>633</v>
      </c>
    </row>
    <row r="178" spans="15:19" x14ac:dyDescent="0.25">
      <c r="O178" s="20">
        <v>42195.020833333336</v>
      </c>
      <c r="P178" s="21">
        <v>743</v>
      </c>
      <c r="Q178" s="6"/>
      <c r="R178" s="20">
        <v>42195.020833333336</v>
      </c>
      <c r="S178" s="21">
        <v>743</v>
      </c>
    </row>
    <row r="179" spans="15:19" x14ac:dyDescent="0.25">
      <c r="O179" s="20">
        <v>42207.041666666664</v>
      </c>
      <c r="P179" s="21">
        <v>-392</v>
      </c>
      <c r="Q179" s="6"/>
      <c r="R179" s="20">
        <v>42207.041666666664</v>
      </c>
      <c r="S179" s="21">
        <v>-392</v>
      </c>
    </row>
    <row r="180" spans="15:19" x14ac:dyDescent="0.25">
      <c r="O180" s="20">
        <v>42208.041666666664</v>
      </c>
      <c r="P180" s="21">
        <v>-137</v>
      </c>
      <c r="Q180" s="6"/>
      <c r="R180" s="20">
        <v>42208.041666666664</v>
      </c>
      <c r="S180" s="21">
        <v>-137</v>
      </c>
    </row>
    <row r="181" spans="15:19" x14ac:dyDescent="0.25">
      <c r="O181" s="20">
        <v>42209.041666666664</v>
      </c>
      <c r="P181" s="21">
        <v>-202</v>
      </c>
      <c r="Q181" s="6"/>
      <c r="R181" s="20">
        <v>42209.041666666664</v>
      </c>
      <c r="S181" s="21">
        <v>-202</v>
      </c>
    </row>
    <row r="182" spans="15:19" x14ac:dyDescent="0.25">
      <c r="O182" s="20">
        <v>42212.041666666664</v>
      </c>
      <c r="P182" s="21">
        <v>-577</v>
      </c>
      <c r="Q182" s="6"/>
      <c r="R182" s="20">
        <v>42212.041666666664</v>
      </c>
      <c r="S182" s="21">
        <v>-577</v>
      </c>
    </row>
    <row r="183" spans="15:19" x14ac:dyDescent="0.25">
      <c r="O183" s="20">
        <v>42213.041666666664</v>
      </c>
      <c r="P183" s="21">
        <v>368</v>
      </c>
      <c r="Q183" s="6"/>
      <c r="R183" s="20">
        <v>42213.041666666664</v>
      </c>
      <c r="S183" s="21">
        <v>368</v>
      </c>
    </row>
    <row r="184" spans="15:19" x14ac:dyDescent="0.25">
      <c r="O184" s="20">
        <v>42219.041666666664</v>
      </c>
      <c r="P184" s="21">
        <v>-67</v>
      </c>
      <c r="Q184" s="6"/>
      <c r="R184" s="20">
        <v>42219.041666666664</v>
      </c>
      <c r="S184" s="21">
        <v>-67</v>
      </c>
    </row>
    <row r="185" spans="15:19" x14ac:dyDescent="0.25">
      <c r="O185" s="20">
        <v>42220.041666666664</v>
      </c>
      <c r="P185" s="21">
        <v>3</v>
      </c>
      <c r="Q185" s="6"/>
      <c r="R185" s="20">
        <v>42220.041666666664</v>
      </c>
      <c r="S185" s="21">
        <v>3</v>
      </c>
    </row>
    <row r="186" spans="15:19" x14ac:dyDescent="0.25">
      <c r="O186" s="20">
        <v>42221.041666666664</v>
      </c>
      <c r="P186" s="21">
        <v>668</v>
      </c>
      <c r="Q186" s="6"/>
      <c r="R186" s="20">
        <v>42221.041666666664</v>
      </c>
      <c r="S186" s="21">
        <v>668</v>
      </c>
    </row>
    <row r="187" spans="15:19" x14ac:dyDescent="0.25">
      <c r="O187" s="20">
        <v>42223.041666666664</v>
      </c>
      <c r="P187" s="21">
        <v>-27</v>
      </c>
      <c r="Q187" s="6"/>
      <c r="R187" s="20">
        <v>42223.041666666664</v>
      </c>
      <c r="S187" s="21">
        <v>-27</v>
      </c>
    </row>
    <row r="188" spans="15:19" x14ac:dyDescent="0.25">
      <c r="O188" s="20">
        <v>42226.041666666664</v>
      </c>
      <c r="P188" s="21">
        <v>563</v>
      </c>
      <c r="Q188" s="6"/>
      <c r="R188" s="20">
        <v>42226.041666666664</v>
      </c>
      <c r="S188" s="21">
        <v>563</v>
      </c>
    </row>
    <row r="189" spans="15:19" x14ac:dyDescent="0.25">
      <c r="O189" s="20">
        <v>42228.041666666664</v>
      </c>
      <c r="P189" s="21">
        <v>-782</v>
      </c>
      <c r="Q189" s="6"/>
      <c r="R189" s="20">
        <v>42228.041666666664</v>
      </c>
      <c r="S189" s="21">
        <v>-782</v>
      </c>
    </row>
    <row r="190" spans="15:19" x14ac:dyDescent="0.25">
      <c r="O190" s="20">
        <v>42230.041666666664</v>
      </c>
      <c r="P190" s="21">
        <v>-112</v>
      </c>
      <c r="Q190" s="6"/>
      <c r="R190" s="20">
        <v>42230.041666666664</v>
      </c>
      <c r="S190" s="21">
        <v>-112</v>
      </c>
    </row>
    <row r="191" spans="15:19" x14ac:dyDescent="0.25">
      <c r="O191" s="20">
        <v>42235.041666666664</v>
      </c>
      <c r="P191" s="21">
        <v>-222</v>
      </c>
      <c r="Q191" s="6"/>
      <c r="R191" s="20">
        <v>42235.041666666664</v>
      </c>
      <c r="S191" s="21">
        <v>-222</v>
      </c>
    </row>
    <row r="192" spans="15:19" x14ac:dyDescent="0.25">
      <c r="O192" s="20">
        <v>42236.041666666664</v>
      </c>
      <c r="P192" s="21">
        <v>-777</v>
      </c>
      <c r="Q192" s="6"/>
      <c r="R192" s="20">
        <v>42236.041666666664</v>
      </c>
      <c r="S192" s="21">
        <v>-777</v>
      </c>
    </row>
    <row r="193" spans="15:19" x14ac:dyDescent="0.25">
      <c r="O193" s="20">
        <v>42237.041666666664</v>
      </c>
      <c r="P193" s="21">
        <v>-212</v>
      </c>
      <c r="Q193" s="6"/>
      <c r="R193" s="20">
        <v>42237.041666666664</v>
      </c>
      <c r="S193" s="21">
        <v>-212</v>
      </c>
    </row>
    <row r="194" spans="15:19" x14ac:dyDescent="0.25">
      <c r="O194" s="20">
        <v>42240.041666666664</v>
      </c>
      <c r="P194" s="21">
        <v>-1097</v>
      </c>
      <c r="Q194" s="6"/>
      <c r="R194" s="20">
        <v>42240.041666666664</v>
      </c>
      <c r="S194" s="21">
        <v>-1097</v>
      </c>
    </row>
    <row r="195" spans="15:19" x14ac:dyDescent="0.25">
      <c r="O195" s="20">
        <v>42241.041666666664</v>
      </c>
      <c r="P195" s="21">
        <v>1238</v>
      </c>
      <c r="Q195" s="6"/>
      <c r="R195" s="20">
        <v>42241.041666666664</v>
      </c>
      <c r="S195" s="21">
        <v>1238</v>
      </c>
    </row>
    <row r="196" spans="15:19" x14ac:dyDescent="0.25">
      <c r="O196" s="20">
        <v>42242.041666666664</v>
      </c>
      <c r="P196" s="21">
        <v>1003</v>
      </c>
      <c r="Q196" s="6"/>
      <c r="R196" s="20">
        <v>42242.041666666664</v>
      </c>
      <c r="S196" s="21">
        <v>1003</v>
      </c>
    </row>
    <row r="197" spans="15:19" x14ac:dyDescent="0.25">
      <c r="O197" s="20">
        <v>42248.041666666664</v>
      </c>
      <c r="P197" s="21">
        <v>-1122</v>
      </c>
      <c r="Q197" s="6"/>
      <c r="R197" s="20">
        <v>42248.041666666664</v>
      </c>
      <c r="S197" s="21">
        <v>-1122</v>
      </c>
    </row>
    <row r="198" spans="15:19" x14ac:dyDescent="0.25">
      <c r="O198" s="20">
        <v>42249.041666666664</v>
      </c>
      <c r="P198" s="21">
        <v>1278</v>
      </c>
      <c r="Q198" s="6"/>
      <c r="R198" s="20">
        <v>42249.041666666664</v>
      </c>
      <c r="S198" s="21">
        <v>1278</v>
      </c>
    </row>
    <row r="199" spans="15:19" x14ac:dyDescent="0.25">
      <c r="O199" s="20">
        <v>42251.041666666664</v>
      </c>
      <c r="P199" s="21">
        <v>-807</v>
      </c>
      <c r="Q199" s="6"/>
      <c r="R199" s="20">
        <v>42251.041666666664</v>
      </c>
      <c r="S199" s="21">
        <v>-807</v>
      </c>
    </row>
    <row r="200" spans="15:19" x14ac:dyDescent="0.25">
      <c r="O200" s="20">
        <v>42254.041666666664</v>
      </c>
      <c r="P200" s="21">
        <v>473</v>
      </c>
      <c r="Q200" s="6"/>
      <c r="R200" s="20">
        <v>42254.041666666664</v>
      </c>
      <c r="S200" s="21">
        <v>473</v>
      </c>
    </row>
    <row r="201" spans="15:19" x14ac:dyDescent="0.25">
      <c r="O201" s="20">
        <v>42255.041666666664</v>
      </c>
      <c r="P201" s="21">
        <v>668</v>
      </c>
      <c r="Q201" s="6"/>
      <c r="R201" s="20">
        <v>42255.041666666664</v>
      </c>
      <c r="S201" s="21">
        <v>668</v>
      </c>
    </row>
    <row r="202" spans="15:19" x14ac:dyDescent="0.25">
      <c r="O202" s="20">
        <v>42257.041666666664</v>
      </c>
      <c r="P202" s="21">
        <v>763</v>
      </c>
      <c r="Q202" s="6"/>
      <c r="R202" s="20">
        <v>42257.041666666664</v>
      </c>
      <c r="S202" s="21">
        <v>763</v>
      </c>
    </row>
    <row r="203" spans="15:19" x14ac:dyDescent="0.25">
      <c r="O203" s="20">
        <v>42262.041666666664</v>
      </c>
      <c r="P203" s="21">
        <v>23</v>
      </c>
      <c r="Q203" s="6"/>
      <c r="R203" s="20">
        <v>42262.041666666664</v>
      </c>
      <c r="S203" s="21">
        <v>23</v>
      </c>
    </row>
    <row r="204" spans="15:19" x14ac:dyDescent="0.25">
      <c r="O204" s="20">
        <v>42268.041666666664</v>
      </c>
      <c r="P204" s="21">
        <v>-82</v>
      </c>
      <c r="Q204" s="6"/>
      <c r="R204" s="20">
        <v>42268.041666666664</v>
      </c>
      <c r="S204" s="21">
        <v>-82</v>
      </c>
    </row>
    <row r="205" spans="15:19" x14ac:dyDescent="0.25">
      <c r="O205" s="20">
        <v>42270.041666666664</v>
      </c>
      <c r="P205" s="21">
        <v>33</v>
      </c>
      <c r="Q205" s="6"/>
      <c r="R205" s="20">
        <v>42270.041666666664</v>
      </c>
      <c r="S205" s="21">
        <v>33</v>
      </c>
    </row>
    <row r="206" spans="15:19" x14ac:dyDescent="0.25">
      <c r="O206" s="20">
        <v>42272.041666666664</v>
      </c>
      <c r="P206" s="21">
        <v>403</v>
      </c>
      <c r="Q206" s="6"/>
      <c r="R206" s="20">
        <v>42272.041666666664</v>
      </c>
      <c r="S206" s="21">
        <v>403</v>
      </c>
    </row>
    <row r="207" spans="15:19" x14ac:dyDescent="0.25">
      <c r="O207" s="20">
        <v>42275.041666666664</v>
      </c>
      <c r="P207" s="21">
        <v>453</v>
      </c>
      <c r="Q207" s="6"/>
      <c r="R207" s="20">
        <v>42275.041666666664</v>
      </c>
      <c r="S207" s="21">
        <v>453</v>
      </c>
    </row>
    <row r="208" spans="15:19" x14ac:dyDescent="0.25">
      <c r="O208" s="20">
        <v>42276.041666666664</v>
      </c>
      <c r="P208" s="21">
        <v>-72</v>
      </c>
      <c r="Q208" s="6"/>
      <c r="R208" s="20">
        <v>42276.041666666664</v>
      </c>
      <c r="S208" s="21">
        <v>-72</v>
      </c>
    </row>
    <row r="209" spans="15:19" x14ac:dyDescent="0.25">
      <c r="O209" s="20">
        <v>42277.041666666664</v>
      </c>
      <c r="P209" s="21">
        <v>718</v>
      </c>
      <c r="Q209" s="6"/>
      <c r="R209" s="20">
        <v>42277.041666666664</v>
      </c>
      <c r="S209" s="21">
        <v>718</v>
      </c>
    </row>
    <row r="210" spans="15:19" x14ac:dyDescent="0.25">
      <c r="O210" s="20">
        <v>42284.041666666664</v>
      </c>
      <c r="P210" s="21">
        <v>653</v>
      </c>
      <c r="Q210" s="6"/>
      <c r="R210" s="20">
        <v>42284.041666666664</v>
      </c>
      <c r="S210" s="21">
        <v>653</v>
      </c>
    </row>
    <row r="211" spans="15:19" x14ac:dyDescent="0.25">
      <c r="O211" s="20">
        <v>42291.041666666664</v>
      </c>
      <c r="P211" s="21">
        <v>-192</v>
      </c>
      <c r="Q211" s="6"/>
      <c r="R211" s="20">
        <v>42291.041666666664</v>
      </c>
      <c r="S211" s="21">
        <v>-192</v>
      </c>
    </row>
    <row r="212" spans="15:19" x14ac:dyDescent="0.25">
      <c r="O212" s="20">
        <v>42292.041666666664</v>
      </c>
      <c r="P212" s="21">
        <v>328</v>
      </c>
      <c r="Q212" s="6"/>
      <c r="R212" s="20">
        <v>42292.041666666664</v>
      </c>
      <c r="S212" s="21">
        <v>328</v>
      </c>
    </row>
    <row r="213" spans="15:19" x14ac:dyDescent="0.25">
      <c r="O213" s="20">
        <v>42298.041666666664</v>
      </c>
      <c r="P213" s="21">
        <v>248</v>
      </c>
      <c r="Q213" s="6"/>
      <c r="R213" s="20">
        <v>42298.041666666664</v>
      </c>
      <c r="S213" s="21">
        <v>248</v>
      </c>
    </row>
    <row r="214" spans="15:19" x14ac:dyDescent="0.25">
      <c r="O214" s="20">
        <v>42299.041666666664</v>
      </c>
      <c r="P214" s="21">
        <v>88</v>
      </c>
      <c r="Q214" s="6"/>
      <c r="R214" s="20">
        <v>42299.041666666664</v>
      </c>
      <c r="S214" s="21">
        <v>88</v>
      </c>
    </row>
    <row r="215" spans="15:19" x14ac:dyDescent="0.25">
      <c r="O215" s="20">
        <v>42307.041666666664</v>
      </c>
      <c r="P215" s="21">
        <v>188</v>
      </c>
      <c r="Q215" s="6"/>
      <c r="R215" s="20">
        <v>42307.041666666664</v>
      </c>
      <c r="S215" s="21">
        <v>188</v>
      </c>
    </row>
    <row r="216" spans="15:19" x14ac:dyDescent="0.25">
      <c r="O216" s="20">
        <v>42310.041666666664</v>
      </c>
      <c r="P216" s="21">
        <v>368</v>
      </c>
      <c r="Q216" s="6"/>
      <c r="R216" s="20">
        <v>42310.041666666664</v>
      </c>
      <c r="S216" s="21">
        <v>368</v>
      </c>
    </row>
    <row r="217" spans="15:19" x14ac:dyDescent="0.25">
      <c r="O217" s="20">
        <v>42314.041666666664</v>
      </c>
      <c r="P217" s="21">
        <v>-342</v>
      </c>
      <c r="Q217" s="6"/>
      <c r="R217" s="20">
        <v>42314.041666666664</v>
      </c>
      <c r="S217" s="21">
        <v>-342</v>
      </c>
    </row>
    <row r="218" spans="15:19" x14ac:dyDescent="0.25">
      <c r="O218" s="20">
        <v>42318.041666666664</v>
      </c>
      <c r="P218" s="21">
        <v>-307</v>
      </c>
      <c r="Q218" s="6"/>
      <c r="R218" s="20">
        <v>42318.041666666664</v>
      </c>
      <c r="S218" s="21">
        <v>-307</v>
      </c>
    </row>
    <row r="219" spans="15:19" x14ac:dyDescent="0.25">
      <c r="O219" s="20">
        <v>42319.041666666664</v>
      </c>
      <c r="P219" s="21">
        <v>343</v>
      </c>
      <c r="Q219" s="6"/>
      <c r="R219" s="20">
        <v>42319.041666666664</v>
      </c>
      <c r="S219" s="21">
        <v>343</v>
      </c>
    </row>
    <row r="220" spans="15:19" x14ac:dyDescent="0.25">
      <c r="O220" s="20">
        <v>42320.041666666664</v>
      </c>
      <c r="P220" s="21">
        <v>-202</v>
      </c>
      <c r="Q220" s="6"/>
      <c r="R220" s="20">
        <v>42320.041666666664</v>
      </c>
      <c r="S220" s="21">
        <v>-202</v>
      </c>
    </row>
    <row r="221" spans="15:19" x14ac:dyDescent="0.25">
      <c r="O221" s="20">
        <v>42321.041666666664</v>
      </c>
      <c r="P221" s="21">
        <v>-187</v>
      </c>
      <c r="Q221" s="6"/>
      <c r="R221" s="20">
        <v>42321.041666666664</v>
      </c>
      <c r="S221" s="21">
        <v>-187</v>
      </c>
    </row>
    <row r="222" spans="15:19" x14ac:dyDescent="0.25">
      <c r="O222" s="20">
        <v>42324.041666666664</v>
      </c>
      <c r="P222" s="21">
        <v>523</v>
      </c>
      <c r="Q222" s="6"/>
      <c r="R222" s="20">
        <v>42324.041666666664</v>
      </c>
      <c r="S222" s="21">
        <v>523</v>
      </c>
    </row>
    <row r="223" spans="15:19" x14ac:dyDescent="0.25">
      <c r="O223" s="20">
        <v>42332.041666666664</v>
      </c>
      <c r="P223" s="21">
        <v>-807</v>
      </c>
      <c r="Q223" s="6"/>
      <c r="R223" s="20">
        <v>42332.041666666664</v>
      </c>
      <c r="S223" s="21">
        <v>-807</v>
      </c>
    </row>
    <row r="224" spans="15:19" x14ac:dyDescent="0.25">
      <c r="O224" s="20">
        <v>42333.041666666664</v>
      </c>
      <c r="P224" s="21">
        <v>168</v>
      </c>
      <c r="Q224" s="6"/>
      <c r="R224" s="20">
        <v>42333.041666666664</v>
      </c>
      <c r="S224" s="21">
        <v>168</v>
      </c>
    </row>
    <row r="225" spans="15:19" x14ac:dyDescent="0.25">
      <c r="O225" s="20">
        <v>42339.041666666664</v>
      </c>
      <c r="P225" s="21">
        <v>-2</v>
      </c>
      <c r="Q225" s="6"/>
      <c r="R225" s="20">
        <v>42339.041666666664</v>
      </c>
      <c r="S225" s="21">
        <v>-2</v>
      </c>
    </row>
    <row r="226" spans="15:19" x14ac:dyDescent="0.25">
      <c r="O226" s="20">
        <v>42341.041666666664</v>
      </c>
      <c r="P226" s="21">
        <v>53</v>
      </c>
      <c r="Q226" s="6"/>
      <c r="R226" s="20">
        <v>42341.041666666664</v>
      </c>
      <c r="S226" s="21">
        <v>53</v>
      </c>
    </row>
    <row r="227" spans="15:19" x14ac:dyDescent="0.25">
      <c r="O227" s="20">
        <v>42342.041666666664</v>
      </c>
      <c r="P227" s="21">
        <v>-52</v>
      </c>
      <c r="Q227" s="6"/>
      <c r="R227" s="20">
        <v>42342.041666666664</v>
      </c>
      <c r="S227" s="21">
        <v>-52</v>
      </c>
    </row>
    <row r="228" spans="15:19" x14ac:dyDescent="0.25">
      <c r="O228" s="20">
        <v>42346.041666666664</v>
      </c>
      <c r="P228" s="21">
        <v>-812</v>
      </c>
      <c r="Q228" s="6"/>
      <c r="R228" s="20">
        <v>42346.041666666664</v>
      </c>
      <c r="S228" s="21">
        <v>-812</v>
      </c>
    </row>
    <row r="229" spans="15:19" x14ac:dyDescent="0.25">
      <c r="O229" s="20">
        <v>42348.041666666664</v>
      </c>
      <c r="P229" s="21">
        <v>8</v>
      </c>
      <c r="Q229" s="6"/>
      <c r="R229" s="20">
        <v>42348.041666666664</v>
      </c>
      <c r="S229" s="21">
        <v>8</v>
      </c>
    </row>
    <row r="230" spans="15:19" x14ac:dyDescent="0.25">
      <c r="O230" s="20">
        <v>42352.041666666664</v>
      </c>
      <c r="P230" s="21">
        <v>-87</v>
      </c>
      <c r="Q230" s="6"/>
      <c r="R230" s="20">
        <v>42352.041666666664</v>
      </c>
      <c r="S230" s="21">
        <v>-87</v>
      </c>
    </row>
    <row r="231" spans="15:19" x14ac:dyDescent="0.25">
      <c r="O231" s="20">
        <v>42356.041666666664</v>
      </c>
      <c r="P231" s="21">
        <v>108</v>
      </c>
      <c r="Q231" s="6"/>
      <c r="R231" s="20">
        <v>42356.041666666664</v>
      </c>
      <c r="S231" s="21">
        <v>108</v>
      </c>
    </row>
    <row r="232" spans="15:19" x14ac:dyDescent="0.25">
      <c r="O232" s="20">
        <v>42359.041666666664</v>
      </c>
      <c r="P232" s="21">
        <v>568</v>
      </c>
      <c r="Q232" s="6"/>
      <c r="R232" s="20">
        <v>42359.041666666664</v>
      </c>
      <c r="S232" s="21">
        <v>568</v>
      </c>
    </row>
    <row r="233" spans="15:19" x14ac:dyDescent="0.25">
      <c r="O233" s="20">
        <v>42367.041666666664</v>
      </c>
      <c r="P233" s="21">
        <v>623</v>
      </c>
      <c r="Q233" s="6"/>
      <c r="R233" s="20">
        <v>42367.041666666664</v>
      </c>
      <c r="S233" s="21">
        <v>623</v>
      </c>
    </row>
    <row r="234" spans="15:19" x14ac:dyDescent="0.25">
      <c r="O234" s="20">
        <v>42373.041666666664</v>
      </c>
      <c r="P234" s="21">
        <v>-1162</v>
      </c>
      <c r="Q234" s="6"/>
      <c r="R234" s="20">
        <v>42373.041666666664</v>
      </c>
      <c r="S234" s="21">
        <v>-1162</v>
      </c>
    </row>
    <row r="235" spans="15:19" x14ac:dyDescent="0.25">
      <c r="O235" s="20">
        <v>42374.041666666664</v>
      </c>
      <c r="P235" s="21">
        <v>-277</v>
      </c>
      <c r="Q235" s="6"/>
      <c r="R235" s="20">
        <v>42374.041666666664</v>
      </c>
      <c r="S235" s="21">
        <v>-277</v>
      </c>
    </row>
    <row r="236" spans="15:19" x14ac:dyDescent="0.25">
      <c r="O236" s="20">
        <v>42375.041666666664</v>
      </c>
      <c r="P236" s="21">
        <v>-1132</v>
      </c>
      <c r="Q236" s="6"/>
      <c r="R236" s="20">
        <v>42375.041666666664</v>
      </c>
      <c r="S236" s="21">
        <v>-1132</v>
      </c>
    </row>
    <row r="237" spans="15:19" x14ac:dyDescent="0.25">
      <c r="O237" s="20">
        <v>42376.041666666664</v>
      </c>
      <c r="P237" s="21">
        <v>-1122</v>
      </c>
      <c r="Q237" s="6"/>
      <c r="R237" s="20">
        <v>42376.041666666664</v>
      </c>
      <c r="S237" s="21">
        <v>-1122</v>
      </c>
    </row>
    <row r="238" spans="15:19" x14ac:dyDescent="0.25">
      <c r="O238" s="20">
        <v>42377.041666666664</v>
      </c>
      <c r="P238" s="21">
        <v>1158</v>
      </c>
      <c r="Q238" s="6"/>
      <c r="R238" s="20">
        <v>42377.041666666664</v>
      </c>
      <c r="S238" s="21">
        <v>1158</v>
      </c>
    </row>
    <row r="239" spans="15:19" x14ac:dyDescent="0.25">
      <c r="O239" s="20">
        <v>42380.041666666664</v>
      </c>
      <c r="P239" s="21">
        <v>523</v>
      </c>
      <c r="Q239" s="6"/>
      <c r="R239" s="20">
        <v>42380.041666666664</v>
      </c>
      <c r="S239" s="21">
        <v>523</v>
      </c>
    </row>
    <row r="240" spans="15:19" x14ac:dyDescent="0.25">
      <c r="O240" s="20">
        <v>42383.041666666664</v>
      </c>
      <c r="P240" s="21">
        <v>343</v>
      </c>
      <c r="Q240" s="6"/>
      <c r="R240" s="20">
        <v>42383.041666666664</v>
      </c>
      <c r="S240" s="21">
        <v>343</v>
      </c>
    </row>
    <row r="241" spans="15:19" x14ac:dyDescent="0.25">
      <c r="O241" s="20">
        <v>42387.041666666664</v>
      </c>
      <c r="P241" s="21">
        <v>1143</v>
      </c>
      <c r="Q241" s="6"/>
      <c r="R241" s="20">
        <v>42387.041666666664</v>
      </c>
      <c r="S241" s="21">
        <v>1143</v>
      </c>
    </row>
    <row r="242" spans="15:19" x14ac:dyDescent="0.25">
      <c r="O242" s="20">
        <v>42388.041666666664</v>
      </c>
      <c r="P242" s="21">
        <v>1418</v>
      </c>
      <c r="Q242" s="6"/>
      <c r="R242" s="20">
        <v>42388.041666666664</v>
      </c>
      <c r="S242" s="21">
        <v>1418</v>
      </c>
    </row>
    <row r="243" spans="15:19" x14ac:dyDescent="0.25">
      <c r="O243" s="20">
        <v>42390.041666666664</v>
      </c>
      <c r="P243" s="21">
        <v>-1052</v>
      </c>
      <c r="Q243" s="6"/>
      <c r="R243" s="20">
        <v>42390.041666666664</v>
      </c>
      <c r="S243" s="21">
        <v>-1052</v>
      </c>
    </row>
    <row r="244" spans="15:19" x14ac:dyDescent="0.25">
      <c r="O244" s="20">
        <v>42395.041666666664</v>
      </c>
      <c r="P244" s="21">
        <v>-1057</v>
      </c>
      <c r="Q244" s="6"/>
      <c r="R244" s="20">
        <v>42395.041666666664</v>
      </c>
      <c r="S244" s="21">
        <v>-1057</v>
      </c>
    </row>
    <row r="245" spans="15:19" x14ac:dyDescent="0.25">
      <c r="O245" s="20">
        <v>42397.041666666664</v>
      </c>
      <c r="P245" s="21">
        <v>528</v>
      </c>
      <c r="Q245" s="6"/>
      <c r="R245" s="20">
        <v>42397.041666666664</v>
      </c>
      <c r="S245" s="21">
        <v>528</v>
      </c>
    </row>
    <row r="246" spans="15:19" x14ac:dyDescent="0.25">
      <c r="O246" s="20">
        <v>42403.041666666664</v>
      </c>
      <c r="P246" s="21">
        <v>208</v>
      </c>
      <c r="Q246" s="6"/>
      <c r="R246" s="20">
        <v>42403.041666666664</v>
      </c>
      <c r="S246" s="21">
        <v>208</v>
      </c>
    </row>
    <row r="247" spans="15:19" x14ac:dyDescent="0.25">
      <c r="O247" s="20">
        <v>42404.041666666664</v>
      </c>
      <c r="P247" s="21">
        <v>223</v>
      </c>
      <c r="Q247" s="6"/>
      <c r="R247" s="20">
        <v>42404.041666666664</v>
      </c>
      <c r="S247" s="21">
        <v>223</v>
      </c>
    </row>
    <row r="248" spans="15:19" x14ac:dyDescent="0.25">
      <c r="O248" s="20">
        <v>42405.041666666664</v>
      </c>
      <c r="P248" s="21">
        <v>178</v>
      </c>
      <c r="Q248" s="6"/>
      <c r="R248" s="20">
        <v>42405.041666666664</v>
      </c>
      <c r="S248" s="21">
        <v>178</v>
      </c>
    </row>
    <row r="249" spans="15:19" x14ac:dyDescent="0.25">
      <c r="O249" s="20">
        <v>42408.041666666664</v>
      </c>
      <c r="P249" s="21">
        <v>228</v>
      </c>
      <c r="Q249" s="6"/>
      <c r="R249" s="20">
        <v>42408.041666666664</v>
      </c>
      <c r="S249" s="21">
        <v>228</v>
      </c>
    </row>
    <row r="250" spans="15:19" x14ac:dyDescent="0.25">
      <c r="O250" s="20">
        <v>42409.041666666664</v>
      </c>
      <c r="P250" s="21">
        <v>-57</v>
      </c>
      <c r="Q250" s="6"/>
      <c r="R250" s="20">
        <v>42409.041666666664</v>
      </c>
      <c r="S250" s="21">
        <v>-57</v>
      </c>
    </row>
    <row r="251" spans="15:19" x14ac:dyDescent="0.25">
      <c r="O251" s="20">
        <v>42410.041666666664</v>
      </c>
      <c r="P251" s="21">
        <v>23</v>
      </c>
      <c r="Q251" s="6"/>
      <c r="R251" s="20">
        <v>42410.041666666664</v>
      </c>
      <c r="S251" s="21">
        <v>23</v>
      </c>
    </row>
    <row r="252" spans="15:19" x14ac:dyDescent="0.25">
      <c r="O252" s="20">
        <v>42412.020833333336</v>
      </c>
      <c r="P252" s="21">
        <v>343</v>
      </c>
      <c r="Q252" s="6"/>
      <c r="R252" s="20">
        <v>42412.020833333336</v>
      </c>
      <c r="S252" s="21">
        <v>343</v>
      </c>
    </row>
    <row r="253" spans="15:19" x14ac:dyDescent="0.25">
      <c r="O253" s="20">
        <v>42419.020833333336</v>
      </c>
      <c r="P253" s="21">
        <v>-67</v>
      </c>
      <c r="Q253" s="6"/>
      <c r="R253" s="20">
        <v>42419.020833333336</v>
      </c>
      <c r="S253" s="21">
        <v>-67</v>
      </c>
    </row>
    <row r="254" spans="15:19" x14ac:dyDescent="0.25">
      <c r="O254" s="20">
        <v>42424.020833333336</v>
      </c>
      <c r="P254" s="21">
        <v>-552</v>
      </c>
      <c r="Q254" s="6"/>
      <c r="R254" s="20">
        <v>42424.020833333336</v>
      </c>
      <c r="S254" s="21">
        <v>-552</v>
      </c>
    </row>
    <row r="255" spans="15:19" x14ac:dyDescent="0.25">
      <c r="O255" s="20">
        <v>42429.020833333336</v>
      </c>
      <c r="P255" s="21">
        <v>-562</v>
      </c>
      <c r="Q255" s="6"/>
      <c r="R255" s="20">
        <v>42429.020833333336</v>
      </c>
      <c r="S255" s="21">
        <v>-562</v>
      </c>
    </row>
    <row r="256" spans="15:19" x14ac:dyDescent="0.25">
      <c r="O256" s="20">
        <v>42430.020833333336</v>
      </c>
      <c r="P256" s="21">
        <v>668</v>
      </c>
      <c r="Q256" s="6"/>
      <c r="R256" s="20">
        <v>42430.020833333336</v>
      </c>
      <c r="S256" s="21">
        <v>668</v>
      </c>
    </row>
    <row r="257" spans="15:19" x14ac:dyDescent="0.25">
      <c r="O257" s="20">
        <v>42433.020833333336</v>
      </c>
      <c r="P257" s="21">
        <v>28</v>
      </c>
      <c r="Q257" s="6"/>
      <c r="R257" s="20">
        <v>42433.020833333336</v>
      </c>
      <c r="S257" s="21">
        <v>28</v>
      </c>
    </row>
    <row r="258" spans="15:19" x14ac:dyDescent="0.25">
      <c r="O258" s="20">
        <v>42437.020833333336</v>
      </c>
      <c r="P258" s="21">
        <v>-572</v>
      </c>
      <c r="Q258" s="6"/>
      <c r="R258" s="20">
        <v>42437.020833333336</v>
      </c>
      <c r="S258" s="21">
        <v>-572</v>
      </c>
    </row>
    <row r="259" spans="15:19" x14ac:dyDescent="0.25">
      <c r="O259" s="20">
        <v>42438.020833333336</v>
      </c>
      <c r="P259" s="21">
        <v>333</v>
      </c>
      <c r="Q259" s="6"/>
      <c r="R259" s="20">
        <v>42438.020833333336</v>
      </c>
      <c r="S259" s="21">
        <v>333</v>
      </c>
    </row>
    <row r="260" spans="15:19" x14ac:dyDescent="0.25">
      <c r="O260" s="20">
        <v>42440.020833333336</v>
      </c>
      <c r="P260" s="21">
        <v>798</v>
      </c>
      <c r="Q260" s="6"/>
      <c r="R260" s="20">
        <v>42440.020833333336</v>
      </c>
      <c r="S260" s="21">
        <v>798</v>
      </c>
    </row>
    <row r="261" spans="15:19" x14ac:dyDescent="0.25">
      <c r="O261" s="20">
        <v>42445.020833333336</v>
      </c>
      <c r="P261" s="21">
        <v>-282</v>
      </c>
      <c r="Q261" s="6"/>
      <c r="R261" s="20">
        <v>42445.020833333336</v>
      </c>
      <c r="S261" s="21">
        <v>-282</v>
      </c>
    </row>
    <row r="262" spans="15:19" x14ac:dyDescent="0.25">
      <c r="O262" s="20">
        <v>42447.020833333336</v>
      </c>
      <c r="P262" s="21">
        <v>118</v>
      </c>
      <c r="Q262" s="6"/>
      <c r="R262" s="20">
        <v>42447.020833333336</v>
      </c>
      <c r="S262" s="21">
        <v>118</v>
      </c>
    </row>
    <row r="263" spans="15:19" x14ac:dyDescent="0.25">
      <c r="O263" s="20">
        <v>42453.020833333336</v>
      </c>
      <c r="P263" s="21">
        <v>-582</v>
      </c>
      <c r="Q263" s="6"/>
      <c r="R263" s="20">
        <v>42453.020833333336</v>
      </c>
      <c r="S263" s="21">
        <v>-582</v>
      </c>
    </row>
    <row r="264" spans="15:19" x14ac:dyDescent="0.25">
      <c r="O264" s="20">
        <v>42458.020833333336</v>
      </c>
      <c r="P264" s="21">
        <v>-222</v>
      </c>
      <c r="Q264" s="6"/>
      <c r="R264" s="20">
        <v>42458.020833333336</v>
      </c>
      <c r="S264" s="21">
        <v>-222</v>
      </c>
    </row>
    <row r="265" spans="15:19" x14ac:dyDescent="0.25">
      <c r="O265" s="20">
        <v>42461.020833333336</v>
      </c>
      <c r="P265" s="21">
        <v>-592</v>
      </c>
      <c r="Q265" s="6"/>
      <c r="R265" s="20">
        <v>42461.020833333336</v>
      </c>
      <c r="S265" s="21">
        <v>-592</v>
      </c>
    </row>
    <row r="266" spans="15:19" x14ac:dyDescent="0.25">
      <c r="O266" s="20">
        <v>42465.020833333336</v>
      </c>
      <c r="P266" s="21">
        <v>-597</v>
      </c>
      <c r="Q266" s="6"/>
      <c r="R266" s="20">
        <v>42465.020833333336</v>
      </c>
      <c r="S266" s="21">
        <v>-597</v>
      </c>
    </row>
    <row r="267" spans="15:19" x14ac:dyDescent="0.25">
      <c r="O267" s="20">
        <v>42466.020833333336</v>
      </c>
      <c r="P267" s="21">
        <v>-87</v>
      </c>
      <c r="Q267" s="6"/>
      <c r="R267" s="20">
        <v>42466.020833333336</v>
      </c>
      <c r="S267" s="21">
        <v>-87</v>
      </c>
    </row>
    <row r="268" spans="15:19" x14ac:dyDescent="0.25">
      <c r="O268" s="20">
        <v>42468.020833333336</v>
      </c>
      <c r="P268" s="21">
        <v>783</v>
      </c>
      <c r="Q268" s="6"/>
      <c r="R268" s="20">
        <v>42468.020833333336</v>
      </c>
      <c r="S268" s="21">
        <v>783</v>
      </c>
    </row>
    <row r="269" spans="15:19" x14ac:dyDescent="0.25">
      <c r="O269" s="20">
        <v>42471.020833333336</v>
      </c>
      <c r="P269" s="21">
        <v>473</v>
      </c>
      <c r="Q269" s="6"/>
      <c r="R269" s="20">
        <v>42471.020833333336</v>
      </c>
      <c r="S269" s="21">
        <v>473</v>
      </c>
    </row>
    <row r="270" spans="15:19" x14ac:dyDescent="0.25">
      <c r="O270" s="20">
        <v>42472.020833333336</v>
      </c>
      <c r="P270" s="21">
        <v>223</v>
      </c>
      <c r="Q270" s="6"/>
      <c r="R270" s="20">
        <v>42472.020833333336</v>
      </c>
      <c r="S270" s="21">
        <v>223</v>
      </c>
    </row>
    <row r="271" spans="15:19" x14ac:dyDescent="0.25">
      <c r="O271" s="20">
        <v>42478.041666666664</v>
      </c>
      <c r="P271" s="21">
        <v>233</v>
      </c>
      <c r="Q271" s="6"/>
      <c r="R271" s="20">
        <v>42478.041666666664</v>
      </c>
      <c r="S271" s="21">
        <v>233</v>
      </c>
    </row>
    <row r="272" spans="15:19" x14ac:dyDescent="0.25">
      <c r="O272" s="20">
        <v>42480.041666666664</v>
      </c>
      <c r="P272" s="21">
        <v>138</v>
      </c>
      <c r="Q272" s="6"/>
      <c r="R272" s="20">
        <v>42480.041666666664</v>
      </c>
      <c r="S272" s="21">
        <v>138</v>
      </c>
    </row>
    <row r="273" spans="15:19" x14ac:dyDescent="0.25">
      <c r="O273" s="20">
        <v>42485.041666666664</v>
      </c>
      <c r="P273" s="21">
        <v>-592</v>
      </c>
      <c r="Q273" s="6"/>
      <c r="R273" s="20">
        <v>42485.041666666664</v>
      </c>
      <c r="S273" s="21">
        <v>-592</v>
      </c>
    </row>
    <row r="274" spans="15:19" x14ac:dyDescent="0.25">
      <c r="O274" s="20">
        <v>42487.041666666664</v>
      </c>
      <c r="P274" s="21">
        <v>-52</v>
      </c>
      <c r="Q274" s="6"/>
      <c r="R274" s="20">
        <v>42487.041666666664</v>
      </c>
      <c r="S274" s="21">
        <v>-52</v>
      </c>
    </row>
    <row r="275" spans="15:19" x14ac:dyDescent="0.25">
      <c r="O275" s="20">
        <v>42488.041666666664</v>
      </c>
      <c r="P275" s="21">
        <v>-392</v>
      </c>
      <c r="Q275" s="6"/>
      <c r="R275" s="20">
        <v>42488.041666666664</v>
      </c>
      <c r="S275" s="21">
        <v>-392</v>
      </c>
    </row>
    <row r="276" spans="15:19" x14ac:dyDescent="0.25">
      <c r="O276" s="20">
        <v>42489.041666666664</v>
      </c>
      <c r="P276" s="21">
        <v>-322</v>
      </c>
      <c r="Q276" s="6"/>
      <c r="R276" s="20">
        <v>42489.041666666664</v>
      </c>
      <c r="S276" s="21">
        <v>-322</v>
      </c>
    </row>
    <row r="277" spans="15:19" x14ac:dyDescent="0.25">
      <c r="O277" s="20">
        <v>42492.041666666664</v>
      </c>
      <c r="P277" s="21">
        <v>-107</v>
      </c>
      <c r="Q277" s="6"/>
      <c r="R277" s="20">
        <v>42492.041666666664</v>
      </c>
      <c r="S277" s="21">
        <v>-107</v>
      </c>
    </row>
    <row r="278" spans="15:19" x14ac:dyDescent="0.25">
      <c r="O278" s="20">
        <v>42494.041666666664</v>
      </c>
      <c r="P278" s="21">
        <v>-42</v>
      </c>
      <c r="Q278" s="6"/>
      <c r="R278" s="20">
        <v>42494.041666666664</v>
      </c>
      <c r="S278" s="21">
        <v>-42</v>
      </c>
    </row>
    <row r="279" spans="15:19" x14ac:dyDescent="0.25">
      <c r="O279" s="20">
        <v>42495.041666666664</v>
      </c>
      <c r="P279" s="21">
        <v>328</v>
      </c>
      <c r="Q279" s="6"/>
      <c r="R279" s="20">
        <v>42495.041666666664</v>
      </c>
      <c r="S279" s="21">
        <v>328</v>
      </c>
    </row>
    <row r="280" spans="15:19" x14ac:dyDescent="0.25">
      <c r="O280" s="20">
        <v>42496.041666666664</v>
      </c>
      <c r="P280" s="21">
        <v>-37</v>
      </c>
      <c r="Q280" s="6"/>
      <c r="R280" s="20">
        <v>42496.041666666664</v>
      </c>
      <c r="S280" s="21">
        <v>-37</v>
      </c>
    </row>
    <row r="281" spans="15:19" x14ac:dyDescent="0.25">
      <c r="O281" s="20">
        <v>42502.041666666664</v>
      </c>
      <c r="P281" s="21">
        <v>-37</v>
      </c>
      <c r="Q281" s="6"/>
      <c r="R281" s="20">
        <v>42502.041666666664</v>
      </c>
      <c r="S281" s="21">
        <v>-37</v>
      </c>
    </row>
    <row r="282" spans="15:19" x14ac:dyDescent="0.25">
      <c r="O282" s="20">
        <v>42503.041666666664</v>
      </c>
      <c r="P282" s="21">
        <v>-562</v>
      </c>
      <c r="Q282" s="6"/>
      <c r="R282" s="20">
        <v>42503.041666666664</v>
      </c>
      <c r="S282" s="21">
        <v>-562</v>
      </c>
    </row>
    <row r="283" spans="15:19" x14ac:dyDescent="0.25">
      <c r="O283" s="20">
        <v>42506.041666666664</v>
      </c>
      <c r="P283" s="21">
        <v>193</v>
      </c>
      <c r="Q283" s="6"/>
      <c r="R283" s="20">
        <v>42506.041666666664</v>
      </c>
      <c r="S283" s="21">
        <v>193</v>
      </c>
    </row>
    <row r="284" spans="15:19" x14ac:dyDescent="0.25">
      <c r="O284" s="20">
        <v>42508.041666666664</v>
      </c>
      <c r="P284" s="21">
        <v>-42</v>
      </c>
      <c r="Q284" s="6"/>
      <c r="R284" s="20">
        <v>42508.041666666664</v>
      </c>
      <c r="S284" s="21">
        <v>-42</v>
      </c>
    </row>
    <row r="285" spans="15:19" x14ac:dyDescent="0.25">
      <c r="O285" s="20">
        <v>42510.041666666664</v>
      </c>
      <c r="P285" s="21">
        <v>383</v>
      </c>
      <c r="Q285" s="6"/>
      <c r="R285" s="20">
        <v>42510.041666666664</v>
      </c>
      <c r="S285" s="21">
        <v>383</v>
      </c>
    </row>
    <row r="286" spans="15:19" x14ac:dyDescent="0.25">
      <c r="O286" s="20">
        <v>42514.041666666664</v>
      </c>
      <c r="P286" s="21">
        <v>-12</v>
      </c>
      <c r="Q286" s="6"/>
      <c r="R286" s="20">
        <v>42514.041666666664</v>
      </c>
      <c r="S286" s="21">
        <v>-12</v>
      </c>
    </row>
    <row r="287" spans="15:19" x14ac:dyDescent="0.25">
      <c r="O287" s="20">
        <v>42523.041666666664</v>
      </c>
      <c r="P287" s="21">
        <v>-192</v>
      </c>
      <c r="Q287" s="6"/>
      <c r="R287" s="20">
        <v>42523.041666666664</v>
      </c>
      <c r="S287" s="21">
        <v>-192</v>
      </c>
    </row>
    <row r="288" spans="15:19" x14ac:dyDescent="0.25">
      <c r="O288" s="20">
        <v>42527.041666666664</v>
      </c>
      <c r="P288" s="21">
        <v>148</v>
      </c>
      <c r="Q288" s="6"/>
      <c r="R288" s="20">
        <v>42527.041666666664</v>
      </c>
      <c r="S288" s="21">
        <v>148</v>
      </c>
    </row>
    <row r="289" spans="15:19" x14ac:dyDescent="0.25">
      <c r="O289" s="20">
        <v>42529.041666666664</v>
      </c>
      <c r="P289" s="21">
        <v>238</v>
      </c>
      <c r="Q289" s="6"/>
      <c r="R289" s="20">
        <v>42529.041666666664</v>
      </c>
      <c r="S289" s="21">
        <v>238</v>
      </c>
    </row>
    <row r="290" spans="15:19" x14ac:dyDescent="0.25">
      <c r="O290" s="20">
        <v>42531.041666666664</v>
      </c>
      <c r="P290" s="21">
        <v>-597</v>
      </c>
      <c r="Q290" s="6"/>
      <c r="R290" s="20">
        <v>42531.041666666664</v>
      </c>
      <c r="S290" s="21">
        <v>-597</v>
      </c>
    </row>
    <row r="291" spans="15:19" x14ac:dyDescent="0.25">
      <c r="O291" s="20">
        <v>42534.041666666664</v>
      </c>
      <c r="P291" s="21">
        <v>-267</v>
      </c>
      <c r="Q291" s="6"/>
      <c r="R291" s="20">
        <v>42534.041666666664</v>
      </c>
      <c r="S291" s="21">
        <v>-267</v>
      </c>
    </row>
    <row r="292" spans="15:19" x14ac:dyDescent="0.25">
      <c r="O292" s="20">
        <v>42535.041666666664</v>
      </c>
      <c r="P292" s="21">
        <v>48</v>
      </c>
      <c r="Q292" s="6"/>
      <c r="R292" s="20">
        <v>42535.041666666664</v>
      </c>
      <c r="S292" s="21">
        <v>48</v>
      </c>
    </row>
    <row r="293" spans="15:19" x14ac:dyDescent="0.25">
      <c r="O293" s="20">
        <v>42537.041666666664</v>
      </c>
      <c r="P293" s="21">
        <v>-302</v>
      </c>
      <c r="Q293" s="6"/>
      <c r="R293" s="20">
        <v>42537.041666666664</v>
      </c>
      <c r="S293" s="21">
        <v>-302</v>
      </c>
    </row>
    <row r="294" spans="15:19" x14ac:dyDescent="0.25">
      <c r="O294" s="20">
        <v>42541.041666666664</v>
      </c>
      <c r="P294" s="21">
        <v>283</v>
      </c>
      <c r="Q294" s="6"/>
      <c r="R294" s="20">
        <v>42541.041666666664</v>
      </c>
      <c r="S294" s="21">
        <v>283</v>
      </c>
    </row>
    <row r="295" spans="15:19" x14ac:dyDescent="0.25">
      <c r="O295" s="20">
        <v>42544.041666666664</v>
      </c>
      <c r="P295" s="21">
        <v>23</v>
      </c>
      <c r="Q295" s="6"/>
      <c r="R295" s="20">
        <v>42544.041666666664</v>
      </c>
      <c r="S295" s="21">
        <v>23</v>
      </c>
    </row>
    <row r="296" spans="15:19" x14ac:dyDescent="0.25">
      <c r="O296" s="20">
        <v>42548.041666666664</v>
      </c>
      <c r="P296" s="21">
        <v>528</v>
      </c>
      <c r="Q296" s="6"/>
      <c r="R296" s="20">
        <v>42548.041666666664</v>
      </c>
      <c r="S296" s="21">
        <v>528</v>
      </c>
    </row>
    <row r="297" spans="15:19" x14ac:dyDescent="0.25">
      <c r="O297" s="20">
        <v>42549.041666666664</v>
      </c>
      <c r="P297" s="21">
        <v>633</v>
      </c>
      <c r="Q297" s="6"/>
      <c r="R297" s="20">
        <v>42549.041666666664</v>
      </c>
      <c r="S297" s="21">
        <v>633</v>
      </c>
    </row>
    <row r="298" spans="15:19" x14ac:dyDescent="0.25">
      <c r="O298" s="20">
        <v>42557.041666666664</v>
      </c>
      <c r="P298" s="21">
        <v>93</v>
      </c>
      <c r="Q298" s="6"/>
      <c r="R298" s="20">
        <v>42557.041666666664</v>
      </c>
      <c r="S298" s="21">
        <v>93</v>
      </c>
    </row>
    <row r="299" spans="15:19" x14ac:dyDescent="0.25">
      <c r="O299" s="20">
        <v>42565.041666666664</v>
      </c>
      <c r="P299" s="21">
        <v>748</v>
      </c>
      <c r="Q299" s="6"/>
      <c r="R299" s="20">
        <v>42565.041666666664</v>
      </c>
      <c r="S299" s="21">
        <v>748</v>
      </c>
    </row>
    <row r="300" spans="15:19" x14ac:dyDescent="0.25">
      <c r="O300" s="20">
        <v>42569.041666666664</v>
      </c>
      <c r="P300" s="21">
        <v>-152</v>
      </c>
      <c r="Q300" s="6"/>
      <c r="R300" s="20">
        <v>42569.041666666664</v>
      </c>
      <c r="S300" s="21">
        <v>-152</v>
      </c>
    </row>
    <row r="301" spans="15:19" x14ac:dyDescent="0.25">
      <c r="O301" s="20">
        <v>42571.041666666664</v>
      </c>
      <c r="P301" s="21">
        <v>193</v>
      </c>
      <c r="Q301" s="6"/>
      <c r="R301" s="20">
        <v>42571.041666666664</v>
      </c>
      <c r="S301" s="21">
        <v>193</v>
      </c>
    </row>
    <row r="302" spans="15:19" x14ac:dyDescent="0.25">
      <c r="O302" s="20">
        <v>42573.041666666664</v>
      </c>
      <c r="P302" s="21">
        <v>128</v>
      </c>
      <c r="Q302" s="6"/>
      <c r="R302" s="20">
        <v>42573.041666666664</v>
      </c>
      <c r="S302" s="21">
        <v>128</v>
      </c>
    </row>
    <row r="303" spans="15:19" x14ac:dyDescent="0.25">
      <c r="O303" s="20">
        <v>42585.041666666664</v>
      </c>
      <c r="P303" s="21">
        <v>-117</v>
      </c>
      <c r="Q303" s="6"/>
      <c r="R303" s="20">
        <v>42585.041666666664</v>
      </c>
      <c r="S303" s="21">
        <v>-117</v>
      </c>
    </row>
    <row r="304" spans="15:19" x14ac:dyDescent="0.25">
      <c r="O304" s="20">
        <v>42591.041666666664</v>
      </c>
      <c r="P304" s="21">
        <v>118</v>
      </c>
      <c r="Q304" s="6"/>
      <c r="R304" s="20">
        <v>42591.041666666664</v>
      </c>
      <c r="S304" s="21">
        <v>118</v>
      </c>
    </row>
    <row r="305" spans="15:19" x14ac:dyDescent="0.25">
      <c r="O305" s="20">
        <v>42593.041666666664</v>
      </c>
      <c r="P305" s="21">
        <v>318</v>
      </c>
      <c r="Q305" s="6"/>
      <c r="R305" s="20">
        <v>42593.041666666664</v>
      </c>
      <c r="S305" s="21">
        <v>318</v>
      </c>
    </row>
    <row r="306" spans="15:19" x14ac:dyDescent="0.25">
      <c r="O306" s="20">
        <v>42599.041666666664</v>
      </c>
      <c r="P306" s="21">
        <v>43</v>
      </c>
      <c r="Q306" s="6"/>
      <c r="R306" s="20">
        <v>42599.041666666664</v>
      </c>
      <c r="S306" s="21">
        <v>43</v>
      </c>
    </row>
    <row r="307" spans="15:19" x14ac:dyDescent="0.25">
      <c r="O307" s="20">
        <v>42604.041666666664</v>
      </c>
      <c r="P307" s="21">
        <v>-172</v>
      </c>
      <c r="Q307" s="6"/>
      <c r="R307" s="20">
        <v>42604.041666666664</v>
      </c>
      <c r="S307" s="21">
        <v>-172</v>
      </c>
    </row>
    <row r="308" spans="15:19" x14ac:dyDescent="0.25">
      <c r="O308" s="20">
        <v>42607.041666666664</v>
      </c>
      <c r="P308" s="21">
        <v>-222</v>
      </c>
      <c r="Q308" s="6"/>
      <c r="R308" s="20">
        <v>42607.041666666664</v>
      </c>
      <c r="S308" s="21">
        <v>-222</v>
      </c>
    </row>
    <row r="309" spans="15:19" x14ac:dyDescent="0.25">
      <c r="O309" s="20">
        <v>42608.041666666664</v>
      </c>
      <c r="P309" s="21">
        <v>-122</v>
      </c>
      <c r="Q309" s="6"/>
      <c r="R309" s="20">
        <v>42608.041666666664</v>
      </c>
      <c r="S309" s="21">
        <v>-122</v>
      </c>
    </row>
    <row r="310" spans="15:19" x14ac:dyDescent="0.25">
      <c r="O310" s="20">
        <v>42613.041666666664</v>
      </c>
      <c r="P310" s="21">
        <v>-122</v>
      </c>
      <c r="Q310" s="6"/>
      <c r="R310" s="20">
        <v>42613.041666666664</v>
      </c>
      <c r="S310" s="21">
        <v>-122</v>
      </c>
    </row>
    <row r="311" spans="15:19" x14ac:dyDescent="0.25">
      <c r="O311" s="20">
        <v>42614.041666666664</v>
      </c>
      <c r="P311" s="21">
        <v>83</v>
      </c>
      <c r="Q311" s="6"/>
      <c r="R311" s="20">
        <v>42614.041666666664</v>
      </c>
      <c r="S311" s="21">
        <v>83</v>
      </c>
    </row>
    <row r="312" spans="15:19" x14ac:dyDescent="0.25">
      <c r="O312" s="20">
        <v>42622.041666666664</v>
      </c>
      <c r="P312" s="21">
        <v>-637</v>
      </c>
      <c r="Q312" s="6"/>
      <c r="R312" s="20">
        <v>42622.041666666664</v>
      </c>
      <c r="S312" s="21">
        <v>-637</v>
      </c>
    </row>
    <row r="313" spans="15:19" x14ac:dyDescent="0.25">
      <c r="O313" s="20">
        <v>42625.041666666664</v>
      </c>
      <c r="P313" s="21">
        <v>-217</v>
      </c>
      <c r="Q313" s="6"/>
      <c r="R313" s="20">
        <v>42625.041666666664</v>
      </c>
      <c r="S313" s="21">
        <v>-217</v>
      </c>
    </row>
    <row r="314" spans="15:19" x14ac:dyDescent="0.25">
      <c r="O314" s="20">
        <v>42627.041666666664</v>
      </c>
      <c r="P314" s="21">
        <v>53</v>
      </c>
      <c r="Q314" s="6"/>
      <c r="R314" s="20">
        <v>42627.041666666664</v>
      </c>
      <c r="S314" s="21">
        <v>53</v>
      </c>
    </row>
    <row r="315" spans="15:19" x14ac:dyDescent="0.25">
      <c r="O315" s="20">
        <v>42632.041666666664</v>
      </c>
      <c r="P315" s="21">
        <v>243</v>
      </c>
      <c r="Q315" s="6"/>
      <c r="R315" s="20">
        <v>42632.041666666664</v>
      </c>
      <c r="S315" s="21">
        <v>243</v>
      </c>
    </row>
    <row r="316" spans="15:19" x14ac:dyDescent="0.25">
      <c r="O316" s="20">
        <v>42633.041666666664</v>
      </c>
      <c r="P316" s="21">
        <v>238</v>
      </c>
      <c r="Q316" s="6"/>
      <c r="R316" s="20">
        <v>42633.041666666664</v>
      </c>
      <c r="S316" s="21">
        <v>238</v>
      </c>
    </row>
    <row r="317" spans="15:19" x14ac:dyDescent="0.25">
      <c r="O317" s="20">
        <v>42639.041666666664</v>
      </c>
      <c r="P317" s="21">
        <v>-642</v>
      </c>
      <c r="Q317" s="6"/>
      <c r="R317" s="20">
        <v>42639.041666666664</v>
      </c>
      <c r="S317" s="21">
        <v>-642</v>
      </c>
    </row>
    <row r="318" spans="15:19" x14ac:dyDescent="0.25">
      <c r="O318" s="20">
        <v>42640.041666666664</v>
      </c>
      <c r="P318" s="21">
        <v>-7</v>
      </c>
      <c r="Q318" s="6"/>
      <c r="R318" s="20">
        <v>42640.041666666664</v>
      </c>
      <c r="S318" s="21">
        <v>-7</v>
      </c>
    </row>
    <row r="319" spans="15:19" x14ac:dyDescent="0.25">
      <c r="O319" s="20">
        <v>42643.041666666664</v>
      </c>
      <c r="P319" s="21">
        <v>158</v>
      </c>
      <c r="Q319" s="6"/>
      <c r="R319" s="20">
        <v>42643.041666666664</v>
      </c>
      <c r="S319" s="21">
        <v>158</v>
      </c>
    </row>
    <row r="320" spans="15:19" x14ac:dyDescent="0.25">
      <c r="O320" s="20">
        <v>42647.041666666664</v>
      </c>
      <c r="P320" s="21">
        <v>53</v>
      </c>
      <c r="Q320" s="6"/>
      <c r="R320" s="20">
        <v>42647.041666666664</v>
      </c>
      <c r="S320" s="21">
        <v>53</v>
      </c>
    </row>
    <row r="321" spans="15:19" x14ac:dyDescent="0.25">
      <c r="O321" s="20">
        <v>42648.041666666664</v>
      </c>
      <c r="P321" s="21">
        <v>168</v>
      </c>
      <c r="Q321" s="6"/>
      <c r="R321" s="20">
        <v>42648.041666666664</v>
      </c>
      <c r="S321" s="21">
        <v>168</v>
      </c>
    </row>
    <row r="322" spans="15:19" x14ac:dyDescent="0.25">
      <c r="O322" s="20">
        <v>42650.041666666664</v>
      </c>
      <c r="P322" s="21">
        <v>88</v>
      </c>
      <c r="Q322" s="6"/>
      <c r="R322" s="20">
        <v>42650.041666666664</v>
      </c>
      <c r="S322" s="21">
        <v>88</v>
      </c>
    </row>
    <row r="323" spans="15:19" x14ac:dyDescent="0.25">
      <c r="O323" s="20">
        <v>42653.041666666664</v>
      </c>
      <c r="P323" s="21">
        <v>243</v>
      </c>
      <c r="Q323" s="6"/>
      <c r="R323" s="20">
        <v>42653.041666666664</v>
      </c>
      <c r="S323" s="21">
        <v>243</v>
      </c>
    </row>
    <row r="324" spans="15:19" x14ac:dyDescent="0.25">
      <c r="O324" s="20">
        <v>42655.041666666664</v>
      </c>
      <c r="P324" s="21">
        <v>-42</v>
      </c>
      <c r="Q324" s="6"/>
      <c r="R324" s="20">
        <v>42655.041666666664</v>
      </c>
      <c r="S324" s="21">
        <v>-42</v>
      </c>
    </row>
    <row r="325" spans="15:19" x14ac:dyDescent="0.25">
      <c r="O325" s="20">
        <v>42656.041666666664</v>
      </c>
      <c r="P325" s="21">
        <v>-457</v>
      </c>
      <c r="Q325" s="6"/>
      <c r="R325" s="20">
        <v>42656.041666666664</v>
      </c>
      <c r="S325" s="21">
        <v>-457</v>
      </c>
    </row>
    <row r="326" spans="15:19" x14ac:dyDescent="0.25">
      <c r="O326" s="20">
        <v>42657.041666666664</v>
      </c>
      <c r="P326" s="21">
        <v>28</v>
      </c>
      <c r="Q326" s="6"/>
      <c r="R326" s="20">
        <v>42657.041666666664</v>
      </c>
      <c r="S326" s="21">
        <v>28</v>
      </c>
    </row>
    <row r="327" spans="15:19" x14ac:dyDescent="0.25">
      <c r="O327" s="20">
        <v>42661.041666666664</v>
      </c>
      <c r="P327" s="21">
        <v>533</v>
      </c>
      <c r="Q327" s="6"/>
      <c r="R327" s="20">
        <v>42661.041666666664</v>
      </c>
      <c r="S327" s="21">
        <v>533</v>
      </c>
    </row>
    <row r="328" spans="15:19" x14ac:dyDescent="0.25">
      <c r="O328" s="20">
        <v>42663.041666666664</v>
      </c>
      <c r="P328" s="21">
        <v>-37</v>
      </c>
      <c r="Q328" s="6"/>
      <c r="R328" s="20">
        <v>42663.041666666664</v>
      </c>
      <c r="S328" s="21">
        <v>-37</v>
      </c>
    </row>
    <row r="329" spans="15:19" x14ac:dyDescent="0.25">
      <c r="O329" s="20">
        <v>42664.041666666664</v>
      </c>
      <c r="P329" s="21">
        <v>-187</v>
      </c>
      <c r="Q329" s="6"/>
      <c r="R329" s="20">
        <v>42664.041666666664</v>
      </c>
      <c r="S329" s="21">
        <v>-187</v>
      </c>
    </row>
    <row r="330" spans="15:19" x14ac:dyDescent="0.25">
      <c r="O330" s="20">
        <v>42669.041666666664</v>
      </c>
      <c r="P330" s="21">
        <v>-212</v>
      </c>
      <c r="Q330" s="6"/>
      <c r="R330" s="20">
        <v>42669.041666666664</v>
      </c>
      <c r="S330" s="21">
        <v>-212</v>
      </c>
    </row>
    <row r="331" spans="15:19" x14ac:dyDescent="0.25">
      <c r="O331" s="20">
        <v>42670.041666666664</v>
      </c>
      <c r="P331" s="21">
        <v>523</v>
      </c>
      <c r="Q331" s="6"/>
      <c r="R331" s="20">
        <v>42670.041666666664</v>
      </c>
      <c r="S331" s="21">
        <v>523</v>
      </c>
    </row>
    <row r="332" spans="15:19" x14ac:dyDescent="0.25">
      <c r="O332" s="20">
        <v>42671.041666666664</v>
      </c>
      <c r="P332" s="21">
        <v>-382</v>
      </c>
      <c r="Q332" s="6"/>
      <c r="R332" s="20">
        <v>42671.041666666664</v>
      </c>
      <c r="S332" s="21">
        <v>-382</v>
      </c>
    </row>
    <row r="333" spans="15:19" x14ac:dyDescent="0.25">
      <c r="O333" s="20">
        <v>42674.041666666664</v>
      </c>
      <c r="P333" s="21">
        <v>508</v>
      </c>
      <c r="Q333" s="6"/>
      <c r="R333" s="20">
        <v>42674.041666666664</v>
      </c>
      <c r="S333" s="21">
        <v>508</v>
      </c>
    </row>
    <row r="334" spans="15:19" x14ac:dyDescent="0.25">
      <c r="O334" s="20">
        <v>42675.041666666664</v>
      </c>
      <c r="P334" s="21">
        <v>143</v>
      </c>
      <c r="Q334" s="6"/>
      <c r="R334" s="20">
        <v>42675.041666666664</v>
      </c>
      <c r="S334" s="21">
        <v>143</v>
      </c>
    </row>
    <row r="335" spans="15:19" x14ac:dyDescent="0.25">
      <c r="O335" s="20">
        <v>42676.041666666664</v>
      </c>
      <c r="P335" s="21">
        <v>-237</v>
      </c>
      <c r="Q335" s="6"/>
      <c r="R335" s="20">
        <v>42676.041666666664</v>
      </c>
      <c r="S335" s="21">
        <v>-237</v>
      </c>
    </row>
    <row r="336" spans="15:19" x14ac:dyDescent="0.25">
      <c r="O336" s="20">
        <v>42677.041666666664</v>
      </c>
      <c r="P336" s="21">
        <v>-87</v>
      </c>
      <c r="Q336" s="6"/>
      <c r="R336" s="20">
        <v>42677.041666666664</v>
      </c>
      <c r="S336" s="21">
        <v>-87</v>
      </c>
    </row>
    <row r="337" spans="15:19" x14ac:dyDescent="0.25">
      <c r="O337" s="20">
        <v>42678.041666666664</v>
      </c>
      <c r="P337" s="21">
        <v>98</v>
      </c>
      <c r="Q337" s="6"/>
      <c r="R337" s="20">
        <v>42678.041666666664</v>
      </c>
      <c r="S337" s="21">
        <v>98</v>
      </c>
    </row>
    <row r="338" spans="15:19" x14ac:dyDescent="0.25">
      <c r="O338" s="20">
        <v>42681.041666666664</v>
      </c>
      <c r="P338" s="21">
        <v>-42</v>
      </c>
      <c r="Q338" s="6"/>
      <c r="R338" s="20">
        <v>42681.041666666664</v>
      </c>
      <c r="S338" s="21">
        <v>-42</v>
      </c>
    </row>
    <row r="339" spans="15:19" x14ac:dyDescent="0.25">
      <c r="O339" s="20">
        <v>42685.041666666664</v>
      </c>
      <c r="P339" s="21">
        <v>-402</v>
      </c>
      <c r="Q339" s="6"/>
      <c r="R339" s="20">
        <v>42685.041666666664</v>
      </c>
      <c r="S339" s="21">
        <v>-402</v>
      </c>
    </row>
    <row r="340" spans="15:19" x14ac:dyDescent="0.25">
      <c r="O340" s="20">
        <v>42689.041666666664</v>
      </c>
      <c r="P340" s="21">
        <v>278</v>
      </c>
      <c r="Q340" s="6"/>
      <c r="R340" s="20">
        <v>42689.041666666664</v>
      </c>
      <c r="S340" s="21">
        <v>278</v>
      </c>
    </row>
    <row r="341" spans="15:19" x14ac:dyDescent="0.25">
      <c r="O341" s="20">
        <v>42695.041666666664</v>
      </c>
      <c r="P341" s="21">
        <v>208</v>
      </c>
      <c r="Q341" s="6"/>
      <c r="R341" s="20">
        <v>42695.041666666664</v>
      </c>
      <c r="S341" s="21">
        <v>208</v>
      </c>
    </row>
    <row r="342" spans="15:19" x14ac:dyDescent="0.25">
      <c r="O342" s="20">
        <v>42698.041666666664</v>
      </c>
      <c r="P342" s="21">
        <v>-37</v>
      </c>
      <c r="Q342" s="6"/>
      <c r="R342" s="20">
        <v>42698.041666666664</v>
      </c>
      <c r="S342" s="21">
        <v>-37</v>
      </c>
    </row>
    <row r="343" spans="15:19" x14ac:dyDescent="0.25">
      <c r="O343" s="20">
        <v>42699.041666666664</v>
      </c>
      <c r="P343" s="21">
        <v>-62</v>
      </c>
      <c r="Q343" s="6"/>
      <c r="R343" s="20">
        <v>42699.041666666664</v>
      </c>
      <c r="S343" s="21">
        <v>-62</v>
      </c>
    </row>
    <row r="344" spans="15:19" x14ac:dyDescent="0.25">
      <c r="O344" s="20">
        <v>42702.041666666664</v>
      </c>
      <c r="P344" s="21">
        <v>3</v>
      </c>
      <c r="Q344" s="6"/>
      <c r="R344" s="20">
        <v>42702.041666666664</v>
      </c>
      <c r="S344" s="21">
        <v>3</v>
      </c>
    </row>
    <row r="345" spans="15:19" x14ac:dyDescent="0.25">
      <c r="O345" s="20">
        <v>42705.041666666664</v>
      </c>
      <c r="P345" s="21">
        <v>-97</v>
      </c>
      <c r="Q345" s="6"/>
      <c r="R345" s="20">
        <v>42705.041666666664</v>
      </c>
      <c r="S345" s="21">
        <v>-97</v>
      </c>
    </row>
    <row r="346" spans="15:19" x14ac:dyDescent="0.25">
      <c r="O346" s="20">
        <v>42706.041666666664</v>
      </c>
      <c r="P346" s="21">
        <v>-207</v>
      </c>
      <c r="Q346" s="6"/>
      <c r="R346" s="20">
        <v>42706.041666666664</v>
      </c>
      <c r="S346" s="21">
        <v>-207</v>
      </c>
    </row>
    <row r="347" spans="15:19" x14ac:dyDescent="0.25">
      <c r="O347" s="20">
        <v>42717.041666666664</v>
      </c>
      <c r="P347" s="21">
        <v>498</v>
      </c>
      <c r="Q347" s="6"/>
      <c r="R347" s="20">
        <v>42717.041666666664</v>
      </c>
      <c r="S347" s="21">
        <v>498</v>
      </c>
    </row>
    <row r="348" spans="15:19" x14ac:dyDescent="0.25">
      <c r="O348" s="20">
        <v>42719.041666666664</v>
      </c>
      <c r="P348" s="21">
        <v>108</v>
      </c>
      <c r="Q348" s="6"/>
      <c r="R348" s="20">
        <v>42719.041666666664</v>
      </c>
      <c r="S348" s="21">
        <v>108</v>
      </c>
    </row>
    <row r="349" spans="15:19" x14ac:dyDescent="0.25">
      <c r="O349" s="20">
        <v>42723.041666666664</v>
      </c>
      <c r="P349" s="21">
        <v>-2</v>
      </c>
      <c r="Q349" s="6"/>
      <c r="R349" s="20">
        <v>42723.041666666664</v>
      </c>
      <c r="S349" s="21">
        <v>-2</v>
      </c>
    </row>
    <row r="350" spans="15:19" x14ac:dyDescent="0.25">
      <c r="O350" s="20">
        <v>42726.041666666664</v>
      </c>
      <c r="P350" s="21">
        <v>33</v>
      </c>
      <c r="Q350" s="6"/>
      <c r="R350" s="20">
        <v>42726.041666666664</v>
      </c>
      <c r="S350" s="21">
        <v>33</v>
      </c>
    </row>
    <row r="351" spans="15:19" x14ac:dyDescent="0.25">
      <c r="O351" s="20">
        <v>42727.041666666664</v>
      </c>
      <c r="P351" s="21">
        <v>-117</v>
      </c>
      <c r="Q351" s="6"/>
      <c r="R351" s="20">
        <v>42727.041666666664</v>
      </c>
      <c r="S351" s="21">
        <v>-117</v>
      </c>
    </row>
    <row r="352" spans="15:19" x14ac:dyDescent="0.25">
      <c r="O352" s="20">
        <v>42733.041666666664</v>
      </c>
      <c r="P352" s="21">
        <v>-22</v>
      </c>
      <c r="Q352" s="6"/>
      <c r="R352" s="20">
        <v>42733.041666666664</v>
      </c>
      <c r="S352" s="21">
        <v>-22</v>
      </c>
    </row>
    <row r="353" spans="15:19" x14ac:dyDescent="0.25">
      <c r="O353" s="20">
        <v>42738.041666666664</v>
      </c>
      <c r="P353" s="21">
        <v>238</v>
      </c>
      <c r="Q353" s="6"/>
      <c r="R353" s="20">
        <v>42738.041666666664</v>
      </c>
      <c r="S353" s="21">
        <v>238</v>
      </c>
    </row>
    <row r="354" spans="15:19" x14ac:dyDescent="0.25">
      <c r="O354" s="20">
        <v>42748.041666666664</v>
      </c>
      <c r="P354" s="21">
        <v>63</v>
      </c>
      <c r="Q354" s="6"/>
      <c r="R354" s="20">
        <v>42748.041666666664</v>
      </c>
      <c r="S354" s="21">
        <v>63</v>
      </c>
    </row>
    <row r="355" spans="15:19" x14ac:dyDescent="0.25">
      <c r="O355" s="20">
        <v>42753.041666666664</v>
      </c>
      <c r="P355" s="21">
        <v>188</v>
      </c>
      <c r="Q355" s="6"/>
      <c r="R355" s="20">
        <v>42753.041666666664</v>
      </c>
      <c r="S355" s="21">
        <v>188</v>
      </c>
    </row>
    <row r="356" spans="15:19" x14ac:dyDescent="0.25">
      <c r="O356" s="20">
        <v>42755.041666666664</v>
      </c>
      <c r="P356" s="21">
        <v>168</v>
      </c>
      <c r="Q356" s="6"/>
      <c r="R356" s="20">
        <v>42755.041666666664</v>
      </c>
      <c r="S356" s="21">
        <v>168</v>
      </c>
    </row>
    <row r="357" spans="15:19" x14ac:dyDescent="0.25">
      <c r="O357" s="20">
        <v>42766.041666666664</v>
      </c>
      <c r="P357" s="21">
        <v>-212</v>
      </c>
      <c r="Q357" s="6"/>
      <c r="R357" s="20">
        <v>42766.041666666664</v>
      </c>
      <c r="S357" s="21">
        <v>-212</v>
      </c>
    </row>
    <row r="358" spans="15:19" x14ac:dyDescent="0.25">
      <c r="O358" s="20">
        <v>42767.041666666664</v>
      </c>
      <c r="P358" s="21">
        <v>303</v>
      </c>
      <c r="Q358" s="6"/>
      <c r="R358" s="20">
        <v>42767.041666666664</v>
      </c>
      <c r="S358" s="21">
        <v>303</v>
      </c>
    </row>
    <row r="359" spans="15:19" x14ac:dyDescent="0.25">
      <c r="O359" s="20">
        <v>42769.041666666664</v>
      </c>
      <c r="P359" s="21">
        <v>368</v>
      </c>
      <c r="Q359" s="6"/>
      <c r="R359" s="20">
        <v>42769.041666666664</v>
      </c>
      <c r="S359" s="21">
        <v>368</v>
      </c>
    </row>
    <row r="360" spans="15:19" x14ac:dyDescent="0.25">
      <c r="O360" s="20">
        <v>42783.041666666664</v>
      </c>
      <c r="P360" s="21">
        <v>-72</v>
      </c>
      <c r="Q360" s="6"/>
      <c r="R360" s="20">
        <v>42783.041666666664</v>
      </c>
      <c r="S360" s="21">
        <v>-72</v>
      </c>
    </row>
    <row r="361" spans="15:19" x14ac:dyDescent="0.25">
      <c r="O361" s="20">
        <v>42790.041666666664</v>
      </c>
      <c r="P361" s="21">
        <v>-512</v>
      </c>
      <c r="Q361" s="6"/>
      <c r="R361" s="20">
        <v>42790.041666666664</v>
      </c>
      <c r="S361" s="21">
        <v>-512</v>
      </c>
    </row>
    <row r="362" spans="15:19" x14ac:dyDescent="0.25">
      <c r="O362" s="20">
        <v>42795.041666666664</v>
      </c>
      <c r="P362" s="21">
        <v>608</v>
      </c>
      <c r="Q362" s="6"/>
      <c r="R362" s="20">
        <v>42795.041666666664</v>
      </c>
      <c r="S362" s="21">
        <v>608</v>
      </c>
    </row>
    <row r="363" spans="15:19" x14ac:dyDescent="0.25">
      <c r="O363" s="20">
        <v>42797.041666666664</v>
      </c>
      <c r="P363" s="21">
        <v>-42</v>
      </c>
      <c r="Q363" s="6"/>
      <c r="R363" s="20">
        <v>42797.041666666664</v>
      </c>
      <c r="S363" s="21">
        <v>-42</v>
      </c>
    </row>
    <row r="364" spans="15:19" x14ac:dyDescent="0.25">
      <c r="O364" s="20">
        <v>42801.041666666664</v>
      </c>
      <c r="P364" s="21">
        <v>-82</v>
      </c>
      <c r="Q364" s="6"/>
      <c r="R364" s="20">
        <v>42801.041666666664</v>
      </c>
      <c r="S364" s="21">
        <v>-82</v>
      </c>
    </row>
    <row r="365" spans="15:19" x14ac:dyDescent="0.25">
      <c r="O365" s="20">
        <v>42802.041666666664</v>
      </c>
      <c r="P365" s="21">
        <v>98</v>
      </c>
      <c r="Q365" s="6"/>
      <c r="R365" s="20">
        <v>42802.041666666664</v>
      </c>
      <c r="S365" s="21">
        <v>98</v>
      </c>
    </row>
    <row r="366" spans="15:19" x14ac:dyDescent="0.25">
      <c r="O366" s="20">
        <v>42809.041666666664</v>
      </c>
      <c r="P366" s="21">
        <v>203</v>
      </c>
      <c r="Q366" s="6"/>
      <c r="R366" s="20">
        <v>42809.041666666664</v>
      </c>
      <c r="S366" s="21">
        <v>203</v>
      </c>
    </row>
    <row r="367" spans="15:19" x14ac:dyDescent="0.25">
      <c r="O367" s="20">
        <v>42811.041666666664</v>
      </c>
      <c r="P367" s="21">
        <v>168</v>
      </c>
      <c r="Q367" s="6"/>
      <c r="R367" s="20">
        <v>42811.041666666664</v>
      </c>
      <c r="S367" s="21">
        <v>168</v>
      </c>
    </row>
    <row r="368" spans="15:19" x14ac:dyDescent="0.25">
      <c r="O368" s="20">
        <v>42814.041666666664</v>
      </c>
      <c r="P368" s="21">
        <v>33</v>
      </c>
      <c r="Q368" s="6"/>
      <c r="R368" s="20">
        <v>42814.041666666664</v>
      </c>
      <c r="S368" s="21">
        <v>33</v>
      </c>
    </row>
    <row r="369" spans="15:19" x14ac:dyDescent="0.25">
      <c r="O369" s="20">
        <v>42816.041666666664</v>
      </c>
      <c r="P369" s="21">
        <v>68</v>
      </c>
      <c r="Q369" s="6"/>
      <c r="R369" s="20">
        <v>42816.041666666664</v>
      </c>
      <c r="S369" s="21">
        <v>68</v>
      </c>
    </row>
    <row r="370" spans="15:19" x14ac:dyDescent="0.25">
      <c r="O370" s="20">
        <v>42818.041666666664</v>
      </c>
      <c r="P370" s="21">
        <v>53</v>
      </c>
      <c r="Q370" s="6"/>
      <c r="R370" s="20">
        <v>42818.041666666664</v>
      </c>
      <c r="S370" s="21">
        <v>53</v>
      </c>
    </row>
    <row r="371" spans="15:19" x14ac:dyDescent="0.25">
      <c r="O371" s="20">
        <v>42828.041666666664</v>
      </c>
      <c r="P371" s="21">
        <v>28</v>
      </c>
      <c r="Q371" s="6"/>
      <c r="R371" s="20">
        <v>42828.041666666664</v>
      </c>
      <c r="S371" s="21">
        <v>28</v>
      </c>
    </row>
    <row r="372" spans="15:19" x14ac:dyDescent="0.25">
      <c r="O372" s="20">
        <v>42829.041666666664</v>
      </c>
      <c r="P372" s="21">
        <v>-422</v>
      </c>
      <c r="Q372" s="6"/>
      <c r="R372" s="20">
        <v>42829.041666666664</v>
      </c>
      <c r="S372" s="21">
        <v>-422</v>
      </c>
    </row>
    <row r="373" spans="15:19" x14ac:dyDescent="0.25">
      <c r="O373" s="20">
        <v>42831.041666666664</v>
      </c>
      <c r="P373" s="21">
        <v>213</v>
      </c>
      <c r="Q373" s="6"/>
      <c r="R373" s="20">
        <v>42831.041666666664</v>
      </c>
      <c r="S373" s="21">
        <v>213</v>
      </c>
    </row>
    <row r="374" spans="15:19" x14ac:dyDescent="0.25">
      <c r="O374" s="20">
        <v>42835.041666666664</v>
      </c>
      <c r="P374" s="21">
        <v>-52</v>
      </c>
      <c r="Q374" s="6"/>
      <c r="R374" s="20">
        <v>42835.041666666664</v>
      </c>
      <c r="S374" s="21">
        <v>-52</v>
      </c>
    </row>
    <row r="375" spans="15:19" x14ac:dyDescent="0.25">
      <c r="O375" s="20">
        <v>42837.041666666664</v>
      </c>
      <c r="P375" s="21">
        <v>-112</v>
      </c>
      <c r="Q375" s="6"/>
      <c r="R375" s="20">
        <v>42837.041666666664</v>
      </c>
      <c r="S375" s="21">
        <v>-112</v>
      </c>
    </row>
    <row r="376" spans="15:19" x14ac:dyDescent="0.25">
      <c r="O376" s="20">
        <v>42838.041666666664</v>
      </c>
      <c r="P376" s="21">
        <v>-227</v>
      </c>
      <c r="Q376" s="6"/>
      <c r="R376" s="20">
        <v>42838.041666666664</v>
      </c>
      <c r="S376" s="21">
        <v>-227</v>
      </c>
    </row>
    <row r="377" spans="15:19" x14ac:dyDescent="0.25">
      <c r="O377" s="20">
        <v>42842.041666666664</v>
      </c>
      <c r="P377" s="21">
        <v>283</v>
      </c>
      <c r="Q377" s="6"/>
      <c r="R377" s="20">
        <v>42842.041666666664</v>
      </c>
      <c r="S377" s="21">
        <v>283</v>
      </c>
    </row>
    <row r="378" spans="15:19" x14ac:dyDescent="0.25">
      <c r="O378" s="20">
        <v>42844.041666666664</v>
      </c>
      <c r="P378" s="21">
        <v>418</v>
      </c>
      <c r="Q378" s="6"/>
      <c r="R378" s="20">
        <v>42844.041666666664</v>
      </c>
      <c r="S378" s="21">
        <v>418</v>
      </c>
    </row>
    <row r="379" spans="15:19" x14ac:dyDescent="0.25">
      <c r="O379" s="20">
        <v>42849.041666666664</v>
      </c>
      <c r="P379" s="21">
        <v>233</v>
      </c>
      <c r="Q379" s="6"/>
      <c r="R379" s="20">
        <v>42849.041666666664</v>
      </c>
      <c r="S379" s="21">
        <v>233</v>
      </c>
    </row>
    <row r="380" spans="15:19" x14ac:dyDescent="0.25">
      <c r="O380" s="20">
        <v>42852.041666666664</v>
      </c>
      <c r="P380" s="21">
        <v>203</v>
      </c>
      <c r="Q380" s="6"/>
      <c r="R380" s="20">
        <v>42852.041666666664</v>
      </c>
      <c r="S380" s="21">
        <v>203</v>
      </c>
    </row>
    <row r="381" spans="15:19" x14ac:dyDescent="0.25">
      <c r="O381" s="20">
        <v>42859.041666666664</v>
      </c>
      <c r="P381" s="21">
        <v>223</v>
      </c>
      <c r="Q381" s="6"/>
      <c r="R381" s="20">
        <v>42859.041666666664</v>
      </c>
      <c r="S381" s="21">
        <v>223</v>
      </c>
    </row>
    <row r="382" spans="15:19" x14ac:dyDescent="0.25">
      <c r="O382" s="20">
        <v>42867.041666666664</v>
      </c>
      <c r="P382" s="21">
        <v>38</v>
      </c>
      <c r="Q382" s="6"/>
      <c r="R382" s="20">
        <v>42867.041666666664</v>
      </c>
      <c r="S382" s="21">
        <v>38</v>
      </c>
    </row>
    <row r="383" spans="15:19" x14ac:dyDescent="0.25">
      <c r="O383" s="20">
        <v>42873.041666666664</v>
      </c>
      <c r="P383" s="21">
        <v>-172</v>
      </c>
      <c r="Q383" s="6"/>
      <c r="R383" s="20">
        <v>42873.041666666664</v>
      </c>
      <c r="S383" s="21">
        <v>-172</v>
      </c>
    </row>
    <row r="384" spans="15:19" x14ac:dyDescent="0.25">
      <c r="O384" s="20">
        <v>42887.041666666664</v>
      </c>
      <c r="P384" s="21">
        <v>38</v>
      </c>
      <c r="Q384" s="6"/>
      <c r="R384" s="20">
        <v>42887.041666666664</v>
      </c>
      <c r="S384" s="21">
        <v>38</v>
      </c>
    </row>
    <row r="385" spans="15:19" x14ac:dyDescent="0.25">
      <c r="O385" s="20">
        <v>42892.041666666664</v>
      </c>
      <c r="P385" s="21">
        <v>-192</v>
      </c>
      <c r="Q385" s="6"/>
      <c r="R385" s="20">
        <v>42892.041666666664</v>
      </c>
      <c r="S385" s="21">
        <v>-192</v>
      </c>
    </row>
    <row r="386" spans="15:19" x14ac:dyDescent="0.25">
      <c r="O386" s="20">
        <v>42893.041666666664</v>
      </c>
      <c r="P386" s="21">
        <v>173</v>
      </c>
      <c r="Q386" s="6"/>
      <c r="R386" s="20">
        <v>42893.041666666664</v>
      </c>
      <c r="S386" s="21">
        <v>173</v>
      </c>
    </row>
    <row r="387" spans="15:19" x14ac:dyDescent="0.25">
      <c r="O387" s="20">
        <v>42898.041666666664</v>
      </c>
      <c r="P387" s="21">
        <v>-757</v>
      </c>
      <c r="Q387" s="6"/>
      <c r="R387" s="20">
        <v>42898.041666666664</v>
      </c>
      <c r="S387" s="21">
        <v>-757</v>
      </c>
    </row>
    <row r="388" spans="15:19" x14ac:dyDescent="0.25">
      <c r="O388" s="20">
        <v>42899.041666666664</v>
      </c>
      <c r="P388" s="21">
        <v>418</v>
      </c>
      <c r="Q388" s="6"/>
      <c r="R388" s="20">
        <v>42899.041666666664</v>
      </c>
      <c r="S388" s="21">
        <v>418</v>
      </c>
    </row>
    <row r="389" spans="15:19" x14ac:dyDescent="0.25">
      <c r="O389" s="20">
        <v>42901.041666666664</v>
      </c>
      <c r="P389" s="21">
        <v>-757</v>
      </c>
      <c r="Q389" s="6"/>
      <c r="R389" s="20">
        <v>42901.041666666664</v>
      </c>
      <c r="S389" s="21">
        <v>-757</v>
      </c>
    </row>
    <row r="390" spans="15:19" x14ac:dyDescent="0.25">
      <c r="O390" s="20">
        <v>42902.041666666664</v>
      </c>
      <c r="P390" s="21">
        <v>-147</v>
      </c>
      <c r="Q390" s="6"/>
      <c r="R390" s="20">
        <v>42902.041666666664</v>
      </c>
      <c r="S390" s="21">
        <v>-147</v>
      </c>
    </row>
    <row r="391" spans="15:19" x14ac:dyDescent="0.25">
      <c r="O391" s="20">
        <v>42905.041666666664</v>
      </c>
      <c r="P391" s="21">
        <v>918</v>
      </c>
      <c r="Q391" s="6"/>
      <c r="R391" s="20">
        <v>42905.041666666664</v>
      </c>
      <c r="S391" s="21">
        <v>918</v>
      </c>
    </row>
    <row r="392" spans="15:19" x14ac:dyDescent="0.25">
      <c r="O392" s="20">
        <v>42907.041666666664</v>
      </c>
      <c r="P392" s="21">
        <v>83</v>
      </c>
      <c r="Q392" s="6"/>
      <c r="R392" s="20">
        <v>42907.041666666664</v>
      </c>
      <c r="S392" s="21">
        <v>83</v>
      </c>
    </row>
    <row r="393" spans="15:19" x14ac:dyDescent="0.25">
      <c r="O393" s="20">
        <v>42909.041666666664</v>
      </c>
      <c r="P393" s="21">
        <v>-92</v>
      </c>
      <c r="Q393" s="6"/>
      <c r="R393" s="20">
        <v>42909.041666666664</v>
      </c>
      <c r="S393" s="21">
        <v>-92</v>
      </c>
    </row>
    <row r="394" spans="15:19" x14ac:dyDescent="0.25">
      <c r="O394" s="20">
        <v>42913.041666666664</v>
      </c>
      <c r="P394" s="21">
        <v>-547</v>
      </c>
      <c r="Q394" s="6"/>
      <c r="R394" s="20">
        <v>42913.041666666664</v>
      </c>
      <c r="S394" s="21">
        <v>-547</v>
      </c>
    </row>
    <row r="395" spans="15:19" x14ac:dyDescent="0.25">
      <c r="O395" s="20">
        <v>42914.041666666664</v>
      </c>
      <c r="P395" s="21">
        <v>-752</v>
      </c>
      <c r="Q395" s="6"/>
      <c r="R395" s="20">
        <v>42914.041666666664</v>
      </c>
      <c r="S395" s="21">
        <v>-752</v>
      </c>
    </row>
    <row r="396" spans="15:19" x14ac:dyDescent="0.25">
      <c r="O396" s="20">
        <v>42916.041666666664</v>
      </c>
      <c r="P396" s="21">
        <v>288</v>
      </c>
      <c r="Q396" s="6"/>
      <c r="R396" s="20">
        <v>42916.041666666664</v>
      </c>
      <c r="S396" s="21">
        <v>288</v>
      </c>
    </row>
    <row r="397" spans="15:19" x14ac:dyDescent="0.25">
      <c r="O397" s="20">
        <v>42919.041666666664</v>
      </c>
      <c r="P397" s="21">
        <v>393</v>
      </c>
      <c r="Q397" s="6"/>
      <c r="R397" s="20">
        <v>42919.041666666664</v>
      </c>
      <c r="S397" s="21">
        <v>393</v>
      </c>
    </row>
    <row r="398" spans="15:19" x14ac:dyDescent="0.25">
      <c r="O398" s="20">
        <v>42920.041666666664</v>
      </c>
      <c r="P398" s="21">
        <v>318</v>
      </c>
      <c r="Q398" s="6"/>
      <c r="R398" s="20">
        <v>42920.041666666664</v>
      </c>
      <c r="S398" s="21">
        <v>318</v>
      </c>
    </row>
    <row r="399" spans="15:19" x14ac:dyDescent="0.25">
      <c r="O399" s="20">
        <v>42921.041666666664</v>
      </c>
      <c r="P399" s="21">
        <v>668</v>
      </c>
      <c r="Q399" s="6"/>
      <c r="R399" s="20">
        <v>42921.041666666664</v>
      </c>
      <c r="S399" s="21">
        <v>668</v>
      </c>
    </row>
    <row r="400" spans="15:19" x14ac:dyDescent="0.25">
      <c r="O400" s="20">
        <v>42923.041666666664</v>
      </c>
      <c r="P400" s="21">
        <v>328</v>
      </c>
      <c r="Q400" s="6"/>
      <c r="R400" s="20">
        <v>42923.041666666664</v>
      </c>
      <c r="S400" s="21">
        <v>328</v>
      </c>
    </row>
    <row r="401" spans="15:19" x14ac:dyDescent="0.25">
      <c r="O401" s="20">
        <v>42940.041666666664</v>
      </c>
      <c r="P401" s="21">
        <v>-42</v>
      </c>
      <c r="Q401" s="6"/>
      <c r="R401" s="20">
        <v>42940.041666666664</v>
      </c>
      <c r="S401" s="21">
        <v>-42</v>
      </c>
    </row>
    <row r="402" spans="15:19" x14ac:dyDescent="0.25">
      <c r="O402" s="20">
        <v>42942.041666666664</v>
      </c>
      <c r="P402" s="21">
        <v>358</v>
      </c>
      <c r="Q402" s="6"/>
      <c r="R402" s="20">
        <v>42942.041666666664</v>
      </c>
      <c r="S402" s="21">
        <v>358</v>
      </c>
    </row>
    <row r="403" spans="15:19" x14ac:dyDescent="0.25">
      <c r="O403" s="20">
        <v>42944.041666666664</v>
      </c>
      <c r="P403" s="21">
        <v>-777</v>
      </c>
      <c r="Q403" s="6"/>
      <c r="R403" s="20">
        <v>42944.041666666664</v>
      </c>
      <c r="S403" s="21">
        <v>-777</v>
      </c>
    </row>
    <row r="404" spans="15:19" x14ac:dyDescent="0.25">
      <c r="O404" s="20">
        <v>42947.041666666664</v>
      </c>
      <c r="P404" s="21">
        <v>338</v>
      </c>
      <c r="Q404" s="6"/>
      <c r="R404" s="20">
        <v>42947.041666666664</v>
      </c>
      <c r="S404" s="21">
        <v>338</v>
      </c>
    </row>
    <row r="405" spans="15:19" x14ac:dyDescent="0.25">
      <c r="O405" s="20">
        <v>42948.041666666664</v>
      </c>
      <c r="P405" s="21">
        <v>458</v>
      </c>
      <c r="Q405" s="6"/>
      <c r="R405" s="20">
        <v>42948.041666666664</v>
      </c>
      <c r="S405" s="21">
        <v>458</v>
      </c>
    </row>
    <row r="406" spans="15:19" x14ac:dyDescent="0.25">
      <c r="O406" s="20">
        <v>42951.041666666664</v>
      </c>
      <c r="P406" s="21">
        <v>68</v>
      </c>
      <c r="Q406" s="6"/>
      <c r="R406" s="20">
        <v>42951.041666666664</v>
      </c>
      <c r="S406" s="21">
        <v>68</v>
      </c>
    </row>
    <row r="407" spans="15:19" x14ac:dyDescent="0.25">
      <c r="O407" s="20">
        <v>42956.041666666664</v>
      </c>
      <c r="P407" s="21">
        <v>-532</v>
      </c>
      <c r="Q407" s="6"/>
      <c r="R407" s="20">
        <v>42956.041666666664</v>
      </c>
      <c r="S407" s="21">
        <v>-532</v>
      </c>
    </row>
    <row r="408" spans="15:19" x14ac:dyDescent="0.25">
      <c r="O408" s="20">
        <v>42957.041666666664</v>
      </c>
      <c r="P408" s="21">
        <v>-782</v>
      </c>
      <c r="Q408" s="6"/>
      <c r="R408" s="20">
        <v>42957.041666666664</v>
      </c>
      <c r="S408" s="21">
        <v>-782</v>
      </c>
    </row>
    <row r="409" spans="15:19" x14ac:dyDescent="0.25">
      <c r="O409" s="20">
        <v>42958.041666666664</v>
      </c>
      <c r="P409" s="21">
        <v>373</v>
      </c>
      <c r="Q409" s="6"/>
      <c r="R409" s="20">
        <v>42958.041666666664</v>
      </c>
      <c r="S409" s="21">
        <v>373</v>
      </c>
    </row>
    <row r="410" spans="15:19" x14ac:dyDescent="0.25">
      <c r="O410" s="20">
        <v>42965.041666666664</v>
      </c>
      <c r="P410" s="21">
        <v>558</v>
      </c>
      <c r="Q410" s="6"/>
      <c r="R410" s="20">
        <v>42965.041666666664</v>
      </c>
      <c r="S410" s="21">
        <v>558</v>
      </c>
    </row>
    <row r="411" spans="15:19" x14ac:dyDescent="0.25">
      <c r="O411" s="20">
        <v>42968.041666666664</v>
      </c>
      <c r="P411" s="21">
        <v>-182</v>
      </c>
      <c r="Q411" s="6"/>
      <c r="R411" s="20">
        <v>42968.041666666664</v>
      </c>
      <c r="S411" s="21">
        <v>-182</v>
      </c>
    </row>
    <row r="412" spans="15:19" x14ac:dyDescent="0.25">
      <c r="O412" s="20">
        <v>42969.041666666664</v>
      </c>
      <c r="P412" s="21">
        <v>458</v>
      </c>
      <c r="Q412" s="6"/>
      <c r="R412" s="20">
        <v>42969.041666666664</v>
      </c>
      <c r="S412" s="21">
        <v>458</v>
      </c>
    </row>
    <row r="413" spans="15:19" x14ac:dyDescent="0.25">
      <c r="O413" s="20">
        <v>42971.041666666664</v>
      </c>
      <c r="P413" s="21">
        <v>678</v>
      </c>
      <c r="Q413" s="6"/>
      <c r="R413" s="20">
        <v>42971.041666666664</v>
      </c>
      <c r="S413" s="21">
        <v>678</v>
      </c>
    </row>
    <row r="414" spans="15:19" x14ac:dyDescent="0.25">
      <c r="O414" s="20">
        <v>42972.041666666664</v>
      </c>
      <c r="P414" s="21">
        <v>253</v>
      </c>
      <c r="Q414" s="6"/>
      <c r="R414" s="20">
        <v>42972.041666666664</v>
      </c>
      <c r="S414" s="21">
        <v>253</v>
      </c>
    </row>
    <row r="415" spans="15:19" x14ac:dyDescent="0.25">
      <c r="O415" s="20">
        <v>42975.041666666664</v>
      </c>
      <c r="P415" s="21">
        <v>468</v>
      </c>
      <c r="Q415" s="6"/>
      <c r="R415" s="20">
        <v>42975.041666666664</v>
      </c>
      <c r="S415" s="21">
        <v>468</v>
      </c>
    </row>
    <row r="416" spans="15:19" x14ac:dyDescent="0.25">
      <c r="O416" s="20">
        <v>42982.041666666664</v>
      </c>
      <c r="P416" s="21">
        <v>63</v>
      </c>
      <c r="Q416" s="6"/>
      <c r="R416" s="20">
        <v>42982.041666666664</v>
      </c>
      <c r="S416" s="21">
        <v>63</v>
      </c>
    </row>
    <row r="417" spans="15:19" x14ac:dyDescent="0.25">
      <c r="O417" s="20">
        <v>42983.041666666664</v>
      </c>
      <c r="P417" s="21">
        <v>38</v>
      </c>
      <c r="Q417" s="6"/>
      <c r="R417" s="20">
        <v>42983.041666666664</v>
      </c>
      <c r="S417" s="21">
        <v>38</v>
      </c>
    </row>
    <row r="418" spans="15:19" x14ac:dyDescent="0.25">
      <c r="O418" s="20">
        <v>42984.041666666664</v>
      </c>
      <c r="P418" s="21">
        <v>358</v>
      </c>
      <c r="Q418" s="6"/>
      <c r="R418" s="20">
        <v>42984.041666666664</v>
      </c>
      <c r="S418" s="21">
        <v>358</v>
      </c>
    </row>
    <row r="419" spans="15:19" x14ac:dyDescent="0.25">
      <c r="O419" s="20">
        <v>42989.041666666664</v>
      </c>
      <c r="P419" s="21">
        <v>338</v>
      </c>
      <c r="Q419" s="6"/>
      <c r="R419" s="20">
        <v>42989.041666666664</v>
      </c>
      <c r="S419" s="21">
        <v>338</v>
      </c>
    </row>
    <row r="420" spans="15:19" x14ac:dyDescent="0.25">
      <c r="O420" s="20">
        <v>42993.041666666664</v>
      </c>
      <c r="P420" s="21">
        <v>98</v>
      </c>
      <c r="Q420" s="6"/>
      <c r="R420" s="20">
        <v>42993.041666666664</v>
      </c>
      <c r="S420" s="21">
        <v>98</v>
      </c>
    </row>
    <row r="421" spans="15:19" x14ac:dyDescent="0.25">
      <c r="O421" s="20">
        <v>42997.041666666664</v>
      </c>
      <c r="P421" s="21">
        <v>8</v>
      </c>
      <c r="Q421" s="6"/>
      <c r="R421" s="20">
        <v>42997.041666666664</v>
      </c>
      <c r="S421" s="21">
        <v>8</v>
      </c>
    </row>
    <row r="422" spans="15:19" x14ac:dyDescent="0.25">
      <c r="O422" s="20">
        <v>42999.041666666664</v>
      </c>
      <c r="P422" s="21">
        <v>48</v>
      </c>
      <c r="Q422" s="6"/>
      <c r="R422" s="20">
        <v>42999.041666666664</v>
      </c>
      <c r="S422" s="21">
        <v>48</v>
      </c>
    </row>
    <row r="423" spans="15:19" x14ac:dyDescent="0.25">
      <c r="O423" s="20">
        <v>43000.041666666664</v>
      </c>
      <c r="P423" s="21">
        <v>-357</v>
      </c>
      <c r="Q423" s="6"/>
      <c r="R423" s="20">
        <v>43000.041666666664</v>
      </c>
      <c r="S423" s="21">
        <v>-357</v>
      </c>
    </row>
    <row r="424" spans="15:19" x14ac:dyDescent="0.25">
      <c r="O424" s="20">
        <v>43003.041666666664</v>
      </c>
      <c r="P424" s="21">
        <v>-577</v>
      </c>
      <c r="Q424" s="6"/>
      <c r="R424" s="20">
        <v>43003.041666666664</v>
      </c>
      <c r="S424" s="21">
        <v>-577</v>
      </c>
    </row>
    <row r="425" spans="15:19" x14ac:dyDescent="0.25">
      <c r="O425" s="20">
        <v>43004.041666666664</v>
      </c>
      <c r="P425" s="21">
        <v>443</v>
      </c>
      <c r="Q425" s="6"/>
      <c r="R425" s="20">
        <v>43004.041666666664</v>
      </c>
      <c r="S425" s="21">
        <v>443</v>
      </c>
    </row>
    <row r="426" spans="15:19" x14ac:dyDescent="0.25">
      <c r="O426" s="20">
        <v>43007.041666666664</v>
      </c>
      <c r="P426" s="21">
        <v>168</v>
      </c>
      <c r="Q426" s="6"/>
      <c r="R426" s="20">
        <v>43007.041666666664</v>
      </c>
      <c r="S426" s="21">
        <v>168</v>
      </c>
    </row>
    <row r="427" spans="15:19" x14ac:dyDescent="0.25">
      <c r="O427" s="20">
        <v>43018.041666666664</v>
      </c>
      <c r="P427" s="21">
        <v>333</v>
      </c>
      <c r="Q427" s="6"/>
      <c r="R427" s="20">
        <v>43018.041666666664</v>
      </c>
      <c r="S427" s="21">
        <v>333</v>
      </c>
    </row>
    <row r="428" spans="15:19" x14ac:dyDescent="0.25">
      <c r="O428" s="20">
        <v>43021.041666666664</v>
      </c>
      <c r="P428" s="21">
        <v>443</v>
      </c>
      <c r="Q428" s="6"/>
      <c r="R428" s="20">
        <v>43021.041666666664</v>
      </c>
      <c r="S428" s="21">
        <v>443</v>
      </c>
    </row>
    <row r="429" spans="15:19" x14ac:dyDescent="0.25">
      <c r="O429" s="20">
        <v>43027.041666666664</v>
      </c>
      <c r="P429" s="21">
        <v>-807</v>
      </c>
      <c r="Q429" s="6"/>
      <c r="R429" s="20">
        <v>43027.041666666664</v>
      </c>
      <c r="S429" s="21">
        <v>-807</v>
      </c>
    </row>
    <row r="430" spans="15:19" x14ac:dyDescent="0.25">
      <c r="O430" s="20">
        <v>43028.041666666664</v>
      </c>
      <c r="P430" s="21">
        <v>338</v>
      </c>
      <c r="Q430" s="6"/>
      <c r="R430" s="20">
        <v>43028.041666666664</v>
      </c>
      <c r="S430" s="21">
        <v>338</v>
      </c>
    </row>
    <row r="431" spans="15:19" x14ac:dyDescent="0.25">
      <c r="O431" s="20">
        <v>43032.041666666664</v>
      </c>
      <c r="P431" s="21">
        <v>228</v>
      </c>
      <c r="Q431" s="6"/>
      <c r="R431" s="20">
        <v>43032.041666666664</v>
      </c>
      <c r="S431" s="21">
        <v>228</v>
      </c>
    </row>
    <row r="432" spans="15:19" x14ac:dyDescent="0.25">
      <c r="O432" s="20">
        <v>43034.041666666664</v>
      </c>
      <c r="P432" s="21">
        <v>-152</v>
      </c>
      <c r="Q432" s="6"/>
      <c r="R432" s="20">
        <v>43034.041666666664</v>
      </c>
      <c r="S432" s="21">
        <v>-152</v>
      </c>
    </row>
    <row r="433" spans="15:19" x14ac:dyDescent="0.25">
      <c r="O433" s="20">
        <v>43035.041666666664</v>
      </c>
      <c r="P433" s="21">
        <v>888</v>
      </c>
      <c r="Q433" s="6"/>
      <c r="R433" s="20">
        <v>43035.041666666664</v>
      </c>
      <c r="S433" s="21">
        <v>888</v>
      </c>
    </row>
    <row r="434" spans="15:19" x14ac:dyDescent="0.25">
      <c r="O434" s="20">
        <v>43041.041666666664</v>
      </c>
      <c r="P434" s="21">
        <v>263</v>
      </c>
      <c r="Q434" s="6"/>
      <c r="R434" s="20">
        <v>43041.041666666664</v>
      </c>
      <c r="S434" s="21">
        <v>263</v>
      </c>
    </row>
    <row r="435" spans="15:19" x14ac:dyDescent="0.25">
      <c r="O435" s="20">
        <v>43042.041666666664</v>
      </c>
      <c r="P435" s="21">
        <v>178</v>
      </c>
      <c r="Q435" s="6"/>
      <c r="R435" s="20">
        <v>43042.041666666664</v>
      </c>
      <c r="S435" s="21">
        <v>178</v>
      </c>
    </row>
    <row r="436" spans="15:19" x14ac:dyDescent="0.25">
      <c r="O436" s="20">
        <v>43049.041666666664</v>
      </c>
      <c r="P436" s="21">
        <v>-252</v>
      </c>
      <c r="Q436" s="6"/>
      <c r="R436" s="20">
        <v>43049.041666666664</v>
      </c>
      <c r="S436" s="21">
        <v>-252</v>
      </c>
    </row>
    <row r="437" spans="15:19" x14ac:dyDescent="0.25">
      <c r="O437" s="20">
        <v>43052.041666666664</v>
      </c>
      <c r="P437" s="21">
        <v>-667</v>
      </c>
      <c r="Q437" s="6"/>
      <c r="R437" s="20">
        <v>43052.041666666664</v>
      </c>
      <c r="S437" s="21">
        <v>-667</v>
      </c>
    </row>
    <row r="438" spans="15:19" x14ac:dyDescent="0.25">
      <c r="O438" s="20">
        <v>43054.041666666664</v>
      </c>
      <c r="P438" s="21">
        <v>-397</v>
      </c>
      <c r="Q438" s="6"/>
      <c r="R438" s="20">
        <v>43054.041666666664</v>
      </c>
      <c r="S438" s="21">
        <v>-397</v>
      </c>
    </row>
    <row r="439" spans="15:19" x14ac:dyDescent="0.25">
      <c r="O439" s="20">
        <v>43055.041666666664</v>
      </c>
      <c r="P439" s="21">
        <v>598</v>
      </c>
      <c r="Q439" s="6"/>
      <c r="R439" s="20">
        <v>43055.041666666664</v>
      </c>
      <c r="S439" s="21">
        <v>598</v>
      </c>
    </row>
    <row r="440" spans="15:19" x14ac:dyDescent="0.25">
      <c r="O440" s="20">
        <v>43059.041666666664</v>
      </c>
      <c r="P440" s="21">
        <v>208</v>
      </c>
      <c r="Q440" s="6"/>
      <c r="R440" s="20">
        <v>43059.041666666664</v>
      </c>
      <c r="S440" s="21">
        <v>208</v>
      </c>
    </row>
    <row r="441" spans="15:19" x14ac:dyDescent="0.25">
      <c r="O441" s="20">
        <v>43060.041666666664</v>
      </c>
      <c r="P441" s="21">
        <v>648</v>
      </c>
      <c r="Q441" s="6"/>
      <c r="R441" s="20">
        <v>43060.041666666664</v>
      </c>
      <c r="S441" s="21">
        <v>648</v>
      </c>
    </row>
    <row r="442" spans="15:19" x14ac:dyDescent="0.25">
      <c r="O442" s="20">
        <v>43069.041666666664</v>
      </c>
      <c r="P442" s="21">
        <v>418</v>
      </c>
      <c r="Q442" s="6"/>
      <c r="R442" s="20">
        <v>43069.041666666664</v>
      </c>
      <c r="S442" s="21">
        <v>418</v>
      </c>
    </row>
    <row r="443" spans="15:19" x14ac:dyDescent="0.25">
      <c r="O443" s="20">
        <v>43073.041666666664</v>
      </c>
      <c r="P443" s="21">
        <v>-2</v>
      </c>
      <c r="Q443" s="6"/>
      <c r="R443" s="20">
        <v>43073.041666666664</v>
      </c>
      <c r="S443" s="21">
        <v>-2</v>
      </c>
    </row>
    <row r="444" spans="15:19" x14ac:dyDescent="0.25">
      <c r="O444" s="20">
        <v>43074.041666666664</v>
      </c>
      <c r="P444" s="21">
        <v>148</v>
      </c>
      <c r="Q444" s="6"/>
      <c r="R444" s="20">
        <v>43074.041666666664</v>
      </c>
      <c r="S444" s="21">
        <v>148</v>
      </c>
    </row>
  </sheetData>
  <mergeCells count="8">
    <mergeCell ref="O7:P7"/>
    <mergeCell ref="R7:S7"/>
    <mergeCell ref="B6:C6"/>
    <mergeCell ref="E6:F6"/>
    <mergeCell ref="H6:I6"/>
    <mergeCell ref="K6:L6"/>
    <mergeCell ref="O6:P6"/>
    <mergeCell ref="R6:S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64F24-F182-4AFF-8445-067E415865B9}">
  <dimension ref="B1:Q36"/>
  <sheetViews>
    <sheetView tabSelected="1" topLeftCell="B1" workbookViewId="0">
      <selection activeCell="O2" sqref="O2"/>
    </sheetView>
  </sheetViews>
  <sheetFormatPr baseColWidth="10" defaultRowHeight="15" x14ac:dyDescent="0.25"/>
  <cols>
    <col min="2" max="2" width="11.5703125" style="27"/>
    <col min="3" max="3" width="14.42578125" bestFit="1" customWidth="1"/>
    <col min="4" max="4" width="12.5703125" bestFit="1" customWidth="1"/>
    <col min="7" max="7" width="12.5703125" bestFit="1" customWidth="1"/>
    <col min="8" max="8" width="10.85546875" bestFit="1" customWidth="1"/>
    <col min="9" max="9" width="15.42578125" bestFit="1" customWidth="1"/>
    <col min="10" max="10" width="20.5703125" bestFit="1" customWidth="1"/>
    <col min="11" max="11" width="7.7109375" style="27" bestFit="1" customWidth="1"/>
    <col min="12" max="12" width="16.5703125" style="27" bestFit="1" customWidth="1"/>
    <col min="13" max="13" width="13.7109375" bestFit="1" customWidth="1"/>
  </cols>
  <sheetData>
    <row r="1" spans="2:17" s="27" customFormat="1" x14ac:dyDescent="0.25"/>
    <row r="2" spans="2:17" s="27" customFormat="1" x14ac:dyDescent="0.25">
      <c r="B2" s="56" t="s">
        <v>62</v>
      </c>
      <c r="C2" s="56"/>
      <c r="D2" s="27" t="s">
        <v>63</v>
      </c>
    </row>
    <row r="3" spans="2:17" s="27" customFormat="1" x14ac:dyDescent="0.25">
      <c r="B3" s="27" t="s">
        <v>64</v>
      </c>
      <c r="D3" s="27" t="s">
        <v>65</v>
      </c>
    </row>
    <row r="4" spans="2:17" x14ac:dyDescent="0.25">
      <c r="B4" s="27" t="s">
        <v>69</v>
      </c>
      <c r="D4">
        <v>10000</v>
      </c>
    </row>
    <row r="5" spans="2:17" x14ac:dyDescent="0.25">
      <c r="B5" s="42" t="s">
        <v>42</v>
      </c>
      <c r="C5" s="42" t="s">
        <v>57</v>
      </c>
      <c r="D5" s="42" t="s">
        <v>70</v>
      </c>
      <c r="E5" s="42" t="s">
        <v>55</v>
      </c>
      <c r="F5" s="42" t="s">
        <v>56</v>
      </c>
      <c r="G5" s="42" t="s">
        <v>77</v>
      </c>
      <c r="H5" s="42" t="s">
        <v>78</v>
      </c>
      <c r="I5" s="42" t="s">
        <v>58</v>
      </c>
      <c r="J5" s="42" t="s">
        <v>59</v>
      </c>
      <c r="K5" s="42" t="s">
        <v>71</v>
      </c>
      <c r="L5" s="42" t="s">
        <v>76</v>
      </c>
      <c r="M5" s="42" t="s">
        <v>75</v>
      </c>
      <c r="N5" s="42" t="s">
        <v>66</v>
      </c>
      <c r="O5" s="42" t="s">
        <v>67</v>
      </c>
      <c r="P5" s="42" t="s">
        <v>68</v>
      </c>
      <c r="Q5" s="42" t="s">
        <v>100</v>
      </c>
    </row>
    <row r="6" spans="2:17" x14ac:dyDescent="0.25">
      <c r="B6" s="43">
        <v>1</v>
      </c>
      <c r="C6" s="43" t="s">
        <v>60</v>
      </c>
      <c r="D6" s="44">
        <v>43271</v>
      </c>
      <c r="E6" s="44">
        <v>43271</v>
      </c>
      <c r="F6" s="43">
        <v>2</v>
      </c>
      <c r="G6" s="43">
        <v>9500</v>
      </c>
      <c r="H6" s="43">
        <v>9495</v>
      </c>
      <c r="I6" s="43">
        <f>IF(C6="Largo",F6*(H6-G6)*10-2*F6*2.5,F6*(G6-H6)*10-2*F6*2.5)</f>
        <v>-110</v>
      </c>
      <c r="J6" s="43">
        <v>-112</v>
      </c>
      <c r="K6" s="43">
        <f>J6-I6</f>
        <v>-2</v>
      </c>
      <c r="L6" s="43">
        <f>D4+I6</f>
        <v>9890</v>
      </c>
      <c r="M6" s="43">
        <f>D4+J6</f>
        <v>9888</v>
      </c>
      <c r="N6" s="43">
        <v>-112</v>
      </c>
      <c r="O6" s="43">
        <f>MAX(M$6:M6)</f>
        <v>9888</v>
      </c>
      <c r="P6" s="45">
        <f t="shared" ref="P6:P9" si="0">N6/O6</f>
        <v>-1.1326860841423949E-2</v>
      </c>
      <c r="Q6" s="43"/>
    </row>
    <row r="7" spans="2:17" x14ac:dyDescent="0.25">
      <c r="B7" s="43">
        <v>2</v>
      </c>
      <c r="C7" s="43" t="s">
        <v>61</v>
      </c>
      <c r="D7" s="44">
        <v>43272</v>
      </c>
      <c r="E7" s="44">
        <v>43272</v>
      </c>
      <c r="F7" s="43">
        <v>1</v>
      </c>
      <c r="G7" s="43">
        <v>9400</v>
      </c>
      <c r="H7" s="43">
        <v>9380</v>
      </c>
      <c r="I7" s="43">
        <f>IF(C7="Largo",F7*(H7-G7)*10-2*F7*2.5,F7*(G7-H7)*10-2*F7*2.5)</f>
        <v>195</v>
      </c>
      <c r="J7" s="43">
        <v>190</v>
      </c>
      <c r="K7" s="43">
        <f>J7-I7</f>
        <v>-5</v>
      </c>
      <c r="L7" s="43">
        <f>L6+I7</f>
        <v>10085</v>
      </c>
      <c r="M7" s="43">
        <f>J7+M6</f>
        <v>10078</v>
      </c>
      <c r="N7" s="43">
        <f>IF(M7&lt;O7,M7-O7,0)</f>
        <v>0</v>
      </c>
      <c r="O7" s="43">
        <f>MAX(M$6:M7)</f>
        <v>10078</v>
      </c>
      <c r="P7" s="45">
        <f t="shared" si="0"/>
        <v>0</v>
      </c>
      <c r="Q7" s="43"/>
    </row>
    <row r="8" spans="2:17" x14ac:dyDescent="0.25">
      <c r="B8" s="43">
        <v>3</v>
      </c>
      <c r="C8" s="43" t="s">
        <v>61</v>
      </c>
      <c r="D8" s="44"/>
      <c r="E8" s="44"/>
      <c r="F8" s="43">
        <v>1</v>
      </c>
      <c r="G8" s="43">
        <v>9300</v>
      </c>
      <c r="H8" s="43">
        <v>9250</v>
      </c>
      <c r="I8" s="43">
        <f t="shared" ref="I8:I35" si="1">IF(C8="Largo",F8*(H8-G8)*10-2*F8*2.5,F8*(G8-H8)*10-2*F8*2.5)</f>
        <v>495</v>
      </c>
      <c r="J8" s="43">
        <v>485</v>
      </c>
      <c r="K8" s="43">
        <f t="shared" ref="K8:K35" si="2">J8-I8</f>
        <v>-10</v>
      </c>
      <c r="L8" s="43">
        <f t="shared" ref="L8:L12" si="3">L7+I8</f>
        <v>10580</v>
      </c>
      <c r="M8" s="43">
        <f t="shared" ref="M8:M12" si="4">J8+M7</f>
        <v>10563</v>
      </c>
      <c r="N8" s="43">
        <f t="shared" ref="N8:N12" si="5">IF(M8&lt;O8,M8-O8,0)</f>
        <v>0</v>
      </c>
      <c r="O8" s="43">
        <f>MAX(M$6:M8)</f>
        <v>10563</v>
      </c>
      <c r="P8" s="45">
        <f t="shared" si="0"/>
        <v>0</v>
      </c>
      <c r="Q8" s="43"/>
    </row>
    <row r="9" spans="2:17" x14ac:dyDescent="0.25">
      <c r="B9" s="46">
        <v>4</v>
      </c>
      <c r="C9" s="43" t="s">
        <v>60</v>
      </c>
      <c r="D9" s="44"/>
      <c r="E9" s="44"/>
      <c r="F9" s="43">
        <v>2</v>
      </c>
      <c r="G9" s="43">
        <v>9400</v>
      </c>
      <c r="H9" s="43">
        <v>9350</v>
      </c>
      <c r="I9" s="43">
        <f t="shared" si="1"/>
        <v>-1010</v>
      </c>
      <c r="J9" s="43">
        <v>-1012</v>
      </c>
      <c r="K9" s="43">
        <f t="shared" si="2"/>
        <v>-2</v>
      </c>
      <c r="L9" s="43">
        <f t="shared" si="3"/>
        <v>9570</v>
      </c>
      <c r="M9" s="43">
        <f t="shared" si="4"/>
        <v>9551</v>
      </c>
      <c r="N9" s="43">
        <f t="shared" si="5"/>
        <v>-1012</v>
      </c>
      <c r="O9" s="43">
        <f>MAX(M$6:M9)</f>
        <v>10563</v>
      </c>
      <c r="P9" s="45">
        <f t="shared" si="0"/>
        <v>-9.5806115686831395E-2</v>
      </c>
      <c r="Q9" s="43"/>
    </row>
    <row r="10" spans="2:17" x14ac:dyDescent="0.25">
      <c r="B10" s="46">
        <v>5</v>
      </c>
      <c r="C10" s="43" t="s">
        <v>61</v>
      </c>
      <c r="D10" s="44"/>
      <c r="E10" s="44"/>
      <c r="F10" s="43">
        <v>3</v>
      </c>
      <c r="G10" s="43">
        <v>9500</v>
      </c>
      <c r="H10" s="43">
        <v>9502</v>
      </c>
      <c r="I10" s="43">
        <f t="shared" si="1"/>
        <v>-75</v>
      </c>
      <c r="J10" s="43">
        <v>-70</v>
      </c>
      <c r="K10" s="43">
        <f t="shared" si="2"/>
        <v>5</v>
      </c>
      <c r="L10" s="43">
        <f t="shared" si="3"/>
        <v>9495</v>
      </c>
      <c r="M10" s="43">
        <f t="shared" si="4"/>
        <v>9481</v>
      </c>
      <c r="N10" s="43">
        <f t="shared" si="5"/>
        <v>-1082</v>
      </c>
      <c r="O10" s="43">
        <f>MAX(M$6:M10)</f>
        <v>10563</v>
      </c>
      <c r="P10" s="45">
        <f>N10/O10</f>
        <v>-0.10243302092208653</v>
      </c>
      <c r="Q10" s="43"/>
    </row>
    <row r="11" spans="2:17" x14ac:dyDescent="0.25">
      <c r="B11" s="46">
        <v>6</v>
      </c>
      <c r="C11" s="43" t="s">
        <v>60</v>
      </c>
      <c r="D11" s="44"/>
      <c r="E11" s="44"/>
      <c r="F11" s="43">
        <v>1</v>
      </c>
      <c r="G11" s="43">
        <v>9506</v>
      </c>
      <c r="H11" s="43">
        <v>9540</v>
      </c>
      <c r="I11" s="43">
        <f t="shared" si="1"/>
        <v>335</v>
      </c>
      <c r="J11" s="43">
        <v>320</v>
      </c>
      <c r="K11" s="43">
        <f t="shared" si="2"/>
        <v>-15</v>
      </c>
      <c r="L11" s="43">
        <f t="shared" si="3"/>
        <v>9830</v>
      </c>
      <c r="M11" s="43">
        <f t="shared" si="4"/>
        <v>9801</v>
      </c>
      <c r="N11" s="43">
        <f t="shared" si="5"/>
        <v>-762</v>
      </c>
      <c r="O11" s="43">
        <f>MAX(M$6:M11)</f>
        <v>10563</v>
      </c>
      <c r="P11" s="45">
        <f t="shared" ref="P11:P12" si="6">N11/O11</f>
        <v>-7.2138596989491627E-2</v>
      </c>
      <c r="Q11" s="43"/>
    </row>
    <row r="12" spans="2:17" x14ac:dyDescent="0.25">
      <c r="B12" s="43">
        <v>7</v>
      </c>
      <c r="C12" s="43" t="s">
        <v>60</v>
      </c>
      <c r="D12" s="43"/>
      <c r="E12" s="43"/>
      <c r="F12" s="43">
        <v>2</v>
      </c>
      <c r="G12" s="43">
        <v>9550</v>
      </c>
      <c r="H12" s="43">
        <v>9542</v>
      </c>
      <c r="I12" s="43">
        <f t="shared" si="1"/>
        <v>-170</v>
      </c>
      <c r="J12" s="43">
        <v>-180</v>
      </c>
      <c r="K12" s="43">
        <f t="shared" si="2"/>
        <v>-10</v>
      </c>
      <c r="L12" s="43">
        <f t="shared" si="3"/>
        <v>9660</v>
      </c>
      <c r="M12" s="43">
        <f t="shared" si="4"/>
        <v>9621</v>
      </c>
      <c r="N12" s="43">
        <f t="shared" si="5"/>
        <v>-942</v>
      </c>
      <c r="O12" s="43">
        <f>MAX(M$6:M12)</f>
        <v>10563</v>
      </c>
      <c r="P12" s="45">
        <f t="shared" si="6"/>
        <v>-8.9179210451576257E-2</v>
      </c>
      <c r="Q12" s="43"/>
    </row>
    <row r="13" spans="2:17" x14ac:dyDescent="0.25">
      <c r="B13" s="46">
        <v>8</v>
      </c>
      <c r="C13" s="43" t="s">
        <v>60</v>
      </c>
      <c r="D13" s="43"/>
      <c r="E13" s="43"/>
      <c r="F13" s="43">
        <v>1</v>
      </c>
      <c r="G13" s="43">
        <v>9550</v>
      </c>
      <c r="H13" s="43">
        <v>9542</v>
      </c>
      <c r="I13" s="43">
        <f t="shared" si="1"/>
        <v>-85</v>
      </c>
      <c r="J13" s="43">
        <v>-80</v>
      </c>
      <c r="K13" s="43">
        <f t="shared" si="2"/>
        <v>5</v>
      </c>
      <c r="L13" s="43">
        <f t="shared" ref="L13:L35" si="7">L12+I13</f>
        <v>9575</v>
      </c>
      <c r="M13" s="43">
        <f t="shared" ref="M13:M35" si="8">J13+M12</f>
        <v>9541</v>
      </c>
      <c r="N13" s="43">
        <f t="shared" ref="N13:N35" si="9">IF(M13&lt;O13,M13-O13,0)</f>
        <v>-1022</v>
      </c>
      <c r="O13" s="43">
        <f>MAX(M$6:M13)</f>
        <v>10563</v>
      </c>
      <c r="P13" s="45">
        <f t="shared" ref="P13:P35" si="10">N13/O13</f>
        <v>-9.6752816434724984E-2</v>
      </c>
      <c r="Q13" s="43"/>
    </row>
    <row r="14" spans="2:17" x14ac:dyDescent="0.25">
      <c r="B14" s="43">
        <v>9</v>
      </c>
      <c r="C14" s="43" t="s">
        <v>60</v>
      </c>
      <c r="D14" s="43"/>
      <c r="E14" s="43"/>
      <c r="F14" s="43">
        <v>2</v>
      </c>
      <c r="G14" s="43">
        <v>9550</v>
      </c>
      <c r="H14" s="43">
        <v>9542</v>
      </c>
      <c r="I14" s="43">
        <f t="shared" si="1"/>
        <v>-170</v>
      </c>
      <c r="J14" s="43">
        <v>-174</v>
      </c>
      <c r="K14" s="43">
        <f t="shared" si="2"/>
        <v>-4</v>
      </c>
      <c r="L14" s="43">
        <f t="shared" si="7"/>
        <v>9405</v>
      </c>
      <c r="M14" s="43">
        <f t="shared" si="8"/>
        <v>9367</v>
      </c>
      <c r="N14" s="43">
        <f t="shared" si="9"/>
        <v>-1196</v>
      </c>
      <c r="O14" s="43">
        <f>MAX(M$6:M14)</f>
        <v>10563</v>
      </c>
      <c r="P14" s="45">
        <f t="shared" si="10"/>
        <v>-0.11322540944807347</v>
      </c>
      <c r="Q14" s="43"/>
    </row>
    <row r="15" spans="2:17" x14ac:dyDescent="0.25">
      <c r="B15" s="46">
        <v>10</v>
      </c>
      <c r="C15" s="43" t="s">
        <v>60</v>
      </c>
      <c r="D15" s="43"/>
      <c r="E15" s="43"/>
      <c r="F15" s="43">
        <v>3</v>
      </c>
      <c r="G15" s="43">
        <v>9550</v>
      </c>
      <c r="H15" s="43">
        <v>9542</v>
      </c>
      <c r="I15" s="43">
        <f t="shared" si="1"/>
        <v>-255</v>
      </c>
      <c r="J15" s="43">
        <v>-250</v>
      </c>
      <c r="K15" s="43">
        <f t="shared" si="2"/>
        <v>5</v>
      </c>
      <c r="L15" s="43">
        <f t="shared" si="7"/>
        <v>9150</v>
      </c>
      <c r="M15" s="43">
        <f t="shared" si="8"/>
        <v>9117</v>
      </c>
      <c r="N15" s="43">
        <f t="shared" si="9"/>
        <v>-1446</v>
      </c>
      <c r="O15" s="43">
        <f>MAX(M$6:M15)</f>
        <v>10563</v>
      </c>
      <c r="P15" s="45">
        <f t="shared" si="10"/>
        <v>-0.13689292814541323</v>
      </c>
      <c r="Q15" s="43"/>
    </row>
    <row r="16" spans="2:17" x14ac:dyDescent="0.25">
      <c r="B16" s="43">
        <v>11</v>
      </c>
      <c r="C16" s="43" t="s">
        <v>60</v>
      </c>
      <c r="D16" s="43"/>
      <c r="E16" s="43"/>
      <c r="F16" s="43">
        <v>2</v>
      </c>
      <c r="G16" s="43">
        <v>9550</v>
      </c>
      <c r="H16" s="43">
        <v>9542</v>
      </c>
      <c r="I16" s="43">
        <f t="shared" si="1"/>
        <v>-170</v>
      </c>
      <c r="J16" s="43">
        <v>-174</v>
      </c>
      <c r="K16" s="43">
        <f t="shared" si="2"/>
        <v>-4</v>
      </c>
      <c r="L16" s="43">
        <f t="shared" si="7"/>
        <v>8980</v>
      </c>
      <c r="M16" s="43">
        <f t="shared" si="8"/>
        <v>8943</v>
      </c>
      <c r="N16" s="43">
        <f t="shared" si="9"/>
        <v>-1620</v>
      </c>
      <c r="O16" s="43">
        <f>MAX(M$6:M16)</f>
        <v>10563</v>
      </c>
      <c r="P16" s="45">
        <f t="shared" si="10"/>
        <v>-0.1533655211587617</v>
      </c>
      <c r="Q16" s="43"/>
    </row>
    <row r="17" spans="2:17" x14ac:dyDescent="0.25">
      <c r="B17" s="46">
        <v>12</v>
      </c>
      <c r="C17" s="43" t="s">
        <v>61</v>
      </c>
      <c r="D17" s="43"/>
      <c r="E17" s="43"/>
      <c r="F17" s="43">
        <v>3</v>
      </c>
      <c r="G17" s="43">
        <v>9550</v>
      </c>
      <c r="H17" s="43">
        <v>9542</v>
      </c>
      <c r="I17" s="43">
        <f t="shared" si="1"/>
        <v>225</v>
      </c>
      <c r="J17" s="43">
        <v>220</v>
      </c>
      <c r="K17" s="43">
        <f t="shared" si="2"/>
        <v>-5</v>
      </c>
      <c r="L17" s="43">
        <f t="shared" si="7"/>
        <v>9205</v>
      </c>
      <c r="M17" s="43">
        <f t="shared" si="8"/>
        <v>9163</v>
      </c>
      <c r="N17" s="43">
        <f t="shared" si="9"/>
        <v>-1400</v>
      </c>
      <c r="O17" s="43">
        <f>MAX(M$6:M17)</f>
        <v>10563</v>
      </c>
      <c r="P17" s="45">
        <f t="shared" si="10"/>
        <v>-0.13253810470510272</v>
      </c>
      <c r="Q17" s="43"/>
    </row>
    <row r="18" spans="2:17" x14ac:dyDescent="0.25">
      <c r="B18" s="43">
        <v>13</v>
      </c>
      <c r="C18" s="43" t="s">
        <v>61</v>
      </c>
      <c r="D18" s="43"/>
      <c r="E18" s="43"/>
      <c r="F18" s="43">
        <v>3</v>
      </c>
      <c r="G18" s="43">
        <v>9550</v>
      </c>
      <c r="H18" s="43">
        <v>9542</v>
      </c>
      <c r="I18" s="43">
        <f t="shared" si="1"/>
        <v>225</v>
      </c>
      <c r="J18" s="43">
        <v>220</v>
      </c>
      <c r="K18" s="43">
        <f t="shared" si="2"/>
        <v>-5</v>
      </c>
      <c r="L18" s="43">
        <f t="shared" si="7"/>
        <v>9430</v>
      </c>
      <c r="M18" s="43">
        <f t="shared" si="8"/>
        <v>9383</v>
      </c>
      <c r="N18" s="43">
        <f t="shared" si="9"/>
        <v>-1180</v>
      </c>
      <c r="O18" s="43">
        <f>MAX(M$6:M18)</f>
        <v>10563</v>
      </c>
      <c r="P18" s="45">
        <f t="shared" si="10"/>
        <v>-0.11171068825144372</v>
      </c>
      <c r="Q18" s="43"/>
    </row>
    <row r="19" spans="2:17" x14ac:dyDescent="0.25">
      <c r="B19" s="46">
        <v>14</v>
      </c>
      <c r="C19" s="43" t="s">
        <v>61</v>
      </c>
      <c r="D19" s="43"/>
      <c r="E19" s="43"/>
      <c r="F19" s="43">
        <v>3</v>
      </c>
      <c r="G19" s="43">
        <v>9550</v>
      </c>
      <c r="H19" s="43">
        <v>9542</v>
      </c>
      <c r="I19" s="43">
        <f t="shared" si="1"/>
        <v>225</v>
      </c>
      <c r="J19" s="43">
        <v>220</v>
      </c>
      <c r="K19" s="43">
        <f t="shared" si="2"/>
        <v>-5</v>
      </c>
      <c r="L19" s="43">
        <f t="shared" si="7"/>
        <v>9655</v>
      </c>
      <c r="M19" s="43">
        <f t="shared" si="8"/>
        <v>9603</v>
      </c>
      <c r="N19" s="43">
        <f t="shared" si="9"/>
        <v>-960</v>
      </c>
      <c r="O19" s="43">
        <f>MAX(M$6:M19)</f>
        <v>10563</v>
      </c>
      <c r="P19" s="45">
        <f t="shared" si="10"/>
        <v>-9.0883271797784715E-2</v>
      </c>
      <c r="Q19" s="43"/>
    </row>
    <row r="20" spans="2:17" x14ac:dyDescent="0.25">
      <c r="B20" s="43">
        <v>15</v>
      </c>
      <c r="C20" s="43" t="s">
        <v>61</v>
      </c>
      <c r="D20" s="43"/>
      <c r="E20" s="43"/>
      <c r="F20" s="43">
        <v>3</v>
      </c>
      <c r="G20" s="43">
        <v>9550</v>
      </c>
      <c r="H20" s="43">
        <v>9542</v>
      </c>
      <c r="I20" s="43">
        <f t="shared" si="1"/>
        <v>225</v>
      </c>
      <c r="J20" s="43">
        <v>220</v>
      </c>
      <c r="K20" s="43">
        <f t="shared" si="2"/>
        <v>-5</v>
      </c>
      <c r="L20" s="43">
        <f t="shared" si="7"/>
        <v>9880</v>
      </c>
      <c r="M20" s="43">
        <f t="shared" si="8"/>
        <v>9823</v>
      </c>
      <c r="N20" s="43">
        <f t="shared" si="9"/>
        <v>-740</v>
      </c>
      <c r="O20" s="43">
        <f>MAX(M$6:M20)</f>
        <v>10563</v>
      </c>
      <c r="P20" s="45">
        <f t="shared" si="10"/>
        <v>-7.0055855344125728E-2</v>
      </c>
      <c r="Q20" s="43"/>
    </row>
    <row r="21" spans="2:17" x14ac:dyDescent="0.25">
      <c r="B21" s="46">
        <v>16</v>
      </c>
      <c r="C21" s="43" t="s">
        <v>60</v>
      </c>
      <c r="D21" s="43"/>
      <c r="E21" s="43"/>
      <c r="F21" s="43">
        <v>3</v>
      </c>
      <c r="G21" s="43">
        <v>9550</v>
      </c>
      <c r="H21" s="43">
        <v>9542</v>
      </c>
      <c r="I21" s="43">
        <f t="shared" si="1"/>
        <v>-255</v>
      </c>
      <c r="J21" s="43">
        <v>-250</v>
      </c>
      <c r="K21" s="43">
        <f t="shared" si="2"/>
        <v>5</v>
      </c>
      <c r="L21" s="43">
        <f t="shared" si="7"/>
        <v>9625</v>
      </c>
      <c r="M21" s="43">
        <f t="shared" si="8"/>
        <v>9573</v>
      </c>
      <c r="N21" s="43">
        <f t="shared" si="9"/>
        <v>-990</v>
      </c>
      <c r="O21" s="43">
        <f>MAX(M$6:M21)</f>
        <v>10563</v>
      </c>
      <c r="P21" s="45">
        <f t="shared" si="10"/>
        <v>-9.3723374041465496E-2</v>
      </c>
      <c r="Q21" s="43"/>
    </row>
    <row r="22" spans="2:17" x14ac:dyDescent="0.25">
      <c r="B22" s="43">
        <v>17</v>
      </c>
      <c r="C22" s="43" t="s">
        <v>60</v>
      </c>
      <c r="D22" s="43"/>
      <c r="E22" s="43"/>
      <c r="F22" s="43">
        <v>3</v>
      </c>
      <c r="G22" s="43">
        <v>9550</v>
      </c>
      <c r="H22" s="43">
        <v>9542</v>
      </c>
      <c r="I22" s="43">
        <f t="shared" si="1"/>
        <v>-255</v>
      </c>
      <c r="J22" s="43">
        <v>-250</v>
      </c>
      <c r="K22" s="43">
        <f t="shared" si="2"/>
        <v>5</v>
      </c>
      <c r="L22" s="43">
        <f t="shared" si="7"/>
        <v>9370</v>
      </c>
      <c r="M22" s="43">
        <f t="shared" si="8"/>
        <v>9323</v>
      </c>
      <c r="N22" s="43">
        <f t="shared" si="9"/>
        <v>-1240</v>
      </c>
      <c r="O22" s="43">
        <f>MAX(M$6:M22)</f>
        <v>10563</v>
      </c>
      <c r="P22" s="45">
        <f t="shared" si="10"/>
        <v>-0.11739089273880526</v>
      </c>
      <c r="Q22" s="43"/>
    </row>
    <row r="23" spans="2:17" x14ac:dyDescent="0.25">
      <c r="B23" s="46">
        <v>18</v>
      </c>
      <c r="C23" s="43" t="s">
        <v>60</v>
      </c>
      <c r="D23" s="43"/>
      <c r="E23" s="43"/>
      <c r="F23" s="43">
        <v>3</v>
      </c>
      <c r="G23" s="43">
        <v>9550</v>
      </c>
      <c r="H23" s="43">
        <v>9542</v>
      </c>
      <c r="I23" s="43">
        <f t="shared" si="1"/>
        <v>-255</v>
      </c>
      <c r="J23" s="43">
        <v>-250</v>
      </c>
      <c r="K23" s="43">
        <f t="shared" si="2"/>
        <v>5</v>
      </c>
      <c r="L23" s="43">
        <f t="shared" si="7"/>
        <v>9115</v>
      </c>
      <c r="M23" s="43">
        <f t="shared" si="8"/>
        <v>9073</v>
      </c>
      <c r="N23" s="43">
        <f t="shared" si="9"/>
        <v>-1490</v>
      </c>
      <c r="O23" s="43">
        <f>MAX(M$6:M23)</f>
        <v>10563</v>
      </c>
      <c r="P23" s="45">
        <f t="shared" si="10"/>
        <v>-0.14105841143614503</v>
      </c>
      <c r="Q23" s="43"/>
    </row>
    <row r="24" spans="2:17" x14ac:dyDescent="0.25">
      <c r="B24" s="43">
        <v>19</v>
      </c>
      <c r="C24" s="43" t="s">
        <v>60</v>
      </c>
      <c r="D24" s="43"/>
      <c r="E24" s="43"/>
      <c r="F24" s="43">
        <v>3</v>
      </c>
      <c r="G24" s="43">
        <v>9550</v>
      </c>
      <c r="H24" s="43">
        <v>9542</v>
      </c>
      <c r="I24" s="43">
        <f t="shared" si="1"/>
        <v>-255</v>
      </c>
      <c r="J24" s="43">
        <v>-255</v>
      </c>
      <c r="K24" s="43">
        <f t="shared" si="2"/>
        <v>0</v>
      </c>
      <c r="L24" s="43">
        <f t="shared" si="7"/>
        <v>8860</v>
      </c>
      <c r="M24" s="43">
        <f t="shared" si="8"/>
        <v>8818</v>
      </c>
      <c r="N24" s="43">
        <f t="shared" si="9"/>
        <v>-1745</v>
      </c>
      <c r="O24" s="43">
        <f>MAX(M$6:M24)</f>
        <v>10563</v>
      </c>
      <c r="P24" s="45">
        <f t="shared" si="10"/>
        <v>-0.1651992805074316</v>
      </c>
      <c r="Q24" s="43"/>
    </row>
    <row r="25" spans="2:17" x14ac:dyDescent="0.25">
      <c r="B25" s="46">
        <v>20</v>
      </c>
      <c r="C25" s="43" t="s">
        <v>61</v>
      </c>
      <c r="D25" s="43"/>
      <c r="E25" s="43"/>
      <c r="F25" s="43">
        <v>3</v>
      </c>
      <c r="G25" s="43">
        <v>9550</v>
      </c>
      <c r="H25" s="43">
        <v>9542</v>
      </c>
      <c r="I25" s="43">
        <f t="shared" si="1"/>
        <v>225</v>
      </c>
      <c r="J25" s="43">
        <v>225</v>
      </c>
      <c r="K25" s="43">
        <f t="shared" si="2"/>
        <v>0</v>
      </c>
      <c r="L25" s="43">
        <f t="shared" si="7"/>
        <v>9085</v>
      </c>
      <c r="M25" s="43">
        <f t="shared" si="8"/>
        <v>9043</v>
      </c>
      <c r="N25" s="43">
        <f t="shared" si="9"/>
        <v>-1520</v>
      </c>
      <c r="O25" s="43">
        <f>MAX(M$6:M25)</f>
        <v>10563</v>
      </c>
      <c r="P25" s="45">
        <f t="shared" si="10"/>
        <v>-0.14389851367982581</v>
      </c>
      <c r="Q25" s="43"/>
    </row>
    <row r="26" spans="2:17" x14ac:dyDescent="0.25">
      <c r="B26" s="43">
        <v>21</v>
      </c>
      <c r="C26" s="43" t="s">
        <v>60</v>
      </c>
      <c r="D26" s="43"/>
      <c r="E26" s="43"/>
      <c r="F26" s="43">
        <v>1</v>
      </c>
      <c r="G26" s="43">
        <v>9550</v>
      </c>
      <c r="H26" s="43">
        <v>9542</v>
      </c>
      <c r="I26" s="43">
        <f t="shared" si="1"/>
        <v>-85</v>
      </c>
      <c r="J26" s="43">
        <v>-70</v>
      </c>
      <c r="K26" s="43">
        <f t="shared" si="2"/>
        <v>15</v>
      </c>
      <c r="L26" s="43">
        <f t="shared" si="7"/>
        <v>9000</v>
      </c>
      <c r="M26" s="43">
        <f t="shared" si="8"/>
        <v>8973</v>
      </c>
      <c r="N26" s="43">
        <f t="shared" si="9"/>
        <v>-1590</v>
      </c>
      <c r="O26" s="43">
        <f>MAX(M$6:M26)</f>
        <v>10563</v>
      </c>
      <c r="P26" s="45">
        <f t="shared" si="10"/>
        <v>-0.15052541891508095</v>
      </c>
      <c r="Q26" s="43"/>
    </row>
    <row r="27" spans="2:17" x14ac:dyDescent="0.25">
      <c r="B27" s="46">
        <v>22</v>
      </c>
      <c r="C27" s="43" t="s">
        <v>61</v>
      </c>
      <c r="D27" s="43"/>
      <c r="E27" s="43"/>
      <c r="F27" s="43">
        <v>3</v>
      </c>
      <c r="G27" s="43">
        <v>9550</v>
      </c>
      <c r="H27" s="43">
        <v>9542</v>
      </c>
      <c r="I27" s="43">
        <f t="shared" si="1"/>
        <v>225</v>
      </c>
      <c r="J27" s="43">
        <v>220</v>
      </c>
      <c r="K27" s="43">
        <f t="shared" si="2"/>
        <v>-5</v>
      </c>
      <c r="L27" s="43">
        <f t="shared" si="7"/>
        <v>9225</v>
      </c>
      <c r="M27" s="43">
        <f t="shared" si="8"/>
        <v>9193</v>
      </c>
      <c r="N27" s="43">
        <f t="shared" si="9"/>
        <v>-1370</v>
      </c>
      <c r="O27" s="43">
        <f>MAX(M$6:M27)</f>
        <v>10563</v>
      </c>
      <c r="P27" s="45">
        <f t="shared" si="10"/>
        <v>-0.12969800246142194</v>
      </c>
      <c r="Q27" s="43"/>
    </row>
    <row r="28" spans="2:17" x14ac:dyDescent="0.25">
      <c r="B28" s="43">
        <v>23</v>
      </c>
      <c r="C28" s="43" t="s">
        <v>61</v>
      </c>
      <c r="D28" s="43"/>
      <c r="E28" s="43"/>
      <c r="F28" s="43">
        <v>3</v>
      </c>
      <c r="G28" s="43">
        <v>9550</v>
      </c>
      <c r="H28" s="43">
        <v>9542</v>
      </c>
      <c r="I28" s="43">
        <f t="shared" si="1"/>
        <v>225</v>
      </c>
      <c r="J28" s="43">
        <v>220</v>
      </c>
      <c r="K28" s="43">
        <f t="shared" si="2"/>
        <v>-5</v>
      </c>
      <c r="L28" s="43">
        <f t="shared" si="7"/>
        <v>9450</v>
      </c>
      <c r="M28" s="43">
        <f t="shared" si="8"/>
        <v>9413</v>
      </c>
      <c r="N28" s="43">
        <f t="shared" si="9"/>
        <v>-1150</v>
      </c>
      <c r="O28" s="43">
        <f>MAX(M$6:M28)</f>
        <v>10563</v>
      </c>
      <c r="P28" s="45">
        <f t="shared" si="10"/>
        <v>-0.10887058600776295</v>
      </c>
      <c r="Q28" s="43"/>
    </row>
    <row r="29" spans="2:17" x14ac:dyDescent="0.25">
      <c r="B29" s="46">
        <v>24</v>
      </c>
      <c r="C29" s="46" t="s">
        <v>60</v>
      </c>
      <c r="D29" s="43"/>
      <c r="E29" s="43"/>
      <c r="F29" s="46">
        <v>1</v>
      </c>
      <c r="G29" s="43">
        <v>9550</v>
      </c>
      <c r="H29" s="43">
        <v>9542</v>
      </c>
      <c r="I29" s="46">
        <f t="shared" si="1"/>
        <v>-85</v>
      </c>
      <c r="J29" s="43">
        <v>-84</v>
      </c>
      <c r="K29" s="43">
        <f t="shared" si="2"/>
        <v>1</v>
      </c>
      <c r="L29" s="43">
        <f t="shared" si="7"/>
        <v>9365</v>
      </c>
      <c r="M29" s="43">
        <f t="shared" si="8"/>
        <v>9329</v>
      </c>
      <c r="N29" s="43">
        <f t="shared" si="9"/>
        <v>-1234</v>
      </c>
      <c r="O29" s="43">
        <f>MAX(M$6:M29)</f>
        <v>10563</v>
      </c>
      <c r="P29" s="45">
        <f t="shared" si="10"/>
        <v>-0.11682287229006912</v>
      </c>
      <c r="Q29" s="43"/>
    </row>
    <row r="30" spans="2:17" x14ac:dyDescent="0.25">
      <c r="B30" s="43">
        <v>25</v>
      </c>
      <c r="C30" s="46" t="s">
        <v>60</v>
      </c>
      <c r="D30" s="43"/>
      <c r="E30" s="43"/>
      <c r="F30" s="46">
        <v>1</v>
      </c>
      <c r="G30" s="43">
        <v>9550</v>
      </c>
      <c r="H30" s="43">
        <v>9542</v>
      </c>
      <c r="I30" s="46">
        <f t="shared" si="1"/>
        <v>-85</v>
      </c>
      <c r="J30" s="43">
        <v>-84</v>
      </c>
      <c r="K30" s="43">
        <f t="shared" si="2"/>
        <v>1</v>
      </c>
      <c r="L30" s="43">
        <f t="shared" si="7"/>
        <v>9280</v>
      </c>
      <c r="M30" s="43">
        <f t="shared" si="8"/>
        <v>9245</v>
      </c>
      <c r="N30" s="43">
        <f t="shared" si="9"/>
        <v>-1318</v>
      </c>
      <c r="O30" s="43">
        <f>MAX(M$6:M30)</f>
        <v>10563</v>
      </c>
      <c r="P30" s="45">
        <f t="shared" si="10"/>
        <v>-0.12477515857237527</v>
      </c>
      <c r="Q30" s="43"/>
    </row>
    <row r="31" spans="2:17" x14ac:dyDescent="0.25">
      <c r="B31" s="46">
        <v>26</v>
      </c>
      <c r="C31" s="46" t="s">
        <v>61</v>
      </c>
      <c r="D31" s="43"/>
      <c r="E31" s="43"/>
      <c r="F31" s="46">
        <v>1</v>
      </c>
      <c r="G31" s="43">
        <v>9550</v>
      </c>
      <c r="H31" s="43">
        <v>9542</v>
      </c>
      <c r="I31" s="46">
        <f t="shared" si="1"/>
        <v>75</v>
      </c>
      <c r="J31" s="43">
        <v>80</v>
      </c>
      <c r="K31" s="43">
        <f t="shared" si="2"/>
        <v>5</v>
      </c>
      <c r="L31" s="43">
        <f t="shared" si="7"/>
        <v>9355</v>
      </c>
      <c r="M31" s="43">
        <f t="shared" si="8"/>
        <v>9325</v>
      </c>
      <c r="N31" s="43">
        <f t="shared" si="9"/>
        <v>-1238</v>
      </c>
      <c r="O31" s="43">
        <f>MAX(M$6:M31)</f>
        <v>10563</v>
      </c>
      <c r="P31" s="45">
        <f t="shared" si="10"/>
        <v>-0.11720155258922654</v>
      </c>
      <c r="Q31" s="43"/>
    </row>
    <row r="32" spans="2:17" x14ac:dyDescent="0.25">
      <c r="B32" s="43">
        <v>27</v>
      </c>
      <c r="C32" s="46" t="s">
        <v>60</v>
      </c>
      <c r="D32" s="43"/>
      <c r="E32" s="43"/>
      <c r="F32" s="46">
        <v>2</v>
      </c>
      <c r="G32" s="43">
        <v>9550</v>
      </c>
      <c r="H32" s="43">
        <v>9542</v>
      </c>
      <c r="I32" s="46">
        <f t="shared" si="1"/>
        <v>-170</v>
      </c>
      <c r="J32" s="43">
        <v>-180</v>
      </c>
      <c r="K32" s="43">
        <f t="shared" si="2"/>
        <v>-10</v>
      </c>
      <c r="L32" s="43">
        <f t="shared" si="7"/>
        <v>9185</v>
      </c>
      <c r="M32" s="43">
        <f t="shared" si="8"/>
        <v>9145</v>
      </c>
      <c r="N32" s="43">
        <f t="shared" si="9"/>
        <v>-1418</v>
      </c>
      <c r="O32" s="43">
        <f>MAX(M$6:M32)</f>
        <v>10563</v>
      </c>
      <c r="P32" s="45">
        <f t="shared" si="10"/>
        <v>-0.13424216605131117</v>
      </c>
      <c r="Q32" s="43"/>
    </row>
    <row r="33" spans="2:17" x14ac:dyDescent="0.25">
      <c r="B33" s="46">
        <v>28</v>
      </c>
      <c r="C33" s="46" t="s">
        <v>60</v>
      </c>
      <c r="D33" s="43"/>
      <c r="E33" s="43"/>
      <c r="F33" s="46">
        <v>1</v>
      </c>
      <c r="G33" s="43">
        <v>9550</v>
      </c>
      <c r="H33" s="43">
        <v>9542</v>
      </c>
      <c r="I33" s="46">
        <f t="shared" si="1"/>
        <v>-85</v>
      </c>
      <c r="J33" s="43">
        <v>-90</v>
      </c>
      <c r="K33" s="43">
        <f t="shared" si="2"/>
        <v>-5</v>
      </c>
      <c r="L33" s="43">
        <f t="shared" si="7"/>
        <v>9100</v>
      </c>
      <c r="M33" s="43">
        <f t="shared" si="8"/>
        <v>9055</v>
      </c>
      <c r="N33" s="43">
        <f t="shared" si="9"/>
        <v>-1508</v>
      </c>
      <c r="O33" s="43">
        <f>MAX(M$6:M33)</f>
        <v>10563</v>
      </c>
      <c r="P33" s="45">
        <f t="shared" si="10"/>
        <v>-0.14276247278235349</v>
      </c>
      <c r="Q33" s="43"/>
    </row>
    <row r="34" spans="2:17" x14ac:dyDescent="0.25">
      <c r="B34" s="43">
        <v>29</v>
      </c>
      <c r="C34" s="46" t="s">
        <v>61</v>
      </c>
      <c r="D34" s="43"/>
      <c r="E34" s="43"/>
      <c r="F34" s="46">
        <v>2</v>
      </c>
      <c r="G34" s="43">
        <v>9550</v>
      </c>
      <c r="H34" s="43">
        <v>9542</v>
      </c>
      <c r="I34" s="46">
        <f t="shared" si="1"/>
        <v>150</v>
      </c>
      <c r="J34" s="46">
        <v>152</v>
      </c>
      <c r="K34" s="43">
        <f t="shared" si="2"/>
        <v>2</v>
      </c>
      <c r="L34" s="43">
        <f t="shared" si="7"/>
        <v>9250</v>
      </c>
      <c r="M34" s="43">
        <f t="shared" si="8"/>
        <v>9207</v>
      </c>
      <c r="N34" s="43">
        <f t="shared" si="9"/>
        <v>-1356</v>
      </c>
      <c r="O34" s="43">
        <f>MAX(M$6:M34)</f>
        <v>10563</v>
      </c>
      <c r="P34" s="45">
        <f t="shared" si="10"/>
        <v>-0.12837262141437092</v>
      </c>
      <c r="Q34" s="43"/>
    </row>
    <row r="35" spans="2:17" x14ac:dyDescent="0.25">
      <c r="B35" s="46">
        <v>30</v>
      </c>
      <c r="C35" s="46" t="s">
        <v>60</v>
      </c>
      <c r="D35" s="43"/>
      <c r="E35" s="43"/>
      <c r="F35" s="46">
        <v>1</v>
      </c>
      <c r="G35" s="43">
        <v>9550</v>
      </c>
      <c r="H35" s="43">
        <v>9542</v>
      </c>
      <c r="I35" s="46">
        <f t="shared" si="1"/>
        <v>-85</v>
      </c>
      <c r="J35" s="46">
        <v>-85</v>
      </c>
      <c r="K35" s="43">
        <f t="shared" si="2"/>
        <v>0</v>
      </c>
      <c r="L35" s="43">
        <f t="shared" si="7"/>
        <v>9165</v>
      </c>
      <c r="M35" s="43">
        <f t="shared" si="8"/>
        <v>9122</v>
      </c>
      <c r="N35" s="43">
        <f t="shared" si="9"/>
        <v>-1441</v>
      </c>
      <c r="O35" s="43">
        <f>MAX(M$6:M35)</f>
        <v>10563</v>
      </c>
      <c r="P35" s="45">
        <f t="shared" si="10"/>
        <v>-0.13641957777146643</v>
      </c>
      <c r="Q35" s="55">
        <f>(('B. Test Profile'!H12-AVERAGE('H. Registro'!J6:J35))/STDEV(J6:J35))*SQRT(30)</f>
        <v>0.57661612108295879</v>
      </c>
    </row>
    <row r="36" spans="2:17" x14ac:dyDescent="0.25">
      <c r="Q36" s="55"/>
    </row>
  </sheetData>
  <mergeCells count="1">
    <mergeCell ref="B2:C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904EE-7607-4002-8D1D-4648A9A5D8AE}">
  <dimension ref="B2:O24"/>
  <sheetViews>
    <sheetView workbookViewId="0">
      <selection activeCell="G22" sqref="G22"/>
    </sheetView>
  </sheetViews>
  <sheetFormatPr baseColWidth="10" defaultRowHeight="15" x14ac:dyDescent="0.25"/>
  <cols>
    <col min="2" max="2" width="33.7109375" bestFit="1" customWidth="1"/>
    <col min="9" max="9" width="11.5703125" style="27"/>
    <col min="13" max="13" width="13.7109375" bestFit="1" customWidth="1"/>
  </cols>
  <sheetData>
    <row r="2" spans="2:15" ht="15.75" thickBot="1" x14ac:dyDescent="0.3">
      <c r="B2" s="52" t="s">
        <v>79</v>
      </c>
      <c r="C2" s="43"/>
      <c r="J2" s="49" t="s">
        <v>94</v>
      </c>
      <c r="K2" s="49" t="s">
        <v>95</v>
      </c>
      <c r="L2" s="49" t="s">
        <v>96</v>
      </c>
      <c r="M2" s="49" t="s">
        <v>97</v>
      </c>
      <c r="N2" s="49" t="s">
        <v>98</v>
      </c>
      <c r="O2" s="49" t="s">
        <v>99</v>
      </c>
    </row>
    <row r="3" spans="2:15" x14ac:dyDescent="0.25">
      <c r="B3" s="52" t="s">
        <v>83</v>
      </c>
      <c r="C3" s="43">
        <v>4000</v>
      </c>
      <c r="G3" t="s">
        <v>92</v>
      </c>
      <c r="H3" s="50">
        <v>10000</v>
      </c>
      <c r="J3" s="43">
        <v>1</v>
      </c>
      <c r="K3" s="43">
        <f>$H$4*J3</f>
        <v>12500</v>
      </c>
      <c r="L3" s="43">
        <f>$H$4</f>
        <v>12500</v>
      </c>
      <c r="M3" s="43">
        <v>0</v>
      </c>
      <c r="N3" s="43">
        <f>$H$3+M3</f>
        <v>10000</v>
      </c>
      <c r="O3" s="43">
        <f>$C$3*J3</f>
        <v>4000</v>
      </c>
    </row>
    <row r="4" spans="2:15" ht="15.75" thickBot="1" x14ac:dyDescent="0.3">
      <c r="B4" s="52" t="s">
        <v>80</v>
      </c>
      <c r="C4" s="43">
        <v>1000</v>
      </c>
      <c r="G4" t="s">
        <v>93</v>
      </c>
      <c r="H4" s="51">
        <v>12500</v>
      </c>
      <c r="J4" s="43">
        <v>2</v>
      </c>
      <c r="K4" s="43">
        <f t="shared" ref="K4:K24" si="0">$H$4*J4</f>
        <v>25000</v>
      </c>
      <c r="L4" s="43">
        <f t="shared" ref="L4:L24" si="1">$H$4</f>
        <v>12500</v>
      </c>
      <c r="M4" s="43">
        <f>M3+K3</f>
        <v>12500</v>
      </c>
      <c r="N4" s="43">
        <f t="shared" ref="N4:N24" si="2">$H$3+M4</f>
        <v>22500</v>
      </c>
      <c r="O4" s="43">
        <f t="shared" ref="O4:O24" si="3">$C$3*J4</f>
        <v>8000</v>
      </c>
    </row>
    <row r="5" spans="2:15" x14ac:dyDescent="0.25">
      <c r="B5" s="52" t="s">
        <v>81</v>
      </c>
      <c r="C5" s="43">
        <v>1.3</v>
      </c>
      <c r="J5" s="43">
        <v>3</v>
      </c>
      <c r="K5" s="43">
        <f t="shared" si="0"/>
        <v>37500</v>
      </c>
      <c r="L5" s="43">
        <f t="shared" si="1"/>
        <v>12500</v>
      </c>
      <c r="M5" s="43">
        <f t="shared" ref="M5:M24" si="4">M4+K4</f>
        <v>37500</v>
      </c>
      <c r="N5" s="43">
        <f t="shared" si="2"/>
        <v>47500</v>
      </c>
      <c r="O5" s="43">
        <f t="shared" si="3"/>
        <v>12000</v>
      </c>
    </row>
    <row r="6" spans="2:15" x14ac:dyDescent="0.25">
      <c r="B6" s="52" t="s">
        <v>85</v>
      </c>
      <c r="C6" s="43">
        <f>C4*C5+C3</f>
        <v>5300</v>
      </c>
      <c r="J6" s="43">
        <v>4</v>
      </c>
      <c r="K6" s="43">
        <f t="shared" si="0"/>
        <v>50000</v>
      </c>
      <c r="L6" s="43">
        <f t="shared" si="1"/>
        <v>12500</v>
      </c>
      <c r="M6" s="43">
        <f t="shared" si="4"/>
        <v>75000</v>
      </c>
      <c r="N6" s="43">
        <f t="shared" si="2"/>
        <v>85000</v>
      </c>
      <c r="O6" s="43">
        <f t="shared" si="3"/>
        <v>16000</v>
      </c>
    </row>
    <row r="7" spans="2:15" s="27" customFormat="1" x14ac:dyDescent="0.25">
      <c r="B7" s="52" t="s">
        <v>84</v>
      </c>
      <c r="C7" s="43">
        <v>500</v>
      </c>
      <c r="J7" s="43">
        <v>5</v>
      </c>
      <c r="K7" s="43">
        <f t="shared" si="0"/>
        <v>62500</v>
      </c>
      <c r="L7" s="43">
        <f t="shared" si="1"/>
        <v>12500</v>
      </c>
      <c r="M7" s="43">
        <f t="shared" si="4"/>
        <v>125000</v>
      </c>
      <c r="N7" s="43">
        <f t="shared" si="2"/>
        <v>135000</v>
      </c>
      <c r="O7" s="43">
        <f t="shared" si="3"/>
        <v>20000</v>
      </c>
    </row>
    <row r="8" spans="2:15" s="27" customFormat="1" x14ac:dyDescent="0.25">
      <c r="J8" s="43">
        <v>6</v>
      </c>
      <c r="K8" s="43">
        <f t="shared" si="0"/>
        <v>75000</v>
      </c>
      <c r="L8" s="43">
        <f t="shared" si="1"/>
        <v>12500</v>
      </c>
      <c r="M8" s="43">
        <f t="shared" si="4"/>
        <v>187500</v>
      </c>
      <c r="N8" s="43">
        <f t="shared" si="2"/>
        <v>197500</v>
      </c>
      <c r="O8" s="43">
        <f t="shared" si="3"/>
        <v>24000</v>
      </c>
    </row>
    <row r="9" spans="2:15" s="27" customFormat="1" x14ac:dyDescent="0.25">
      <c r="B9" s="27" t="s">
        <v>88</v>
      </c>
      <c r="C9" s="27" t="s">
        <v>89</v>
      </c>
      <c r="J9" s="43">
        <v>7</v>
      </c>
      <c r="K9" s="43">
        <f t="shared" si="0"/>
        <v>87500</v>
      </c>
      <c r="L9" s="43">
        <f t="shared" si="1"/>
        <v>12500</v>
      </c>
      <c r="M9" s="43">
        <f t="shared" si="4"/>
        <v>262500</v>
      </c>
      <c r="N9" s="43">
        <f t="shared" si="2"/>
        <v>272500</v>
      </c>
      <c r="O9" s="43">
        <f t="shared" si="3"/>
        <v>28000</v>
      </c>
    </row>
    <row r="10" spans="2:15" x14ac:dyDescent="0.25">
      <c r="J10" s="43">
        <v>8</v>
      </c>
      <c r="K10" s="43">
        <f t="shared" si="0"/>
        <v>100000</v>
      </c>
      <c r="L10" s="43">
        <f t="shared" si="1"/>
        <v>12500</v>
      </c>
      <c r="M10" s="43">
        <f t="shared" si="4"/>
        <v>350000</v>
      </c>
      <c r="N10" s="43">
        <f t="shared" si="2"/>
        <v>360000</v>
      </c>
      <c r="O10" s="43">
        <f t="shared" si="3"/>
        <v>32000</v>
      </c>
    </row>
    <row r="11" spans="2:15" x14ac:dyDescent="0.25">
      <c r="B11" s="53" t="s">
        <v>82</v>
      </c>
      <c r="C11" s="43">
        <v>10000</v>
      </c>
      <c r="J11" s="43">
        <v>9</v>
      </c>
      <c r="K11" s="43">
        <f t="shared" si="0"/>
        <v>112500</v>
      </c>
      <c r="L11" s="43">
        <f t="shared" si="1"/>
        <v>12500</v>
      </c>
      <c r="M11" s="43">
        <f t="shared" si="4"/>
        <v>450000</v>
      </c>
      <c r="N11" s="43">
        <f t="shared" si="2"/>
        <v>460000</v>
      </c>
      <c r="O11" s="43">
        <f t="shared" si="3"/>
        <v>36000</v>
      </c>
    </row>
    <row r="12" spans="2:15" x14ac:dyDescent="0.25">
      <c r="B12" s="53" t="s">
        <v>90</v>
      </c>
      <c r="C12" s="43">
        <f>C11/C3+SQRT(C11*(C11-C3)/POWER(C3,2))</f>
        <v>4.4364916731037081</v>
      </c>
      <c r="J12" s="43">
        <v>10</v>
      </c>
      <c r="K12" s="43">
        <f t="shared" si="0"/>
        <v>125000</v>
      </c>
      <c r="L12" s="43">
        <f t="shared" si="1"/>
        <v>12500</v>
      </c>
      <c r="M12" s="43">
        <f t="shared" si="4"/>
        <v>562500</v>
      </c>
      <c r="N12" s="43">
        <f t="shared" si="2"/>
        <v>572500</v>
      </c>
      <c r="O12" s="43">
        <f t="shared" si="3"/>
        <v>40000</v>
      </c>
    </row>
    <row r="13" spans="2:15" ht="18.75" x14ac:dyDescent="0.3">
      <c r="B13" s="54" t="s">
        <v>86</v>
      </c>
      <c r="C13" s="43">
        <f>2*(C12*C3-C11)/C12*(C12-1)</f>
        <v>11999.999999999998</v>
      </c>
      <c r="J13" s="43">
        <v>11</v>
      </c>
      <c r="K13" s="43">
        <f t="shared" si="0"/>
        <v>137500</v>
      </c>
      <c r="L13" s="43">
        <f t="shared" si="1"/>
        <v>12500</v>
      </c>
      <c r="M13" s="43">
        <f t="shared" si="4"/>
        <v>687500</v>
      </c>
      <c r="N13" s="43">
        <f t="shared" si="2"/>
        <v>697500</v>
      </c>
      <c r="O13" s="43">
        <f t="shared" si="3"/>
        <v>44000</v>
      </c>
    </row>
    <row r="14" spans="2:15" ht="18.75" x14ac:dyDescent="0.3">
      <c r="B14" s="54" t="s">
        <v>87</v>
      </c>
      <c r="C14" s="43">
        <f>C13+C7</f>
        <v>12499.999999999998</v>
      </c>
      <c r="J14" s="43">
        <v>12</v>
      </c>
      <c r="K14" s="43">
        <f t="shared" si="0"/>
        <v>150000</v>
      </c>
      <c r="L14" s="43">
        <f t="shared" si="1"/>
        <v>12500</v>
      </c>
      <c r="M14" s="43">
        <f t="shared" si="4"/>
        <v>825000</v>
      </c>
      <c r="N14" s="43">
        <f t="shared" si="2"/>
        <v>835000</v>
      </c>
      <c r="O14" s="43">
        <f t="shared" si="3"/>
        <v>48000</v>
      </c>
    </row>
    <row r="15" spans="2:15" x14ac:dyDescent="0.25">
      <c r="B15" s="53" t="s">
        <v>91</v>
      </c>
      <c r="C15" s="43"/>
      <c r="J15" s="43">
        <v>13</v>
      </c>
      <c r="K15" s="43">
        <f t="shared" si="0"/>
        <v>162500</v>
      </c>
      <c r="L15" s="43">
        <f t="shared" si="1"/>
        <v>12500</v>
      </c>
      <c r="M15" s="43">
        <f t="shared" si="4"/>
        <v>975000</v>
      </c>
      <c r="N15" s="43">
        <f t="shared" si="2"/>
        <v>985000</v>
      </c>
      <c r="O15" s="43">
        <f t="shared" si="3"/>
        <v>52000</v>
      </c>
    </row>
    <row r="16" spans="2:15" x14ac:dyDescent="0.25">
      <c r="J16" s="43">
        <v>14</v>
      </c>
      <c r="K16" s="43">
        <f t="shared" si="0"/>
        <v>175000</v>
      </c>
      <c r="L16" s="43">
        <f t="shared" si="1"/>
        <v>12500</v>
      </c>
      <c r="M16" s="43">
        <f t="shared" si="4"/>
        <v>1137500</v>
      </c>
      <c r="N16" s="43">
        <f t="shared" si="2"/>
        <v>1147500</v>
      </c>
      <c r="O16" s="43">
        <f t="shared" si="3"/>
        <v>56000</v>
      </c>
    </row>
    <row r="17" spans="10:15" x14ac:dyDescent="0.25">
      <c r="J17" s="43">
        <v>15</v>
      </c>
      <c r="K17" s="43">
        <f t="shared" si="0"/>
        <v>187500</v>
      </c>
      <c r="L17" s="43">
        <f t="shared" si="1"/>
        <v>12500</v>
      </c>
      <c r="M17" s="43">
        <f t="shared" si="4"/>
        <v>1312500</v>
      </c>
      <c r="N17" s="43">
        <f t="shared" si="2"/>
        <v>1322500</v>
      </c>
      <c r="O17" s="43">
        <f t="shared" si="3"/>
        <v>60000</v>
      </c>
    </row>
    <row r="18" spans="10:15" x14ac:dyDescent="0.25">
      <c r="J18" s="43">
        <v>16</v>
      </c>
      <c r="K18" s="43">
        <f t="shared" si="0"/>
        <v>200000</v>
      </c>
      <c r="L18" s="43">
        <f t="shared" si="1"/>
        <v>12500</v>
      </c>
      <c r="M18" s="43">
        <f t="shared" si="4"/>
        <v>1500000</v>
      </c>
      <c r="N18" s="43">
        <f t="shared" si="2"/>
        <v>1510000</v>
      </c>
      <c r="O18" s="43">
        <f t="shared" si="3"/>
        <v>64000</v>
      </c>
    </row>
    <row r="19" spans="10:15" x14ac:dyDescent="0.25">
      <c r="J19" s="43">
        <v>17</v>
      </c>
      <c r="K19" s="43">
        <f t="shared" si="0"/>
        <v>212500</v>
      </c>
      <c r="L19" s="43">
        <f t="shared" si="1"/>
        <v>12500</v>
      </c>
      <c r="M19" s="43">
        <f t="shared" si="4"/>
        <v>1700000</v>
      </c>
      <c r="N19" s="43">
        <f t="shared" si="2"/>
        <v>1710000</v>
      </c>
      <c r="O19" s="43">
        <f t="shared" si="3"/>
        <v>68000</v>
      </c>
    </row>
    <row r="20" spans="10:15" x14ac:dyDescent="0.25">
      <c r="J20" s="43">
        <v>18</v>
      </c>
      <c r="K20" s="43">
        <f t="shared" si="0"/>
        <v>225000</v>
      </c>
      <c r="L20" s="43">
        <f t="shared" si="1"/>
        <v>12500</v>
      </c>
      <c r="M20" s="43">
        <f t="shared" si="4"/>
        <v>1912500</v>
      </c>
      <c r="N20" s="43">
        <f t="shared" si="2"/>
        <v>1922500</v>
      </c>
      <c r="O20" s="43">
        <f t="shared" si="3"/>
        <v>72000</v>
      </c>
    </row>
    <row r="21" spans="10:15" x14ac:dyDescent="0.25">
      <c r="J21" s="43">
        <v>19</v>
      </c>
      <c r="K21" s="43">
        <f t="shared" si="0"/>
        <v>237500</v>
      </c>
      <c r="L21" s="43">
        <f t="shared" si="1"/>
        <v>12500</v>
      </c>
      <c r="M21" s="43">
        <f t="shared" si="4"/>
        <v>2137500</v>
      </c>
      <c r="N21" s="43">
        <f t="shared" si="2"/>
        <v>2147500</v>
      </c>
      <c r="O21" s="43">
        <f t="shared" si="3"/>
        <v>76000</v>
      </c>
    </row>
    <row r="22" spans="10:15" x14ac:dyDescent="0.25">
      <c r="J22" s="43">
        <v>20</v>
      </c>
      <c r="K22" s="43">
        <f t="shared" si="0"/>
        <v>250000</v>
      </c>
      <c r="L22" s="43">
        <f t="shared" si="1"/>
        <v>12500</v>
      </c>
      <c r="M22" s="43">
        <f t="shared" si="4"/>
        <v>2375000</v>
      </c>
      <c r="N22" s="43">
        <f t="shared" si="2"/>
        <v>2385000</v>
      </c>
      <c r="O22" s="43">
        <f t="shared" si="3"/>
        <v>80000</v>
      </c>
    </row>
    <row r="23" spans="10:15" x14ac:dyDescent="0.25">
      <c r="J23" s="43">
        <v>21</v>
      </c>
      <c r="K23" s="43">
        <f t="shared" si="0"/>
        <v>262500</v>
      </c>
      <c r="L23" s="43">
        <f t="shared" si="1"/>
        <v>12500</v>
      </c>
      <c r="M23" s="43">
        <f t="shared" si="4"/>
        <v>2625000</v>
      </c>
      <c r="N23" s="43">
        <f t="shared" si="2"/>
        <v>2635000</v>
      </c>
      <c r="O23" s="43">
        <f t="shared" si="3"/>
        <v>84000</v>
      </c>
    </row>
    <row r="24" spans="10:15" x14ac:dyDescent="0.25">
      <c r="J24" s="43">
        <v>22</v>
      </c>
      <c r="K24" s="43">
        <f t="shared" si="0"/>
        <v>275000</v>
      </c>
      <c r="L24" s="43">
        <f t="shared" si="1"/>
        <v>12500</v>
      </c>
      <c r="M24" s="43">
        <f t="shared" si="4"/>
        <v>2887500</v>
      </c>
      <c r="N24" s="43">
        <f t="shared" si="2"/>
        <v>2897500</v>
      </c>
      <c r="O24" s="43">
        <f t="shared" si="3"/>
        <v>88000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A. Descripción del Sistema</vt:lpstr>
      <vt:lpstr>B. Test Profile</vt:lpstr>
      <vt:lpstr>C. Control Operativa Teórica</vt:lpstr>
      <vt:lpstr>D. SPC</vt:lpstr>
      <vt:lpstr>E. Incidencias</vt:lpstr>
      <vt:lpstr>F. Código programación</vt:lpstr>
      <vt:lpstr>G. Walk Forward</vt:lpstr>
      <vt:lpstr>H. Registro</vt:lpstr>
      <vt:lpstr>I. Gestión Monetaria</vt:lpstr>
      <vt:lpstr>J. 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Juan</dc:creator>
  <cp:lastModifiedBy>Fernando García</cp:lastModifiedBy>
  <dcterms:created xsi:type="dcterms:W3CDTF">2018-06-26T11:43:13Z</dcterms:created>
  <dcterms:modified xsi:type="dcterms:W3CDTF">2022-08-31T14:25:39Z</dcterms:modified>
</cp:coreProperties>
</file>