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yam\Desktop\CX305\Diapositivas\Stonks\Tema 8\"/>
    </mc:Choice>
  </mc:AlternateContent>
  <xr:revisionPtr revIDLastSave="0" documentId="13_ncr:1_{3599216C-ADC3-46E9-8425-DA4310F5F6F0}" xr6:coauthVersionLast="47" xr6:coauthVersionMax="47" xr10:uidLastSave="{00000000-0000-0000-0000-000000000000}"/>
  <bookViews>
    <workbookView xWindow="-120" yWindow="-120" windowWidth="20730" windowHeight="11160" xr2:uid="{93BD4E93-6B4F-4CC4-9E90-7FFE3C809F8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3" i="1" l="1"/>
  <c r="G31" i="1"/>
  <c r="AC33" i="1"/>
  <c r="AC32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83" i="1"/>
  <c r="R82" i="1"/>
  <c r="G30" i="1"/>
  <c r="G32" i="1"/>
  <c r="F35" i="1" l="1"/>
  <c r="AC13" i="1" l="1"/>
  <c r="AG64" i="1"/>
  <c r="AG65" i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AG171" i="1" s="1"/>
  <c r="AG172" i="1" s="1"/>
  <c r="AG173" i="1" s="1"/>
  <c r="AG174" i="1" s="1"/>
  <c r="AG175" i="1" s="1"/>
  <c r="AG176" i="1" s="1"/>
  <c r="AG177" i="1" s="1"/>
  <c r="AG178" i="1" s="1"/>
  <c r="AG179" i="1" s="1"/>
  <c r="AG180" i="1" s="1"/>
  <c r="AG181" i="1" s="1"/>
  <c r="AG182" i="1" s="1"/>
  <c r="AG183" i="1" s="1"/>
  <c r="AG184" i="1" s="1"/>
  <c r="AG185" i="1" s="1"/>
  <c r="AG186" i="1" s="1"/>
  <c r="AG187" i="1" s="1"/>
  <c r="AG188" i="1" s="1"/>
  <c r="AG189" i="1" s="1"/>
  <c r="AG190" i="1" s="1"/>
  <c r="AG191" i="1" s="1"/>
  <c r="AG192" i="1" s="1"/>
  <c r="AG193" i="1" s="1"/>
  <c r="AG194" i="1" s="1"/>
  <c r="AG195" i="1" s="1"/>
  <c r="AG196" i="1" s="1"/>
  <c r="AG63" i="1"/>
  <c r="AG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62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63" i="1"/>
  <c r="AE62" i="1"/>
  <c r="AD64" i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D171" i="1" s="1"/>
  <c r="AD172" i="1" s="1"/>
  <c r="AD173" i="1" s="1"/>
  <c r="AD174" i="1" s="1"/>
  <c r="AD175" i="1" s="1"/>
  <c r="AD176" i="1" s="1"/>
  <c r="AD177" i="1" s="1"/>
  <c r="AD178" i="1" s="1"/>
  <c r="AD179" i="1" s="1"/>
  <c r="AD180" i="1" s="1"/>
  <c r="AD181" i="1" s="1"/>
  <c r="AD182" i="1" s="1"/>
  <c r="AD183" i="1" s="1"/>
  <c r="AD184" i="1" s="1"/>
  <c r="AD185" i="1" s="1"/>
  <c r="AD186" i="1" s="1"/>
  <c r="AD187" i="1" s="1"/>
  <c r="AD188" i="1" s="1"/>
  <c r="AD189" i="1" s="1"/>
  <c r="AD190" i="1" s="1"/>
  <c r="AD191" i="1" s="1"/>
  <c r="AD192" i="1" s="1"/>
  <c r="AD193" i="1" s="1"/>
  <c r="AD194" i="1" s="1"/>
  <c r="AD195" i="1" s="1"/>
  <c r="AD196" i="1" s="1"/>
  <c r="AD63" i="1"/>
  <c r="AD62" i="1"/>
  <c r="AC64" i="1"/>
  <c r="AC65" i="1"/>
  <c r="AC66" i="1"/>
  <c r="AC67" i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C171" i="1" s="1"/>
  <c r="AC172" i="1" s="1"/>
  <c r="AC173" i="1" s="1"/>
  <c r="AC174" i="1" s="1"/>
  <c r="AC175" i="1" s="1"/>
  <c r="AC176" i="1" s="1"/>
  <c r="AC177" i="1" s="1"/>
  <c r="AC178" i="1" s="1"/>
  <c r="AC179" i="1" s="1"/>
  <c r="AC180" i="1" s="1"/>
  <c r="AC181" i="1" s="1"/>
  <c r="AC182" i="1" s="1"/>
  <c r="AC183" i="1" s="1"/>
  <c r="AC184" i="1" s="1"/>
  <c r="AC185" i="1" s="1"/>
  <c r="AC186" i="1" s="1"/>
  <c r="AC187" i="1" s="1"/>
  <c r="AC188" i="1" s="1"/>
  <c r="AC189" i="1" s="1"/>
  <c r="AC190" i="1" s="1"/>
  <c r="AC191" i="1" s="1"/>
  <c r="AC192" i="1" s="1"/>
  <c r="AC193" i="1" s="1"/>
  <c r="AC194" i="1" s="1"/>
  <c r="AC195" i="1" s="1"/>
  <c r="AC196" i="1" s="1"/>
  <c r="AC63" i="1"/>
  <c r="AC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62" i="1"/>
  <c r="AI62" i="1" s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62" i="1"/>
  <c r="AC15" i="1"/>
  <c r="AC1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62" i="1"/>
  <c r="K56" i="1"/>
  <c r="J39" i="1"/>
  <c r="J50" i="1"/>
  <c r="J46" i="1"/>
  <c r="J47" i="1"/>
  <c r="J55" i="1"/>
  <c r="J49" i="1"/>
  <c r="J45" i="1"/>
  <c r="L43" i="1"/>
  <c r="K43" i="1"/>
  <c r="J43" i="1"/>
  <c r="J42" i="1"/>
  <c r="J41" i="1"/>
  <c r="J59" i="1"/>
  <c r="J51" i="1"/>
  <c r="J37" i="1"/>
  <c r="J38" i="1"/>
  <c r="J58" i="1"/>
  <c r="J57" i="1"/>
  <c r="L28" i="1"/>
  <c r="K28" i="1"/>
  <c r="L32" i="1"/>
  <c r="K32" i="1"/>
  <c r="J33" i="1"/>
  <c r="J32" i="1"/>
  <c r="J29" i="1"/>
  <c r="J25" i="1"/>
  <c r="L24" i="1" s="1"/>
  <c r="N15" i="1"/>
  <c r="M15" i="1"/>
  <c r="J16" i="1"/>
  <c r="K15" i="1" s="1"/>
  <c r="L15" i="1"/>
  <c r="J28" i="1"/>
  <c r="P21" i="1"/>
  <c r="O21" i="1"/>
  <c r="N21" i="1"/>
  <c r="M21" i="1"/>
  <c r="J21" i="1"/>
  <c r="L21" i="1"/>
  <c r="K21" i="1"/>
  <c r="J24" i="1"/>
  <c r="J15" i="1"/>
  <c r="J17" i="1"/>
  <c r="AP71" i="1"/>
  <c r="AO64" i="1"/>
  <c r="AO63" i="1"/>
  <c r="AU71" i="1"/>
  <c r="AT71" i="1"/>
  <c r="AR72" i="1"/>
  <c r="AS71" i="1"/>
  <c r="AR71" i="1"/>
  <c r="AQ73" i="1"/>
  <c r="AQ74" i="1" s="1"/>
  <c r="AQ75" i="1" s="1"/>
  <c r="AQ76" i="1"/>
  <c r="AQ77" i="1" s="1"/>
  <c r="AQ78" i="1" s="1"/>
  <c r="AQ79" i="1" s="1"/>
  <c r="AQ80" i="1" s="1"/>
  <c r="AQ81" i="1" s="1"/>
  <c r="AQ82" i="1" s="1"/>
  <c r="AQ83" i="1" s="1"/>
  <c r="AQ84" i="1" s="1"/>
  <c r="AQ85" i="1" s="1"/>
  <c r="AQ86" i="1" s="1"/>
  <c r="AQ87" i="1" s="1"/>
  <c r="AQ88" i="1" s="1"/>
  <c r="AQ89" i="1" s="1"/>
  <c r="AQ90" i="1" s="1"/>
  <c r="AQ91" i="1" s="1"/>
  <c r="AQ92" i="1" s="1"/>
  <c r="AQ93" i="1" s="1"/>
  <c r="AQ94" i="1" s="1"/>
  <c r="AQ95" i="1" s="1"/>
  <c r="AQ96" i="1" s="1"/>
  <c r="AQ97" i="1" s="1"/>
  <c r="AQ98" i="1" s="1"/>
  <c r="AQ99" i="1" s="1"/>
  <c r="AQ100" i="1" s="1"/>
  <c r="AQ101" i="1" s="1"/>
  <c r="AQ102" i="1" s="1"/>
  <c r="AQ103" i="1" s="1"/>
  <c r="AQ104" i="1" s="1"/>
  <c r="AQ105" i="1" s="1"/>
  <c r="AQ106" i="1" s="1"/>
  <c r="AQ107" i="1" s="1"/>
  <c r="AQ108" i="1" s="1"/>
  <c r="AQ109" i="1" s="1"/>
  <c r="AQ110" i="1" s="1"/>
  <c r="AQ111" i="1" s="1"/>
  <c r="AQ112" i="1" s="1"/>
  <c r="AQ113" i="1" s="1"/>
  <c r="AQ114" i="1" s="1"/>
  <c r="AQ115" i="1" s="1"/>
  <c r="AQ116" i="1" s="1"/>
  <c r="AQ117" i="1" s="1"/>
  <c r="AQ118" i="1" s="1"/>
  <c r="AQ119" i="1" s="1"/>
  <c r="AQ120" i="1" s="1"/>
  <c r="AQ121" i="1" s="1"/>
  <c r="AQ122" i="1" s="1"/>
  <c r="AQ123" i="1" s="1"/>
  <c r="AQ124" i="1" s="1"/>
  <c r="AQ125" i="1" s="1"/>
  <c r="AQ126" i="1" s="1"/>
  <c r="AQ127" i="1" s="1"/>
  <c r="AQ128" i="1" s="1"/>
  <c r="AQ129" i="1" s="1"/>
  <c r="AQ130" i="1" s="1"/>
  <c r="AQ131" i="1" s="1"/>
  <c r="AQ132" i="1" s="1"/>
  <c r="AQ133" i="1" s="1"/>
  <c r="AQ134" i="1" s="1"/>
  <c r="AQ135" i="1" s="1"/>
  <c r="AQ136" i="1" s="1"/>
  <c r="AQ137" i="1" s="1"/>
  <c r="AQ138" i="1" s="1"/>
  <c r="AQ139" i="1" s="1"/>
  <c r="AQ140" i="1" s="1"/>
  <c r="AQ141" i="1" s="1"/>
  <c r="AQ142" i="1" s="1"/>
  <c r="AQ143" i="1" s="1"/>
  <c r="AQ144" i="1" s="1"/>
  <c r="AQ145" i="1" s="1"/>
  <c r="AQ146" i="1" s="1"/>
  <c r="AQ147" i="1" s="1"/>
  <c r="AQ148" i="1" s="1"/>
  <c r="AQ149" i="1" s="1"/>
  <c r="AQ150" i="1" s="1"/>
  <c r="AQ151" i="1" s="1"/>
  <c r="AQ152" i="1" s="1"/>
  <c r="AQ153" i="1" s="1"/>
  <c r="AQ154" i="1" s="1"/>
  <c r="AQ155" i="1" s="1"/>
  <c r="AQ156" i="1" s="1"/>
  <c r="AQ157" i="1" s="1"/>
  <c r="AQ158" i="1" s="1"/>
  <c r="AQ159" i="1" s="1"/>
  <c r="AQ160" i="1" s="1"/>
  <c r="AQ161" i="1" s="1"/>
  <c r="AQ162" i="1" s="1"/>
  <c r="AQ163" i="1" s="1"/>
  <c r="AQ164" i="1" s="1"/>
  <c r="AQ165" i="1" s="1"/>
  <c r="AQ166" i="1" s="1"/>
  <c r="AQ167" i="1" s="1"/>
  <c r="AQ168" i="1" s="1"/>
  <c r="AQ169" i="1" s="1"/>
  <c r="AQ170" i="1" s="1"/>
  <c r="AQ171" i="1" s="1"/>
  <c r="AQ172" i="1" s="1"/>
  <c r="AQ173" i="1" s="1"/>
  <c r="AQ174" i="1" s="1"/>
  <c r="AQ175" i="1" s="1"/>
  <c r="AQ176" i="1" s="1"/>
  <c r="AQ177" i="1" s="1"/>
  <c r="AQ178" i="1" s="1"/>
  <c r="AQ179" i="1" s="1"/>
  <c r="AQ180" i="1" s="1"/>
  <c r="AQ181" i="1" s="1"/>
  <c r="AQ182" i="1" s="1"/>
  <c r="AQ183" i="1" s="1"/>
  <c r="AQ184" i="1" s="1"/>
  <c r="AQ185" i="1" s="1"/>
  <c r="AQ186" i="1" s="1"/>
  <c r="AQ187" i="1" s="1"/>
  <c r="AQ188" i="1" s="1"/>
  <c r="AQ189" i="1" s="1"/>
  <c r="AQ190" i="1" s="1"/>
  <c r="AQ191" i="1" s="1"/>
  <c r="AQ192" i="1" s="1"/>
  <c r="AQ193" i="1" s="1"/>
  <c r="AQ194" i="1" s="1"/>
  <c r="AQ195" i="1" s="1"/>
  <c r="AQ196" i="1" s="1"/>
  <c r="AQ197" i="1" s="1"/>
  <c r="AQ198" i="1" s="1"/>
  <c r="AQ199" i="1" s="1"/>
  <c r="AQ200" i="1" s="1"/>
  <c r="AQ201" i="1" s="1"/>
  <c r="AQ202" i="1" s="1"/>
  <c r="AQ203" i="1" s="1"/>
  <c r="AQ204" i="1" s="1"/>
  <c r="AQ205" i="1" s="1"/>
  <c r="AQ206" i="1" s="1"/>
  <c r="AQ207" i="1" s="1"/>
  <c r="AQ208" i="1" s="1"/>
  <c r="AQ209" i="1" s="1"/>
  <c r="AQ210" i="1" s="1"/>
  <c r="AQ211" i="1" s="1"/>
  <c r="AQ212" i="1" s="1"/>
  <c r="AQ213" i="1" s="1"/>
  <c r="AQ214" i="1" s="1"/>
  <c r="AQ215" i="1" s="1"/>
  <c r="AQ216" i="1" s="1"/>
  <c r="AQ217" i="1" s="1"/>
  <c r="AQ218" i="1" s="1"/>
  <c r="AQ219" i="1" s="1"/>
  <c r="AQ220" i="1" s="1"/>
  <c r="AQ221" i="1" s="1"/>
  <c r="AQ222" i="1" s="1"/>
  <c r="AQ223" i="1" s="1"/>
  <c r="AQ224" i="1" s="1"/>
  <c r="AQ225" i="1" s="1"/>
  <c r="AQ226" i="1" s="1"/>
  <c r="AQ227" i="1" s="1"/>
  <c r="AQ228" i="1" s="1"/>
  <c r="AQ229" i="1" s="1"/>
  <c r="AQ230" i="1" s="1"/>
  <c r="AQ231" i="1" s="1"/>
  <c r="AQ232" i="1" s="1"/>
  <c r="AQ233" i="1" s="1"/>
  <c r="AQ234" i="1" s="1"/>
  <c r="AQ235" i="1" s="1"/>
  <c r="AQ236" i="1" s="1"/>
  <c r="AQ237" i="1" s="1"/>
  <c r="AQ238" i="1" s="1"/>
  <c r="AQ239" i="1" s="1"/>
  <c r="AQ240" i="1" s="1"/>
  <c r="AQ241" i="1" s="1"/>
  <c r="AQ242" i="1" s="1"/>
  <c r="AQ243" i="1" s="1"/>
  <c r="AQ244" i="1" s="1"/>
  <c r="AQ245" i="1" s="1"/>
  <c r="AQ246" i="1" s="1"/>
  <c r="AQ247" i="1" s="1"/>
  <c r="AQ248" i="1" s="1"/>
  <c r="AQ249" i="1" s="1"/>
  <c r="AQ250" i="1" s="1"/>
  <c r="AQ251" i="1" s="1"/>
  <c r="AQ252" i="1" s="1"/>
  <c r="AQ253" i="1" s="1"/>
  <c r="AQ254" i="1" s="1"/>
  <c r="AQ255" i="1" s="1"/>
  <c r="AQ256" i="1" s="1"/>
  <c r="AQ257" i="1" s="1"/>
  <c r="AQ258" i="1" s="1"/>
  <c r="AQ259" i="1" s="1"/>
  <c r="AQ260" i="1" s="1"/>
  <c r="AQ261" i="1" s="1"/>
  <c r="AQ262" i="1" s="1"/>
  <c r="AQ263" i="1" s="1"/>
  <c r="AQ264" i="1" s="1"/>
  <c r="AQ265" i="1" s="1"/>
  <c r="AQ266" i="1" s="1"/>
  <c r="AQ267" i="1" s="1"/>
  <c r="AQ268" i="1" s="1"/>
  <c r="AQ269" i="1" s="1"/>
  <c r="AQ270" i="1" s="1"/>
  <c r="AQ271" i="1" s="1"/>
  <c r="AQ272" i="1" s="1"/>
  <c r="AQ273" i="1" s="1"/>
  <c r="AQ274" i="1" s="1"/>
  <c r="AQ275" i="1" s="1"/>
  <c r="AQ276" i="1" s="1"/>
  <c r="AQ277" i="1" s="1"/>
  <c r="AQ278" i="1" s="1"/>
  <c r="AQ279" i="1" s="1"/>
  <c r="AQ280" i="1" s="1"/>
  <c r="AQ281" i="1" s="1"/>
  <c r="AQ282" i="1" s="1"/>
  <c r="AQ283" i="1" s="1"/>
  <c r="AQ284" i="1" s="1"/>
  <c r="AQ285" i="1" s="1"/>
  <c r="AQ286" i="1" s="1"/>
  <c r="AQ287" i="1" s="1"/>
  <c r="AQ288" i="1" s="1"/>
  <c r="AQ289" i="1" s="1"/>
  <c r="AQ290" i="1" s="1"/>
  <c r="AQ291" i="1" s="1"/>
  <c r="AQ292" i="1" s="1"/>
  <c r="AQ293" i="1" s="1"/>
  <c r="AQ294" i="1" s="1"/>
  <c r="AQ295" i="1" s="1"/>
  <c r="AQ296" i="1" s="1"/>
  <c r="AQ297" i="1" s="1"/>
  <c r="AQ298" i="1" s="1"/>
  <c r="AQ299" i="1" s="1"/>
  <c r="AQ300" i="1" s="1"/>
  <c r="AQ301" i="1" s="1"/>
  <c r="AQ302" i="1" s="1"/>
  <c r="AQ303" i="1" s="1"/>
  <c r="AQ304" i="1" s="1"/>
  <c r="AQ305" i="1" s="1"/>
  <c r="AQ306" i="1" s="1"/>
  <c r="AQ307" i="1" s="1"/>
  <c r="AQ308" i="1" s="1"/>
  <c r="AQ309" i="1" s="1"/>
  <c r="AQ310" i="1" s="1"/>
  <c r="AQ311" i="1" s="1"/>
  <c r="AQ312" i="1" s="1"/>
  <c r="AQ313" i="1" s="1"/>
  <c r="AQ314" i="1" s="1"/>
  <c r="AQ315" i="1" s="1"/>
  <c r="AQ316" i="1" s="1"/>
  <c r="AQ317" i="1" s="1"/>
  <c r="AQ318" i="1" s="1"/>
  <c r="AQ319" i="1" s="1"/>
  <c r="AQ320" i="1" s="1"/>
  <c r="AQ321" i="1" s="1"/>
  <c r="AQ322" i="1" s="1"/>
  <c r="AQ323" i="1" s="1"/>
  <c r="AQ324" i="1" s="1"/>
  <c r="AQ325" i="1" s="1"/>
  <c r="AQ326" i="1" s="1"/>
  <c r="AQ327" i="1" s="1"/>
  <c r="AQ328" i="1" s="1"/>
  <c r="AQ329" i="1" s="1"/>
  <c r="AQ330" i="1" s="1"/>
  <c r="AQ331" i="1" s="1"/>
  <c r="AQ332" i="1" s="1"/>
  <c r="AQ333" i="1" s="1"/>
  <c r="AQ334" i="1" s="1"/>
  <c r="AQ335" i="1" s="1"/>
  <c r="AQ336" i="1" s="1"/>
  <c r="AQ337" i="1" s="1"/>
  <c r="AQ338" i="1" s="1"/>
  <c r="AQ339" i="1" s="1"/>
  <c r="AQ340" i="1" s="1"/>
  <c r="AQ341" i="1" s="1"/>
  <c r="AQ342" i="1" s="1"/>
  <c r="AQ343" i="1" s="1"/>
  <c r="AQ344" i="1" s="1"/>
  <c r="AQ345" i="1" s="1"/>
  <c r="AQ346" i="1" s="1"/>
  <c r="AQ347" i="1" s="1"/>
  <c r="AQ348" i="1" s="1"/>
  <c r="AQ349" i="1" s="1"/>
  <c r="AQ350" i="1" s="1"/>
  <c r="AQ351" i="1" s="1"/>
  <c r="AQ352" i="1" s="1"/>
  <c r="AQ353" i="1" s="1"/>
  <c r="AQ354" i="1" s="1"/>
  <c r="AQ355" i="1" s="1"/>
  <c r="AQ356" i="1" s="1"/>
  <c r="AQ357" i="1" s="1"/>
  <c r="AQ358" i="1" s="1"/>
  <c r="AQ359" i="1" s="1"/>
  <c r="AQ360" i="1" s="1"/>
  <c r="AQ361" i="1" s="1"/>
  <c r="AQ362" i="1" s="1"/>
  <c r="AQ363" i="1" s="1"/>
  <c r="AQ364" i="1" s="1"/>
  <c r="AQ365" i="1" s="1"/>
  <c r="AQ366" i="1" s="1"/>
  <c r="AQ367" i="1" s="1"/>
  <c r="AQ368" i="1" s="1"/>
  <c r="AQ369" i="1" s="1"/>
  <c r="AQ370" i="1" s="1"/>
  <c r="AQ371" i="1" s="1"/>
  <c r="AQ372" i="1" s="1"/>
  <c r="AQ373" i="1" s="1"/>
  <c r="AQ374" i="1" s="1"/>
  <c r="AQ375" i="1" s="1"/>
  <c r="AQ376" i="1" s="1"/>
  <c r="AQ377" i="1" s="1"/>
  <c r="AQ378" i="1" s="1"/>
  <c r="AQ379" i="1" s="1"/>
  <c r="AQ380" i="1" s="1"/>
  <c r="AQ381" i="1" s="1"/>
  <c r="AQ382" i="1" s="1"/>
  <c r="AQ383" i="1" s="1"/>
  <c r="AQ384" i="1" s="1"/>
  <c r="AQ385" i="1" s="1"/>
  <c r="AQ386" i="1" s="1"/>
  <c r="AQ387" i="1" s="1"/>
  <c r="AQ388" i="1" s="1"/>
  <c r="AQ389" i="1" s="1"/>
  <c r="AQ390" i="1" s="1"/>
  <c r="AQ391" i="1" s="1"/>
  <c r="AQ392" i="1" s="1"/>
  <c r="AQ393" i="1" s="1"/>
  <c r="AQ394" i="1" s="1"/>
  <c r="AQ395" i="1" s="1"/>
  <c r="AQ396" i="1" s="1"/>
  <c r="AQ397" i="1" s="1"/>
  <c r="AQ398" i="1" s="1"/>
  <c r="AQ399" i="1" s="1"/>
  <c r="AQ400" i="1" s="1"/>
  <c r="AQ401" i="1" s="1"/>
  <c r="AQ402" i="1" s="1"/>
  <c r="AQ403" i="1" s="1"/>
  <c r="AQ404" i="1" s="1"/>
  <c r="AQ405" i="1" s="1"/>
  <c r="AQ406" i="1" s="1"/>
  <c r="AQ407" i="1" s="1"/>
  <c r="AQ408" i="1" s="1"/>
  <c r="AQ409" i="1" s="1"/>
  <c r="AQ410" i="1" s="1"/>
  <c r="AQ411" i="1" s="1"/>
  <c r="AQ412" i="1" s="1"/>
  <c r="AQ413" i="1" s="1"/>
  <c r="AQ414" i="1" s="1"/>
  <c r="AQ415" i="1" s="1"/>
  <c r="AQ416" i="1" s="1"/>
  <c r="AQ417" i="1" s="1"/>
  <c r="AQ418" i="1" s="1"/>
  <c r="AQ419" i="1" s="1"/>
  <c r="AQ420" i="1" s="1"/>
  <c r="AQ421" i="1" s="1"/>
  <c r="AQ422" i="1" s="1"/>
  <c r="AQ423" i="1" s="1"/>
  <c r="AQ424" i="1" s="1"/>
  <c r="AQ425" i="1" s="1"/>
  <c r="AQ426" i="1" s="1"/>
  <c r="AQ427" i="1" s="1"/>
  <c r="AQ428" i="1" s="1"/>
  <c r="AQ429" i="1" s="1"/>
  <c r="AQ430" i="1" s="1"/>
  <c r="AQ431" i="1" s="1"/>
  <c r="AQ432" i="1" s="1"/>
  <c r="AQ433" i="1" s="1"/>
  <c r="AQ434" i="1" s="1"/>
  <c r="AQ435" i="1" s="1"/>
  <c r="AQ436" i="1" s="1"/>
  <c r="AQ437" i="1" s="1"/>
  <c r="AQ438" i="1" s="1"/>
  <c r="AQ439" i="1" s="1"/>
  <c r="AQ440" i="1" s="1"/>
  <c r="AQ441" i="1" s="1"/>
  <c r="AQ442" i="1" s="1"/>
  <c r="AQ443" i="1" s="1"/>
  <c r="AQ444" i="1" s="1"/>
  <c r="AQ445" i="1" s="1"/>
  <c r="AQ446" i="1" s="1"/>
  <c r="AQ447" i="1" s="1"/>
  <c r="AQ448" i="1" s="1"/>
  <c r="AQ449" i="1" s="1"/>
  <c r="AQ450" i="1" s="1"/>
  <c r="AQ451" i="1" s="1"/>
  <c r="AQ452" i="1" s="1"/>
  <c r="AQ453" i="1" s="1"/>
  <c r="AQ454" i="1" s="1"/>
  <c r="AQ455" i="1" s="1"/>
  <c r="AQ456" i="1" s="1"/>
  <c r="AQ457" i="1" s="1"/>
  <c r="AQ458" i="1" s="1"/>
  <c r="AQ459" i="1" s="1"/>
  <c r="AQ460" i="1" s="1"/>
  <c r="AQ461" i="1" s="1"/>
  <c r="AQ462" i="1" s="1"/>
  <c r="AQ463" i="1" s="1"/>
  <c r="AQ464" i="1" s="1"/>
  <c r="AQ465" i="1" s="1"/>
  <c r="AQ466" i="1" s="1"/>
  <c r="AQ467" i="1" s="1"/>
  <c r="AQ468" i="1" s="1"/>
  <c r="AQ469" i="1" s="1"/>
  <c r="AQ470" i="1" s="1"/>
  <c r="AQ471" i="1" s="1"/>
  <c r="AQ472" i="1" s="1"/>
  <c r="AQ473" i="1" s="1"/>
  <c r="AQ474" i="1" s="1"/>
  <c r="AQ475" i="1" s="1"/>
  <c r="AQ476" i="1" s="1"/>
  <c r="AQ477" i="1" s="1"/>
  <c r="AQ478" i="1" s="1"/>
  <c r="AQ479" i="1" s="1"/>
  <c r="AQ480" i="1" s="1"/>
  <c r="AQ481" i="1" s="1"/>
  <c r="AQ482" i="1" s="1"/>
  <c r="AQ483" i="1" s="1"/>
  <c r="AQ484" i="1" s="1"/>
  <c r="AQ485" i="1" s="1"/>
  <c r="AQ486" i="1" s="1"/>
  <c r="AQ487" i="1" s="1"/>
  <c r="AQ488" i="1" s="1"/>
  <c r="AQ489" i="1" s="1"/>
  <c r="AQ490" i="1" s="1"/>
  <c r="AQ491" i="1" s="1"/>
  <c r="AQ492" i="1" s="1"/>
  <c r="AQ493" i="1" s="1"/>
  <c r="AQ494" i="1" s="1"/>
  <c r="AQ495" i="1" s="1"/>
  <c r="AQ496" i="1" s="1"/>
  <c r="AQ497" i="1" s="1"/>
  <c r="AQ498" i="1" s="1"/>
  <c r="AQ499" i="1" s="1"/>
  <c r="AQ500" i="1" s="1"/>
  <c r="AQ501" i="1" s="1"/>
  <c r="AQ502" i="1" s="1"/>
  <c r="AQ503" i="1" s="1"/>
  <c r="AQ504" i="1" s="1"/>
  <c r="AQ505" i="1" s="1"/>
  <c r="AQ506" i="1" s="1"/>
  <c r="AQ507" i="1" s="1"/>
  <c r="AQ508" i="1" s="1"/>
  <c r="AQ509" i="1" s="1"/>
  <c r="AQ510" i="1" s="1"/>
  <c r="AQ511" i="1" s="1"/>
  <c r="AQ512" i="1" s="1"/>
  <c r="AQ513" i="1" s="1"/>
  <c r="AQ72" i="1"/>
  <c r="AQ71" i="1"/>
  <c r="AP72" i="1"/>
  <c r="AP73" i="1" s="1"/>
  <c r="P81" i="1"/>
  <c r="P96" i="1"/>
  <c r="P104" i="1"/>
  <c r="P105" i="1"/>
  <c r="AC14" i="1"/>
  <c r="AC26" i="1" l="1"/>
  <c r="Q62" i="1"/>
  <c r="K24" i="1"/>
  <c r="AP74" i="1"/>
  <c r="AR73" i="1"/>
  <c r="AU72" i="1"/>
  <c r="AS72" i="1"/>
  <c r="AT72" i="1"/>
  <c r="M62" i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AC6" i="1" s="1"/>
  <c r="AC18" i="1" s="1"/>
  <c r="P62" i="1"/>
  <c r="AC22" i="1"/>
  <c r="AC19" i="1"/>
  <c r="AC20" i="1"/>
  <c r="AY64" i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 s="1"/>
  <c r="AY98" i="1" s="1"/>
  <c r="AY99" i="1" s="1"/>
  <c r="AY100" i="1" s="1"/>
  <c r="AY101" i="1" s="1"/>
  <c r="AY102" i="1" s="1"/>
  <c r="AS73" i="1" l="1"/>
  <c r="AU73" i="1"/>
  <c r="AT73" i="1"/>
  <c r="AR74" i="1"/>
  <c r="AP75" i="1"/>
  <c r="AC8" i="1"/>
  <c r="AC21" i="1"/>
  <c r="AO65" i="1"/>
  <c r="AO66" i="1" s="1"/>
  <c r="AS74" i="1" l="1"/>
  <c r="AT74" i="1"/>
  <c r="AU74" i="1"/>
  <c r="AR75" i="1"/>
  <c r="AP76" i="1"/>
  <c r="N62" i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Q105" i="1"/>
  <c r="O186" i="1"/>
  <c r="P186" i="1" s="1"/>
  <c r="O74" i="1"/>
  <c r="P74" i="1" s="1"/>
  <c r="O75" i="1"/>
  <c r="P75" i="1" s="1"/>
  <c r="O76" i="1"/>
  <c r="P76" i="1" s="1"/>
  <c r="O77" i="1"/>
  <c r="P77" i="1" s="1"/>
  <c r="O78" i="1"/>
  <c r="P78" i="1" s="1"/>
  <c r="O79" i="1"/>
  <c r="O80" i="1"/>
  <c r="P80" i="1" s="1"/>
  <c r="Q81" i="1"/>
  <c r="O82" i="1"/>
  <c r="P82" i="1" s="1"/>
  <c r="O83" i="1"/>
  <c r="P83" i="1" s="1"/>
  <c r="O84" i="1"/>
  <c r="P84" i="1" s="1"/>
  <c r="O85" i="1"/>
  <c r="O86" i="1"/>
  <c r="P86" i="1" s="1"/>
  <c r="O87" i="1"/>
  <c r="P87" i="1" s="1"/>
  <c r="O88" i="1"/>
  <c r="P88" i="1" s="1"/>
  <c r="O89" i="1"/>
  <c r="P89" i="1" s="1"/>
  <c r="O90" i="1"/>
  <c r="P90" i="1" s="1"/>
  <c r="O91" i="1"/>
  <c r="P91" i="1" s="1"/>
  <c r="O92" i="1"/>
  <c r="P92" i="1" s="1"/>
  <c r="O93" i="1"/>
  <c r="O94" i="1"/>
  <c r="P94" i="1" s="1"/>
  <c r="O95" i="1"/>
  <c r="O97" i="1"/>
  <c r="O98" i="1"/>
  <c r="P98" i="1" s="1"/>
  <c r="O99" i="1"/>
  <c r="P99" i="1" s="1"/>
  <c r="O100" i="1"/>
  <c r="O101" i="1"/>
  <c r="P101" i="1" s="1"/>
  <c r="O102" i="1"/>
  <c r="P102" i="1" s="1"/>
  <c r="O103" i="1"/>
  <c r="P103" i="1" s="1"/>
  <c r="O106" i="1"/>
  <c r="P106" i="1" s="1"/>
  <c r="O107" i="1"/>
  <c r="P107" i="1" s="1"/>
  <c r="O108" i="1"/>
  <c r="P108" i="1" s="1"/>
  <c r="O109" i="1"/>
  <c r="O110" i="1"/>
  <c r="P110" i="1" s="1"/>
  <c r="O111" i="1"/>
  <c r="P111" i="1" s="1"/>
  <c r="O112" i="1"/>
  <c r="P112" i="1" s="1"/>
  <c r="O113" i="1"/>
  <c r="O114" i="1"/>
  <c r="P114" i="1" s="1"/>
  <c r="O115" i="1"/>
  <c r="O116" i="1"/>
  <c r="P116" i="1" s="1"/>
  <c r="O117" i="1"/>
  <c r="P117" i="1" s="1"/>
  <c r="O118" i="1"/>
  <c r="P118" i="1" s="1"/>
  <c r="O119" i="1"/>
  <c r="P119" i="1" s="1"/>
  <c r="O120" i="1"/>
  <c r="P120" i="1" s="1"/>
  <c r="O121" i="1"/>
  <c r="P121" i="1" s="1"/>
  <c r="O122" i="1"/>
  <c r="P122" i="1" s="1"/>
  <c r="O123" i="1"/>
  <c r="O124" i="1"/>
  <c r="P124" i="1" s="1"/>
  <c r="O125" i="1"/>
  <c r="P125" i="1" s="1"/>
  <c r="O126" i="1"/>
  <c r="P126" i="1" s="1"/>
  <c r="O127" i="1"/>
  <c r="P127" i="1" s="1"/>
  <c r="O128" i="1"/>
  <c r="P128" i="1" s="1"/>
  <c r="O129" i="1"/>
  <c r="P129" i="1" s="1"/>
  <c r="O130" i="1"/>
  <c r="P130" i="1" s="1"/>
  <c r="O131" i="1"/>
  <c r="P131" i="1" s="1"/>
  <c r="O132" i="1"/>
  <c r="O133" i="1"/>
  <c r="P133" i="1" s="1"/>
  <c r="O134" i="1"/>
  <c r="P134" i="1" s="1"/>
  <c r="O135" i="1"/>
  <c r="O136" i="1"/>
  <c r="P136" i="1" s="1"/>
  <c r="O137" i="1"/>
  <c r="O138" i="1"/>
  <c r="P138" i="1" s="1"/>
  <c r="O139" i="1"/>
  <c r="O140" i="1"/>
  <c r="P140" i="1" s="1"/>
  <c r="O141" i="1"/>
  <c r="O142" i="1"/>
  <c r="O143" i="1"/>
  <c r="O144" i="1"/>
  <c r="P144" i="1" s="1"/>
  <c r="O145" i="1"/>
  <c r="P145" i="1" s="1"/>
  <c r="O146" i="1"/>
  <c r="P146" i="1" s="1"/>
  <c r="O147" i="1"/>
  <c r="O148" i="1"/>
  <c r="P148" i="1" s="1"/>
  <c r="O149" i="1"/>
  <c r="P149" i="1" s="1"/>
  <c r="O150" i="1"/>
  <c r="P150" i="1" s="1"/>
  <c r="O151" i="1"/>
  <c r="O152" i="1"/>
  <c r="P152" i="1" s="1"/>
  <c r="O153" i="1"/>
  <c r="P153" i="1" s="1"/>
  <c r="O154" i="1"/>
  <c r="P154" i="1" s="1"/>
  <c r="O155" i="1"/>
  <c r="O156" i="1"/>
  <c r="P156" i="1" s="1"/>
  <c r="O157" i="1"/>
  <c r="O158" i="1"/>
  <c r="P158" i="1" s="1"/>
  <c r="O159" i="1"/>
  <c r="O160" i="1"/>
  <c r="P160" i="1" s="1"/>
  <c r="O161" i="1"/>
  <c r="O162" i="1"/>
  <c r="P162" i="1" s="1"/>
  <c r="O163" i="1"/>
  <c r="P163" i="1" s="1"/>
  <c r="O164" i="1"/>
  <c r="P164" i="1" s="1"/>
  <c r="O165" i="1"/>
  <c r="P165" i="1" s="1"/>
  <c r="O166" i="1"/>
  <c r="P166" i="1" s="1"/>
  <c r="O167" i="1"/>
  <c r="O168" i="1"/>
  <c r="P168" i="1" s="1"/>
  <c r="O169" i="1"/>
  <c r="O170" i="1"/>
  <c r="P170" i="1" s="1"/>
  <c r="O171" i="1"/>
  <c r="O172" i="1"/>
  <c r="P172" i="1" s="1"/>
  <c r="O173" i="1"/>
  <c r="P173" i="1" s="1"/>
  <c r="O174" i="1"/>
  <c r="P174" i="1" s="1"/>
  <c r="O175" i="1"/>
  <c r="O176" i="1"/>
  <c r="P176" i="1" s="1"/>
  <c r="O177" i="1"/>
  <c r="P177" i="1" s="1"/>
  <c r="O178" i="1"/>
  <c r="P178" i="1" s="1"/>
  <c r="O179" i="1"/>
  <c r="O180" i="1"/>
  <c r="P180" i="1" s="1"/>
  <c r="O181" i="1"/>
  <c r="O182" i="1"/>
  <c r="P182" i="1" s="1"/>
  <c r="O183" i="1"/>
  <c r="O184" i="1"/>
  <c r="P184" i="1" s="1"/>
  <c r="O185" i="1"/>
  <c r="O187" i="1"/>
  <c r="P187" i="1" s="1"/>
  <c r="O188" i="1"/>
  <c r="P188" i="1" s="1"/>
  <c r="O189" i="1"/>
  <c r="P189" i="1" s="1"/>
  <c r="O190" i="1"/>
  <c r="P190" i="1" s="1"/>
  <c r="O191" i="1"/>
  <c r="O192" i="1"/>
  <c r="P192" i="1" s="1"/>
  <c r="O193" i="1"/>
  <c r="O194" i="1"/>
  <c r="P194" i="1" s="1"/>
  <c r="O195" i="1"/>
  <c r="O196" i="1"/>
  <c r="O65" i="1"/>
  <c r="O66" i="1"/>
  <c r="P66" i="1" s="1"/>
  <c r="O67" i="1"/>
  <c r="O68" i="1"/>
  <c r="P68" i="1" s="1"/>
  <c r="O69" i="1"/>
  <c r="P69" i="1" s="1"/>
  <c r="O70" i="1"/>
  <c r="P70" i="1" s="1"/>
  <c r="O71" i="1"/>
  <c r="P71" i="1" s="1"/>
  <c r="O72" i="1"/>
  <c r="P72" i="1" s="1"/>
  <c r="O73" i="1"/>
  <c r="O64" i="1"/>
  <c r="P64" i="1" s="1"/>
  <c r="O63" i="1"/>
  <c r="Q119" i="1"/>
  <c r="Q89" i="1"/>
  <c r="Q90" i="1"/>
  <c r="Q133" i="1"/>
  <c r="AU75" i="1" l="1"/>
  <c r="AS75" i="1"/>
  <c r="AT75" i="1"/>
  <c r="AP77" i="1"/>
  <c r="AR76" i="1"/>
  <c r="Q63" i="1"/>
  <c r="P63" i="1"/>
  <c r="Q195" i="1"/>
  <c r="Q196" i="1" s="1"/>
  <c r="P195" i="1"/>
  <c r="Q100" i="1"/>
  <c r="P100" i="1"/>
  <c r="Q185" i="1"/>
  <c r="Q186" i="1" s="1"/>
  <c r="Q187" i="1" s="1"/>
  <c r="Q188" i="1" s="1"/>
  <c r="Q189" i="1" s="1"/>
  <c r="Q190" i="1" s="1"/>
  <c r="P185" i="1"/>
  <c r="Q181" i="1"/>
  <c r="P181" i="1"/>
  <c r="Q169" i="1"/>
  <c r="P169" i="1"/>
  <c r="Q161" i="1"/>
  <c r="P161" i="1"/>
  <c r="Q157" i="1"/>
  <c r="Q158" i="1" s="1"/>
  <c r="P157" i="1"/>
  <c r="Q141" i="1"/>
  <c r="P141" i="1"/>
  <c r="Q137" i="1"/>
  <c r="P137" i="1"/>
  <c r="Q113" i="1"/>
  <c r="P113" i="1"/>
  <c r="Q109" i="1"/>
  <c r="Q110" i="1" s="1"/>
  <c r="Q111" i="1" s="1"/>
  <c r="Q112" i="1" s="1"/>
  <c r="P109" i="1"/>
  <c r="Q191" i="1"/>
  <c r="P191" i="1"/>
  <c r="Q73" i="1"/>
  <c r="Q74" i="1" s="1"/>
  <c r="Q75" i="1" s="1"/>
  <c r="Q76" i="1" s="1"/>
  <c r="Q77" i="1" s="1"/>
  <c r="Q78" i="1" s="1"/>
  <c r="P73" i="1"/>
  <c r="Q193" i="1"/>
  <c r="P193" i="1"/>
  <c r="Q132" i="1"/>
  <c r="P132" i="1"/>
  <c r="Q93" i="1"/>
  <c r="P93" i="1"/>
  <c r="Q85" i="1"/>
  <c r="P85" i="1"/>
  <c r="Q67" i="1"/>
  <c r="P67" i="1"/>
  <c r="Q142" i="1"/>
  <c r="P142" i="1"/>
  <c r="Q95" i="1"/>
  <c r="P95" i="1"/>
  <c r="Q79" i="1"/>
  <c r="Q80" i="1" s="1"/>
  <c r="P79" i="1"/>
  <c r="Q65" i="1"/>
  <c r="P65" i="1"/>
  <c r="AC9" i="1"/>
  <c r="P196" i="1"/>
  <c r="Q183" i="1"/>
  <c r="P183" i="1"/>
  <c r="Q179" i="1"/>
  <c r="P179" i="1"/>
  <c r="Q175" i="1"/>
  <c r="P175" i="1"/>
  <c r="Q171" i="1"/>
  <c r="P171" i="1"/>
  <c r="Q167" i="1"/>
  <c r="P167" i="1"/>
  <c r="Q159" i="1"/>
  <c r="P159" i="1"/>
  <c r="Q155" i="1"/>
  <c r="P155" i="1"/>
  <c r="Q151" i="1"/>
  <c r="Q152" i="1" s="1"/>
  <c r="Q153" i="1" s="1"/>
  <c r="Q154" i="1" s="1"/>
  <c r="P151" i="1"/>
  <c r="Q147" i="1"/>
  <c r="P147" i="1"/>
  <c r="Q143" i="1"/>
  <c r="Q144" i="1" s="1"/>
  <c r="Q145" i="1" s="1"/>
  <c r="Q146" i="1" s="1"/>
  <c r="P143" i="1"/>
  <c r="Q139" i="1"/>
  <c r="P139" i="1"/>
  <c r="Q135" i="1"/>
  <c r="P135" i="1"/>
  <c r="Q123" i="1"/>
  <c r="P123" i="1"/>
  <c r="Q115" i="1"/>
  <c r="P115" i="1"/>
  <c r="Q97" i="1"/>
  <c r="P97" i="1"/>
  <c r="AC7" i="1"/>
  <c r="AC11" i="1"/>
  <c r="Q180" i="1"/>
  <c r="Q176" i="1"/>
  <c r="Q177" i="1" s="1"/>
  <c r="Q178" i="1" s="1"/>
  <c r="Q98" i="1"/>
  <c r="Q99" i="1" s="1"/>
  <c r="Q194" i="1"/>
  <c r="Q94" i="1"/>
  <c r="Q86" i="1"/>
  <c r="Q87" i="1" s="1"/>
  <c r="Q82" i="1"/>
  <c r="Q83" i="1" s="1"/>
  <c r="Q84" i="1" s="1"/>
  <c r="Q66" i="1"/>
  <c r="Q134" i="1"/>
  <c r="Q91" i="1"/>
  <c r="Q170" i="1"/>
  <c r="Q162" i="1"/>
  <c r="Q163" i="1" s="1"/>
  <c r="Q164" i="1" s="1"/>
  <c r="Q165" i="1" s="1"/>
  <c r="Q166" i="1" s="1"/>
  <c r="Q138" i="1"/>
  <c r="Q114" i="1"/>
  <c r="Q182" i="1"/>
  <c r="Q106" i="1"/>
  <c r="Q107" i="1" s="1"/>
  <c r="Q64" i="1"/>
  <c r="Q168" i="1"/>
  <c r="Q136" i="1"/>
  <c r="Q68" i="1"/>
  <c r="Q69" i="1" s="1"/>
  <c r="Q70" i="1" s="1"/>
  <c r="Q71" i="1" s="1"/>
  <c r="Q124" i="1"/>
  <c r="Q125" i="1" s="1"/>
  <c r="Q126" i="1" s="1"/>
  <c r="Q127" i="1" s="1"/>
  <c r="Q172" i="1"/>
  <c r="Q173" i="1" s="1"/>
  <c r="Q174" i="1" s="1"/>
  <c r="Q116" i="1"/>
  <c r="Q117" i="1" s="1"/>
  <c r="Q118" i="1" s="1"/>
  <c r="Q101" i="1"/>
  <c r="Q102" i="1" s="1"/>
  <c r="Q103" i="1" s="1"/>
  <c r="Q104" i="1" s="1"/>
  <c r="Q148" i="1"/>
  <c r="Q149" i="1" s="1"/>
  <c r="Q150" i="1" s="1"/>
  <c r="Q140" i="1"/>
  <c r="Q92" i="1"/>
  <c r="Q192" i="1"/>
  <c r="Q160" i="1"/>
  <c r="Q128" i="1"/>
  <c r="Q129" i="1" s="1"/>
  <c r="Q130" i="1" s="1"/>
  <c r="Q131" i="1" s="1"/>
  <c r="Q96" i="1"/>
  <c r="Q156" i="1"/>
  <c r="Q108" i="1"/>
  <c r="Q184" i="1"/>
  <c r="Q120" i="1"/>
  <c r="Q121" i="1" s="1"/>
  <c r="Q122" i="1" s="1"/>
  <c r="Q88" i="1"/>
  <c r="Q72" i="1"/>
  <c r="AP78" i="1" l="1"/>
  <c r="AR77" i="1"/>
  <c r="AS76" i="1"/>
  <c r="AT76" i="1"/>
  <c r="AU76" i="1"/>
  <c r="AC16" i="1"/>
  <c r="AC17" i="1" s="1"/>
  <c r="AC10" i="1"/>
  <c r="AS77" i="1" l="1"/>
  <c r="AT77" i="1"/>
  <c r="AU77" i="1"/>
  <c r="AR78" i="1"/>
  <c r="AP79" i="1"/>
  <c r="AS78" i="1" l="1"/>
  <c r="AT78" i="1"/>
  <c r="AU78" i="1"/>
  <c r="AU79" i="1" s="1"/>
  <c r="AP80" i="1"/>
  <c r="AR79" i="1"/>
  <c r="AP81" i="1" l="1"/>
  <c r="AR80" i="1"/>
  <c r="AS79" i="1"/>
  <c r="AT79" i="1"/>
  <c r="AT80" i="1" l="1"/>
  <c r="AS80" i="1"/>
  <c r="AU80" i="1"/>
  <c r="AP82" i="1"/>
  <c r="AR81" i="1"/>
  <c r="AP83" i="1" l="1"/>
  <c r="AR82" i="1"/>
  <c r="AU81" i="1"/>
  <c r="AS81" i="1"/>
  <c r="AT81" i="1"/>
  <c r="AS82" i="1" l="1"/>
  <c r="AU82" i="1"/>
  <c r="AT82" i="1"/>
  <c r="AP84" i="1"/>
  <c r="AR83" i="1"/>
  <c r="AP85" i="1" l="1"/>
  <c r="AR84" i="1"/>
  <c r="AU83" i="1"/>
  <c r="AS83" i="1"/>
  <c r="AT83" i="1"/>
  <c r="AU84" i="1" l="1"/>
  <c r="AS84" i="1"/>
  <c r="AT84" i="1"/>
  <c r="AP86" i="1"/>
  <c r="AR85" i="1"/>
  <c r="AP87" i="1" l="1"/>
  <c r="AR86" i="1"/>
  <c r="AS85" i="1"/>
  <c r="AT85" i="1"/>
  <c r="AU85" i="1"/>
  <c r="AS86" i="1" l="1"/>
  <c r="AT86" i="1"/>
  <c r="AT87" i="1" s="1"/>
  <c r="AU86" i="1"/>
  <c r="AP88" i="1"/>
  <c r="AR87" i="1"/>
  <c r="AP89" i="1" l="1"/>
  <c r="AR88" i="1"/>
  <c r="AT88" i="1" s="1"/>
  <c r="AU87" i="1"/>
  <c r="AS87" i="1"/>
  <c r="AU88" i="1" l="1"/>
  <c r="AS88" i="1"/>
  <c r="AP90" i="1"/>
  <c r="AR89" i="1"/>
  <c r="AS89" i="1" l="1"/>
  <c r="AU89" i="1"/>
  <c r="AT89" i="1"/>
  <c r="AP91" i="1"/>
  <c r="AR90" i="1"/>
  <c r="AS90" i="1" l="1"/>
  <c r="AU90" i="1"/>
  <c r="AT90" i="1"/>
  <c r="AP92" i="1"/>
  <c r="AR91" i="1"/>
  <c r="AT91" i="1" l="1"/>
  <c r="AP93" i="1"/>
  <c r="AR92" i="1"/>
  <c r="AS91" i="1"/>
  <c r="AU91" i="1"/>
  <c r="AU92" i="1" l="1"/>
  <c r="AS92" i="1"/>
  <c r="AP94" i="1"/>
  <c r="AR93" i="1"/>
  <c r="AT92" i="1"/>
  <c r="AU93" i="1" l="1"/>
  <c r="AS93" i="1"/>
  <c r="AT93" i="1"/>
  <c r="AT94" i="1" s="1"/>
  <c r="AP95" i="1"/>
  <c r="AR94" i="1"/>
  <c r="AP96" i="1" l="1"/>
  <c r="AR95" i="1"/>
  <c r="AT95" i="1"/>
  <c r="AS94" i="1"/>
  <c r="AU94" i="1"/>
  <c r="AU95" i="1" l="1"/>
  <c r="AS95" i="1"/>
  <c r="AP97" i="1"/>
  <c r="AR96" i="1"/>
  <c r="AP98" i="1" l="1"/>
  <c r="AR97" i="1"/>
  <c r="AU96" i="1"/>
  <c r="AS96" i="1"/>
  <c r="AT96" i="1"/>
  <c r="AS97" i="1" l="1"/>
  <c r="AU97" i="1"/>
  <c r="AT97" i="1"/>
  <c r="AP99" i="1"/>
  <c r="AR98" i="1"/>
  <c r="AP100" i="1" l="1"/>
  <c r="AR99" i="1"/>
  <c r="AU98" i="1"/>
  <c r="AS98" i="1"/>
  <c r="AT98" i="1"/>
  <c r="AS99" i="1" l="1"/>
  <c r="AU99" i="1"/>
  <c r="AT99" i="1"/>
  <c r="AT100" i="1" s="1"/>
  <c r="AP101" i="1"/>
  <c r="AR100" i="1"/>
  <c r="AP102" i="1" l="1"/>
  <c r="AR101" i="1"/>
  <c r="AU100" i="1"/>
  <c r="AS100" i="1"/>
  <c r="AU101" i="1" l="1"/>
  <c r="AS101" i="1"/>
  <c r="AP103" i="1"/>
  <c r="AR102" i="1"/>
  <c r="AT101" i="1"/>
  <c r="AU102" i="1" l="1"/>
  <c r="AS102" i="1"/>
  <c r="AP104" i="1"/>
  <c r="AR103" i="1"/>
  <c r="AT102" i="1"/>
  <c r="AU103" i="1" l="1"/>
  <c r="AS103" i="1"/>
  <c r="AT103" i="1"/>
  <c r="AP105" i="1"/>
  <c r="AR104" i="1"/>
  <c r="AP106" i="1" l="1"/>
  <c r="AR105" i="1"/>
  <c r="AS104" i="1"/>
  <c r="AT104" i="1"/>
  <c r="AT105" i="1" s="1"/>
  <c r="AU104" i="1"/>
  <c r="AU105" i="1" l="1"/>
  <c r="AS105" i="1"/>
  <c r="AP107" i="1"/>
  <c r="AR106" i="1"/>
  <c r="AP108" i="1" l="1"/>
  <c r="AR107" i="1"/>
  <c r="AU106" i="1"/>
  <c r="AS106" i="1"/>
  <c r="AT106" i="1"/>
  <c r="AU107" i="1" l="1"/>
  <c r="AS107" i="1"/>
  <c r="AT107" i="1"/>
  <c r="AP109" i="1"/>
  <c r="AR108" i="1"/>
  <c r="AP110" i="1" l="1"/>
  <c r="AR109" i="1"/>
  <c r="AS108" i="1"/>
  <c r="AT108" i="1"/>
  <c r="AU108" i="1"/>
  <c r="AU109" i="1" s="1"/>
  <c r="AS109" i="1" l="1"/>
  <c r="AT109" i="1"/>
  <c r="AP111" i="1"/>
  <c r="AR110" i="1"/>
  <c r="AP112" i="1" l="1"/>
  <c r="AR111" i="1"/>
  <c r="AS110" i="1"/>
  <c r="AU110" i="1"/>
  <c r="AT110" i="1"/>
  <c r="AU111" i="1" l="1"/>
  <c r="AS111" i="1"/>
  <c r="AT111" i="1"/>
  <c r="AT112" i="1" s="1"/>
  <c r="AP113" i="1"/>
  <c r="AR112" i="1"/>
  <c r="AP114" i="1" l="1"/>
  <c r="AR113" i="1"/>
  <c r="AU112" i="1"/>
  <c r="AS112" i="1"/>
  <c r="AU113" i="1" l="1"/>
  <c r="AS113" i="1"/>
  <c r="AT113" i="1"/>
  <c r="AP115" i="1"/>
  <c r="AR114" i="1"/>
  <c r="AP116" i="1" l="1"/>
  <c r="AR115" i="1"/>
  <c r="AU114" i="1"/>
  <c r="AS114" i="1"/>
  <c r="AT114" i="1"/>
  <c r="AU115" i="1" l="1"/>
  <c r="AS115" i="1"/>
  <c r="AT115" i="1"/>
  <c r="AT116" i="1" s="1"/>
  <c r="AP117" i="1"/>
  <c r="AR116" i="1"/>
  <c r="AP118" i="1" l="1"/>
  <c r="AR117" i="1"/>
  <c r="AS116" i="1"/>
  <c r="AU116" i="1"/>
  <c r="AU117" i="1" l="1"/>
  <c r="AS117" i="1"/>
  <c r="AT117" i="1"/>
  <c r="AT118" i="1" s="1"/>
  <c r="AP119" i="1"/>
  <c r="AR118" i="1"/>
  <c r="AP120" i="1" l="1"/>
  <c r="AR119" i="1"/>
  <c r="AU118" i="1"/>
  <c r="AS118" i="1"/>
  <c r="AU119" i="1" l="1"/>
  <c r="AS119" i="1"/>
  <c r="AT119" i="1"/>
  <c r="AP121" i="1"/>
  <c r="AR120" i="1"/>
  <c r="AP122" i="1" l="1"/>
  <c r="AR121" i="1"/>
  <c r="AS120" i="1"/>
  <c r="AT120" i="1"/>
  <c r="AT121" i="1" s="1"/>
  <c r="AU120" i="1"/>
  <c r="AU121" i="1" l="1"/>
  <c r="AS121" i="1"/>
  <c r="AP123" i="1"/>
  <c r="AR122" i="1"/>
  <c r="AP124" i="1" l="1"/>
  <c r="AR123" i="1"/>
  <c r="AU122" i="1"/>
  <c r="AS122" i="1"/>
  <c r="AT122" i="1"/>
  <c r="AS123" i="1" l="1"/>
  <c r="AU123" i="1"/>
  <c r="AU124" i="1" s="1"/>
  <c r="AT123" i="1"/>
  <c r="AP125" i="1"/>
  <c r="AR124" i="1"/>
  <c r="AP126" i="1" l="1"/>
  <c r="AR125" i="1"/>
  <c r="AS124" i="1"/>
  <c r="AT124" i="1"/>
  <c r="AS125" i="1" l="1"/>
  <c r="AT125" i="1"/>
  <c r="AP127" i="1"/>
  <c r="AR126" i="1"/>
  <c r="AU125" i="1"/>
  <c r="AU126" i="1" l="1"/>
  <c r="AS126" i="1"/>
  <c r="AT126" i="1"/>
  <c r="AP128" i="1"/>
  <c r="AR127" i="1"/>
  <c r="AP129" i="1" l="1"/>
  <c r="AR128" i="1"/>
  <c r="AS127" i="1"/>
  <c r="AU127" i="1"/>
  <c r="AU128" i="1" s="1"/>
  <c r="AT127" i="1"/>
  <c r="AS128" i="1" l="1"/>
  <c r="AT128" i="1"/>
  <c r="AP130" i="1"/>
  <c r="AR129" i="1"/>
  <c r="AP131" i="1" l="1"/>
  <c r="AR130" i="1"/>
  <c r="AS129" i="1"/>
  <c r="AT129" i="1"/>
  <c r="AU129" i="1"/>
  <c r="AT130" i="1" l="1"/>
  <c r="AS130" i="1"/>
  <c r="AU130" i="1"/>
  <c r="AP132" i="1"/>
  <c r="AR131" i="1"/>
  <c r="AP133" i="1" l="1"/>
  <c r="AR132" i="1"/>
  <c r="AU131" i="1"/>
  <c r="AU132" i="1" s="1"/>
  <c r="AS131" i="1"/>
  <c r="AT131" i="1"/>
  <c r="AS132" i="1" l="1"/>
  <c r="AT132" i="1"/>
  <c r="AP134" i="1"/>
  <c r="AR133" i="1"/>
  <c r="AP135" i="1" l="1"/>
  <c r="AR134" i="1"/>
  <c r="AS133" i="1"/>
  <c r="AT133" i="1"/>
  <c r="AU133" i="1"/>
  <c r="AU134" i="1" l="1"/>
  <c r="AT134" i="1"/>
  <c r="AS134" i="1"/>
  <c r="AP136" i="1"/>
  <c r="AR135" i="1"/>
  <c r="AP137" i="1" l="1"/>
  <c r="AR136" i="1"/>
  <c r="AU135" i="1"/>
  <c r="AS135" i="1"/>
  <c r="AT135" i="1"/>
  <c r="AU136" i="1" l="1"/>
  <c r="AS136" i="1"/>
  <c r="AT136" i="1"/>
  <c r="AT137" i="1" s="1"/>
  <c r="AP138" i="1"/>
  <c r="AR137" i="1"/>
  <c r="AP139" i="1" l="1"/>
  <c r="AR138" i="1"/>
  <c r="AU137" i="1"/>
  <c r="AS137" i="1"/>
  <c r="AU138" i="1" l="1"/>
  <c r="AS138" i="1"/>
  <c r="AT138" i="1"/>
  <c r="AP140" i="1"/>
  <c r="AR139" i="1"/>
  <c r="AP141" i="1" l="1"/>
  <c r="AR140" i="1"/>
  <c r="AU139" i="1"/>
  <c r="AS139" i="1"/>
  <c r="AT139" i="1"/>
  <c r="AS140" i="1" l="1"/>
  <c r="AU140" i="1"/>
  <c r="AT140" i="1"/>
  <c r="AT141" i="1" s="1"/>
  <c r="AP142" i="1"/>
  <c r="AR141" i="1"/>
  <c r="AP143" i="1" l="1"/>
  <c r="AR142" i="1"/>
  <c r="AU141" i="1"/>
  <c r="AS141" i="1"/>
  <c r="AT142" i="1" l="1"/>
  <c r="AU142" i="1"/>
  <c r="AS142" i="1"/>
  <c r="AP144" i="1"/>
  <c r="AR143" i="1"/>
  <c r="AP145" i="1" l="1"/>
  <c r="AR144" i="1"/>
  <c r="AU143" i="1"/>
  <c r="AS143" i="1"/>
  <c r="AT143" i="1"/>
  <c r="AU144" i="1" l="1"/>
  <c r="AS144" i="1"/>
  <c r="AT144" i="1"/>
  <c r="AP146" i="1"/>
  <c r="AR145" i="1"/>
  <c r="AP147" i="1" l="1"/>
  <c r="AR146" i="1"/>
  <c r="AU145" i="1"/>
  <c r="AS145" i="1"/>
  <c r="AT145" i="1"/>
  <c r="AU146" i="1" l="1"/>
  <c r="AS146" i="1"/>
  <c r="AT146" i="1"/>
  <c r="AT147" i="1" s="1"/>
  <c r="AP148" i="1"/>
  <c r="AR147" i="1"/>
  <c r="AP149" i="1" l="1"/>
  <c r="AR148" i="1"/>
  <c r="AU147" i="1"/>
  <c r="AU148" i="1" s="1"/>
  <c r="AS147" i="1"/>
  <c r="AS148" i="1" l="1"/>
  <c r="AT148" i="1"/>
  <c r="AP150" i="1"/>
  <c r="AR149" i="1"/>
  <c r="AP151" i="1" l="1"/>
  <c r="AR150" i="1"/>
  <c r="AS149" i="1"/>
  <c r="AT149" i="1"/>
  <c r="AT150" i="1" s="1"/>
  <c r="AU149" i="1"/>
  <c r="AU150" i="1" l="1"/>
  <c r="AS150" i="1"/>
  <c r="AP152" i="1"/>
  <c r="AR151" i="1"/>
  <c r="AU151" i="1" l="1"/>
  <c r="AU152" i="1" s="1"/>
  <c r="AS151" i="1"/>
  <c r="AP153" i="1"/>
  <c r="AR152" i="1"/>
  <c r="AT151" i="1"/>
  <c r="AS152" i="1" l="1"/>
  <c r="AT152" i="1"/>
  <c r="AP154" i="1"/>
  <c r="AR153" i="1"/>
  <c r="AP155" i="1" l="1"/>
  <c r="AR154" i="1"/>
  <c r="AS153" i="1"/>
  <c r="AU153" i="1"/>
  <c r="AT153" i="1"/>
  <c r="AU154" i="1" l="1"/>
  <c r="AS154" i="1"/>
  <c r="AT154" i="1"/>
  <c r="AP156" i="1"/>
  <c r="AR155" i="1"/>
  <c r="AP157" i="1" l="1"/>
  <c r="AR156" i="1"/>
  <c r="AT155" i="1"/>
  <c r="AT156" i="1" s="1"/>
  <c r="AU155" i="1"/>
  <c r="AS155" i="1"/>
  <c r="AU156" i="1" l="1"/>
  <c r="AS156" i="1"/>
  <c r="AP158" i="1"/>
  <c r="AR157" i="1"/>
  <c r="AU157" i="1" l="1"/>
  <c r="AS157" i="1"/>
  <c r="AT157" i="1"/>
  <c r="AP159" i="1"/>
  <c r="AR158" i="1"/>
  <c r="AU158" i="1" l="1"/>
  <c r="AT158" i="1"/>
  <c r="AS158" i="1"/>
  <c r="AP160" i="1"/>
  <c r="AR159" i="1"/>
  <c r="AP161" i="1" l="1"/>
  <c r="AR160" i="1"/>
  <c r="AT159" i="1"/>
  <c r="AS159" i="1"/>
  <c r="AU159" i="1"/>
  <c r="AU160" i="1" s="1"/>
  <c r="AP162" i="1" l="1"/>
  <c r="AR161" i="1"/>
  <c r="AS160" i="1"/>
  <c r="AT160" i="1"/>
  <c r="AS161" i="1" l="1"/>
  <c r="AT161" i="1"/>
  <c r="AP163" i="1"/>
  <c r="AR162" i="1"/>
  <c r="AU161" i="1"/>
  <c r="AP164" i="1" l="1"/>
  <c r="AR163" i="1"/>
  <c r="AU162" i="1"/>
  <c r="AS162" i="1"/>
  <c r="AT162" i="1"/>
  <c r="AS163" i="1" l="1"/>
  <c r="AU163" i="1"/>
  <c r="AU164" i="1" s="1"/>
  <c r="AT163" i="1"/>
  <c r="AP165" i="1"/>
  <c r="AR164" i="1"/>
  <c r="AP166" i="1" l="1"/>
  <c r="AR165" i="1"/>
  <c r="AS164" i="1"/>
  <c r="AT164" i="1"/>
  <c r="AP167" i="1" l="1"/>
  <c r="AR166" i="1"/>
  <c r="AS165" i="1"/>
  <c r="AT165" i="1"/>
  <c r="AU165" i="1"/>
  <c r="AU166" i="1" l="1"/>
  <c r="AT166" i="1"/>
  <c r="AT167" i="1" s="1"/>
  <c r="AS166" i="1"/>
  <c r="AP168" i="1"/>
  <c r="AR167" i="1"/>
  <c r="AP169" i="1" l="1"/>
  <c r="AR168" i="1"/>
  <c r="AU167" i="1"/>
  <c r="AS167" i="1"/>
  <c r="AU168" i="1" l="1"/>
  <c r="AS168" i="1"/>
  <c r="AP170" i="1"/>
  <c r="AR169" i="1"/>
  <c r="AT168" i="1"/>
  <c r="AU169" i="1" l="1"/>
  <c r="AS169" i="1"/>
  <c r="AT169" i="1"/>
  <c r="AT170" i="1" s="1"/>
  <c r="AP171" i="1"/>
  <c r="AR170" i="1"/>
  <c r="AP172" i="1" l="1"/>
  <c r="AR171" i="1"/>
  <c r="AU170" i="1"/>
  <c r="AU171" i="1" s="1"/>
  <c r="AS170" i="1"/>
  <c r="AS171" i="1" l="1"/>
  <c r="AT171" i="1"/>
  <c r="AP173" i="1"/>
  <c r="AR172" i="1"/>
  <c r="AP174" i="1" l="1"/>
  <c r="AR173" i="1"/>
  <c r="AS172" i="1"/>
  <c r="AT172" i="1"/>
  <c r="AT173" i="1" s="1"/>
  <c r="AU172" i="1"/>
  <c r="AU173" i="1" l="1"/>
  <c r="AS173" i="1"/>
  <c r="AP175" i="1"/>
  <c r="AR174" i="1"/>
  <c r="AU174" i="1" l="1"/>
  <c r="AS174" i="1"/>
  <c r="AT174" i="1"/>
  <c r="AT175" i="1" s="1"/>
  <c r="AP176" i="1"/>
  <c r="AR175" i="1"/>
  <c r="AP177" i="1" l="1"/>
  <c r="AR176" i="1"/>
  <c r="AS175" i="1"/>
  <c r="AU175" i="1"/>
  <c r="AU176" i="1" s="1"/>
  <c r="AS176" i="1" l="1"/>
  <c r="AT176" i="1"/>
  <c r="AP178" i="1"/>
  <c r="AR177" i="1"/>
  <c r="AP179" i="1" l="1"/>
  <c r="AR178" i="1"/>
  <c r="AT177" i="1"/>
  <c r="AT178" i="1" s="1"/>
  <c r="AU177" i="1"/>
  <c r="AS177" i="1"/>
  <c r="AU178" i="1" l="1"/>
  <c r="AS178" i="1"/>
  <c r="AT179" i="1"/>
  <c r="AP180" i="1"/>
  <c r="AR179" i="1"/>
  <c r="AP181" i="1" l="1"/>
  <c r="AR180" i="1"/>
  <c r="AU179" i="1"/>
  <c r="AU180" i="1" s="1"/>
  <c r="AS179" i="1"/>
  <c r="AS180" i="1" l="1"/>
  <c r="AT180" i="1"/>
  <c r="AP182" i="1"/>
  <c r="AR181" i="1"/>
  <c r="AP183" i="1" l="1"/>
  <c r="AR182" i="1"/>
  <c r="AU181" i="1"/>
  <c r="AS181" i="1"/>
  <c r="AT181" i="1"/>
  <c r="AU182" i="1" l="1"/>
  <c r="AT182" i="1"/>
  <c r="AS182" i="1"/>
  <c r="AP184" i="1"/>
  <c r="AR183" i="1"/>
  <c r="AP185" i="1" l="1"/>
  <c r="AR184" i="1"/>
  <c r="AS183" i="1"/>
  <c r="AT183" i="1"/>
  <c r="AT184" i="1" s="1"/>
  <c r="AU183" i="1"/>
  <c r="AS184" i="1" l="1"/>
  <c r="AU184" i="1"/>
  <c r="AT185" i="1"/>
  <c r="AP186" i="1"/>
  <c r="AR185" i="1"/>
  <c r="AP187" i="1" l="1"/>
  <c r="AR186" i="1"/>
  <c r="AU185" i="1"/>
  <c r="AS185" i="1"/>
  <c r="AS186" i="1" l="1"/>
  <c r="AU186" i="1"/>
  <c r="AT186" i="1"/>
  <c r="AP188" i="1"/>
  <c r="AR187" i="1"/>
  <c r="AP189" i="1" l="1"/>
  <c r="AR188" i="1"/>
  <c r="AT187" i="1"/>
  <c r="AT188" i="1" s="1"/>
  <c r="AU187" i="1"/>
  <c r="AS187" i="1"/>
  <c r="AU188" i="1" l="1"/>
  <c r="AS188" i="1"/>
  <c r="AP190" i="1"/>
  <c r="AR189" i="1"/>
  <c r="AP191" i="1" l="1"/>
  <c r="AR190" i="1"/>
  <c r="AU189" i="1"/>
  <c r="AS189" i="1"/>
  <c r="AT189" i="1"/>
  <c r="AU190" i="1" l="1"/>
  <c r="AS190" i="1"/>
  <c r="AT190" i="1"/>
  <c r="AP192" i="1"/>
  <c r="AR191" i="1"/>
  <c r="AP193" i="1" l="1"/>
  <c r="AR192" i="1"/>
  <c r="AU191" i="1"/>
  <c r="AU192" i="1" s="1"/>
  <c r="AS191" i="1"/>
  <c r="AT191" i="1"/>
  <c r="AS192" i="1" l="1"/>
  <c r="AT192" i="1"/>
  <c r="AU193" i="1"/>
  <c r="AP194" i="1"/>
  <c r="AR193" i="1"/>
  <c r="AP195" i="1" l="1"/>
  <c r="AR194" i="1"/>
  <c r="AS193" i="1"/>
  <c r="AT193" i="1"/>
  <c r="AT194" i="1" s="1"/>
  <c r="AU194" i="1" l="1"/>
  <c r="AS194" i="1"/>
  <c r="AP196" i="1"/>
  <c r="AR195" i="1"/>
  <c r="AP197" i="1" l="1"/>
  <c r="AR196" i="1"/>
  <c r="AU195" i="1"/>
  <c r="AS195" i="1"/>
  <c r="AT195" i="1"/>
  <c r="AU196" i="1" l="1"/>
  <c r="AS196" i="1"/>
  <c r="AT196" i="1"/>
  <c r="AP198" i="1"/>
  <c r="AR197" i="1"/>
  <c r="AU197" i="1" l="1"/>
  <c r="AS197" i="1"/>
  <c r="AP199" i="1"/>
  <c r="AR198" i="1"/>
  <c r="AT197" i="1"/>
  <c r="AU198" i="1" l="1"/>
  <c r="AS198" i="1"/>
  <c r="AP200" i="1"/>
  <c r="AR199" i="1"/>
  <c r="AT198" i="1"/>
  <c r="AU199" i="1" l="1"/>
  <c r="AS199" i="1"/>
  <c r="AT199" i="1"/>
  <c r="AT200" i="1" s="1"/>
  <c r="AP201" i="1"/>
  <c r="AR200" i="1"/>
  <c r="AP202" i="1" l="1"/>
  <c r="AR201" i="1"/>
  <c r="AU200" i="1"/>
  <c r="AS200" i="1"/>
  <c r="AU201" i="1" l="1"/>
  <c r="AS201" i="1"/>
  <c r="AT201" i="1"/>
  <c r="AP203" i="1"/>
  <c r="AR202" i="1"/>
  <c r="AP204" i="1" l="1"/>
  <c r="AR203" i="1"/>
  <c r="AU202" i="1"/>
  <c r="AT202" i="1"/>
  <c r="AT203" i="1" s="1"/>
  <c r="AS202" i="1"/>
  <c r="AU203" i="1" l="1"/>
  <c r="AS203" i="1"/>
  <c r="AP205" i="1"/>
  <c r="AR204" i="1"/>
  <c r="AP206" i="1" l="1"/>
  <c r="AR205" i="1"/>
  <c r="AU204" i="1"/>
  <c r="AS204" i="1"/>
  <c r="AT204" i="1"/>
  <c r="AU205" i="1" l="1"/>
  <c r="AS205" i="1"/>
  <c r="AT205" i="1"/>
  <c r="AP207" i="1"/>
  <c r="AR206" i="1"/>
  <c r="AP208" i="1" l="1"/>
  <c r="AR207" i="1"/>
  <c r="AU206" i="1"/>
  <c r="AS206" i="1"/>
  <c r="AT206" i="1"/>
  <c r="AU207" i="1" l="1"/>
  <c r="AS207" i="1"/>
  <c r="AT207" i="1"/>
  <c r="AT208" i="1" s="1"/>
  <c r="AP209" i="1"/>
  <c r="AR208" i="1"/>
  <c r="AP210" i="1" l="1"/>
  <c r="AR209" i="1"/>
  <c r="AU208" i="1"/>
  <c r="AS208" i="1"/>
  <c r="AU209" i="1" l="1"/>
  <c r="AS209" i="1"/>
  <c r="AT209" i="1"/>
  <c r="AT210" i="1" s="1"/>
  <c r="AP211" i="1"/>
  <c r="AR210" i="1"/>
  <c r="AP212" i="1" l="1"/>
  <c r="AR211" i="1"/>
  <c r="AU210" i="1"/>
  <c r="AS210" i="1"/>
  <c r="AU211" i="1" l="1"/>
  <c r="AS211" i="1"/>
  <c r="AT211" i="1"/>
  <c r="AT212" i="1" s="1"/>
  <c r="AP213" i="1"/>
  <c r="AR212" i="1"/>
  <c r="AP214" i="1" l="1"/>
  <c r="AR213" i="1"/>
  <c r="AU212" i="1"/>
  <c r="AS212" i="1"/>
  <c r="AU213" i="1" l="1"/>
  <c r="AS213" i="1"/>
  <c r="AT213" i="1"/>
  <c r="AT214" i="1" s="1"/>
  <c r="AP215" i="1"/>
  <c r="AR214" i="1"/>
  <c r="AP216" i="1" l="1"/>
  <c r="AR215" i="1"/>
  <c r="AU214" i="1"/>
  <c r="AS214" i="1"/>
  <c r="AU215" i="1" l="1"/>
  <c r="AS215" i="1"/>
  <c r="AT215" i="1"/>
  <c r="AT216" i="1" s="1"/>
  <c r="AP217" i="1"/>
  <c r="AR216" i="1"/>
  <c r="AP218" i="1" l="1"/>
  <c r="AR217" i="1"/>
  <c r="AU216" i="1"/>
  <c r="AS216" i="1"/>
  <c r="AU217" i="1" l="1"/>
  <c r="AS217" i="1"/>
  <c r="AT217" i="1"/>
  <c r="AP219" i="1"/>
  <c r="AR218" i="1"/>
  <c r="AP220" i="1" l="1"/>
  <c r="AR219" i="1"/>
  <c r="AU218" i="1"/>
  <c r="AS218" i="1"/>
  <c r="AT218" i="1"/>
  <c r="AU219" i="1" l="1"/>
  <c r="AS219" i="1"/>
  <c r="AT219" i="1"/>
  <c r="AT220" i="1" s="1"/>
  <c r="AP221" i="1"/>
  <c r="AR220" i="1"/>
  <c r="AP222" i="1" l="1"/>
  <c r="AR221" i="1"/>
  <c r="AT221" i="1"/>
  <c r="AU220" i="1"/>
  <c r="AS220" i="1"/>
  <c r="AU221" i="1" l="1"/>
  <c r="AS221" i="1"/>
  <c r="AP223" i="1"/>
  <c r="AR222" i="1"/>
  <c r="AP224" i="1" l="1"/>
  <c r="AR223" i="1"/>
  <c r="AU222" i="1"/>
  <c r="AS222" i="1"/>
  <c r="AT222" i="1"/>
  <c r="AU223" i="1" l="1"/>
  <c r="AS223" i="1"/>
  <c r="AT223" i="1"/>
  <c r="AP225" i="1"/>
  <c r="AR224" i="1"/>
  <c r="AP226" i="1" l="1"/>
  <c r="AR225" i="1"/>
  <c r="AS224" i="1"/>
  <c r="AT224" i="1"/>
  <c r="AT225" i="1" s="1"/>
  <c r="AU224" i="1"/>
  <c r="AU225" i="1" l="1"/>
  <c r="AS225" i="1"/>
  <c r="AP227" i="1"/>
  <c r="AR226" i="1"/>
  <c r="AP228" i="1" l="1"/>
  <c r="AR227" i="1"/>
  <c r="AU226" i="1"/>
  <c r="AS226" i="1"/>
  <c r="AT226" i="1"/>
  <c r="AS227" i="1" l="1"/>
  <c r="AU227" i="1"/>
  <c r="AT227" i="1"/>
  <c r="AP229" i="1"/>
  <c r="AR228" i="1"/>
  <c r="AT228" i="1" l="1"/>
  <c r="AS228" i="1"/>
  <c r="AP230" i="1"/>
  <c r="AR229" i="1"/>
  <c r="AU228" i="1"/>
  <c r="AS229" i="1" l="1"/>
  <c r="AT229" i="1"/>
  <c r="AP231" i="1"/>
  <c r="AR230" i="1"/>
  <c r="AU229" i="1"/>
  <c r="AT230" i="1" l="1"/>
  <c r="AU230" i="1"/>
  <c r="AS230" i="1"/>
  <c r="AP232" i="1"/>
  <c r="AR231" i="1"/>
  <c r="AP233" i="1" l="1"/>
  <c r="AR232" i="1"/>
  <c r="AS231" i="1"/>
  <c r="AU231" i="1"/>
  <c r="AT231" i="1"/>
  <c r="AT232" i="1" s="1"/>
  <c r="AU232" i="1" l="1"/>
  <c r="AS232" i="1"/>
  <c r="AT233" i="1"/>
  <c r="AP234" i="1"/>
  <c r="AR233" i="1"/>
  <c r="AP235" i="1" l="1"/>
  <c r="AR234" i="1"/>
  <c r="AU233" i="1"/>
  <c r="AS233" i="1"/>
  <c r="AU234" i="1" l="1"/>
  <c r="AT234" i="1"/>
  <c r="AS234" i="1"/>
  <c r="AP236" i="1"/>
  <c r="AR235" i="1"/>
  <c r="AP237" i="1" l="1"/>
  <c r="AR236" i="1"/>
  <c r="AS235" i="1"/>
  <c r="AT235" i="1"/>
  <c r="AU235" i="1"/>
  <c r="AS236" i="1" l="1"/>
  <c r="AT236" i="1"/>
  <c r="AU236" i="1"/>
  <c r="AU237" i="1" s="1"/>
  <c r="AP238" i="1"/>
  <c r="AR237" i="1"/>
  <c r="AP239" i="1" l="1"/>
  <c r="AR238" i="1"/>
  <c r="AS237" i="1"/>
  <c r="AT237" i="1"/>
  <c r="AT238" i="1" s="1"/>
  <c r="AU238" i="1" l="1"/>
  <c r="AS238" i="1"/>
  <c r="AP240" i="1"/>
  <c r="AR239" i="1"/>
  <c r="AP241" i="1" l="1"/>
  <c r="AR240" i="1"/>
  <c r="AU239" i="1"/>
  <c r="AS239" i="1"/>
  <c r="AT239" i="1"/>
  <c r="AS240" i="1" l="1"/>
  <c r="AT240" i="1"/>
  <c r="AU240" i="1"/>
  <c r="AU241" i="1" s="1"/>
  <c r="AP242" i="1"/>
  <c r="AR241" i="1"/>
  <c r="AP243" i="1" l="1"/>
  <c r="AR242" i="1"/>
  <c r="AS241" i="1"/>
  <c r="AT241" i="1"/>
  <c r="AU242" i="1" l="1"/>
  <c r="AS242" i="1"/>
  <c r="AT242" i="1"/>
  <c r="AP244" i="1"/>
  <c r="AR243" i="1"/>
  <c r="AP245" i="1" l="1"/>
  <c r="AR244" i="1"/>
  <c r="AT243" i="1"/>
  <c r="AU243" i="1"/>
  <c r="AU244" i="1" s="1"/>
  <c r="AS243" i="1"/>
  <c r="AP246" i="1" l="1"/>
  <c r="AR245" i="1"/>
  <c r="AT244" i="1"/>
  <c r="AT245" i="1" s="1"/>
  <c r="AS244" i="1"/>
  <c r="AS245" i="1" l="1"/>
  <c r="AU245" i="1"/>
  <c r="AP247" i="1"/>
  <c r="AR246" i="1"/>
  <c r="AU246" i="1" l="1"/>
  <c r="AS246" i="1"/>
  <c r="AT246" i="1"/>
  <c r="AP248" i="1"/>
  <c r="AR247" i="1"/>
  <c r="AP249" i="1" l="1"/>
  <c r="AR248" i="1"/>
  <c r="AU247" i="1"/>
  <c r="AS247" i="1"/>
  <c r="AT247" i="1"/>
  <c r="AU248" i="1" l="1"/>
  <c r="AS248" i="1"/>
  <c r="AT248" i="1"/>
  <c r="AP250" i="1"/>
  <c r="AR249" i="1"/>
  <c r="AU249" i="1" l="1"/>
  <c r="AS249" i="1"/>
  <c r="AT249" i="1"/>
  <c r="AP251" i="1"/>
  <c r="AR250" i="1"/>
  <c r="AP252" i="1" l="1"/>
  <c r="AR251" i="1"/>
  <c r="AU250" i="1"/>
  <c r="AS250" i="1"/>
  <c r="AT250" i="1"/>
  <c r="AS251" i="1" l="1"/>
  <c r="AU251" i="1"/>
  <c r="AT251" i="1"/>
  <c r="AT252" i="1" s="1"/>
  <c r="AP253" i="1"/>
  <c r="AR252" i="1"/>
  <c r="AP254" i="1" l="1"/>
  <c r="AR253" i="1"/>
  <c r="AU252" i="1"/>
  <c r="AS252" i="1"/>
  <c r="AS253" i="1" l="1"/>
  <c r="AU253" i="1"/>
  <c r="AT253" i="1"/>
  <c r="AP255" i="1"/>
  <c r="AR254" i="1"/>
  <c r="AP256" i="1" l="1"/>
  <c r="AR255" i="1"/>
  <c r="AU254" i="1"/>
  <c r="AS254" i="1"/>
  <c r="AT254" i="1"/>
  <c r="AU255" i="1" l="1"/>
  <c r="AS255" i="1"/>
  <c r="AT255" i="1"/>
  <c r="AP257" i="1"/>
  <c r="AR256" i="1"/>
  <c r="AP258" i="1" l="1"/>
  <c r="AR257" i="1"/>
  <c r="AU256" i="1"/>
  <c r="AS256" i="1"/>
  <c r="AT256" i="1"/>
  <c r="AU257" i="1" l="1"/>
  <c r="AS257" i="1"/>
  <c r="AT257" i="1"/>
  <c r="AP259" i="1"/>
  <c r="AR258" i="1"/>
  <c r="AP260" i="1" l="1"/>
  <c r="AR259" i="1"/>
  <c r="AU258" i="1"/>
  <c r="AS258" i="1"/>
  <c r="AT258" i="1"/>
  <c r="AS259" i="1" l="1"/>
  <c r="AU259" i="1"/>
  <c r="AT259" i="1"/>
  <c r="AP261" i="1"/>
  <c r="AR260" i="1"/>
  <c r="AP262" i="1" l="1"/>
  <c r="AR261" i="1"/>
  <c r="AU260" i="1"/>
  <c r="AU261" i="1" s="1"/>
  <c r="AS260" i="1"/>
  <c r="AT260" i="1"/>
  <c r="AP263" i="1" l="1"/>
  <c r="AR262" i="1"/>
  <c r="AS261" i="1"/>
  <c r="AT261" i="1"/>
  <c r="AT262" i="1" s="1"/>
  <c r="AU262" i="1" l="1"/>
  <c r="AS262" i="1"/>
  <c r="AP264" i="1"/>
  <c r="AR263" i="1"/>
  <c r="AP265" i="1" l="1"/>
  <c r="AR264" i="1"/>
  <c r="AS263" i="1"/>
  <c r="AU263" i="1"/>
  <c r="AU264" i="1" s="1"/>
  <c r="AT263" i="1"/>
  <c r="AS264" i="1" l="1"/>
  <c r="AT264" i="1"/>
  <c r="AP266" i="1"/>
  <c r="AR265" i="1"/>
  <c r="AP267" i="1" l="1"/>
  <c r="AR266" i="1"/>
  <c r="AS265" i="1"/>
  <c r="AT265" i="1"/>
  <c r="AU265" i="1"/>
  <c r="AU266" i="1" l="1"/>
  <c r="AS266" i="1"/>
  <c r="AT266" i="1"/>
  <c r="AT267" i="1" s="1"/>
  <c r="AP268" i="1"/>
  <c r="AR267" i="1"/>
  <c r="AP269" i="1" l="1"/>
  <c r="AR268" i="1"/>
  <c r="AU267" i="1"/>
  <c r="AU268" i="1" s="1"/>
  <c r="AS267" i="1"/>
  <c r="AT268" i="1" l="1"/>
  <c r="AS268" i="1"/>
  <c r="AP270" i="1"/>
  <c r="AR269" i="1"/>
  <c r="AP271" i="1" l="1"/>
  <c r="AR270" i="1"/>
  <c r="AU269" i="1"/>
  <c r="AS269" i="1"/>
  <c r="AT269" i="1"/>
  <c r="AU270" i="1" l="1"/>
  <c r="AS270" i="1"/>
  <c r="AT270" i="1"/>
  <c r="AP272" i="1"/>
  <c r="AR271" i="1"/>
  <c r="AT271" i="1" l="1"/>
  <c r="AP273" i="1"/>
  <c r="AR272" i="1"/>
  <c r="AU271" i="1"/>
  <c r="AU272" i="1" s="1"/>
  <c r="AS271" i="1"/>
  <c r="AP274" i="1" l="1"/>
  <c r="AR273" i="1"/>
  <c r="AT272" i="1"/>
  <c r="AS272" i="1"/>
  <c r="AP275" i="1" l="1"/>
  <c r="AR274" i="1"/>
  <c r="AS273" i="1"/>
  <c r="AT273" i="1"/>
  <c r="AU273" i="1"/>
  <c r="AU274" i="1" l="1"/>
  <c r="AS274" i="1"/>
  <c r="AT274" i="1"/>
  <c r="AT275" i="1" s="1"/>
  <c r="AP276" i="1"/>
  <c r="AR275" i="1"/>
  <c r="AP277" i="1" l="1"/>
  <c r="AR276" i="1"/>
  <c r="AU275" i="1"/>
  <c r="AS275" i="1"/>
  <c r="AS276" i="1" l="1"/>
  <c r="AT276" i="1"/>
  <c r="AU276" i="1"/>
  <c r="AP278" i="1"/>
  <c r="AR277" i="1"/>
  <c r="AP279" i="1" l="1"/>
  <c r="AR278" i="1"/>
  <c r="AT277" i="1"/>
  <c r="AS277" i="1"/>
  <c r="AU277" i="1"/>
  <c r="AU278" i="1" l="1"/>
  <c r="AS278" i="1"/>
  <c r="AT278" i="1"/>
  <c r="AP280" i="1"/>
  <c r="AR279" i="1"/>
  <c r="AP281" i="1" l="1"/>
  <c r="AR280" i="1"/>
  <c r="AU279" i="1"/>
  <c r="AS279" i="1"/>
  <c r="AT279" i="1"/>
  <c r="AU280" i="1" l="1"/>
  <c r="AS280" i="1"/>
  <c r="AT280" i="1"/>
  <c r="AT281" i="1" s="1"/>
  <c r="AP282" i="1"/>
  <c r="AR281" i="1"/>
  <c r="AP283" i="1" l="1"/>
  <c r="AR282" i="1"/>
  <c r="AU281" i="1"/>
  <c r="AS281" i="1"/>
  <c r="AU282" i="1" l="1"/>
  <c r="AS282" i="1"/>
  <c r="AT282" i="1"/>
  <c r="AP284" i="1"/>
  <c r="AR283" i="1"/>
  <c r="AP285" i="1" l="1"/>
  <c r="AR284" i="1"/>
  <c r="AU283" i="1"/>
  <c r="AS283" i="1"/>
  <c r="AT283" i="1"/>
  <c r="AT284" i="1" s="1"/>
  <c r="AU284" i="1" l="1"/>
  <c r="AS284" i="1"/>
  <c r="AP286" i="1"/>
  <c r="AR285" i="1"/>
  <c r="AS285" i="1" l="1"/>
  <c r="AU285" i="1"/>
  <c r="AT285" i="1"/>
  <c r="AT286" i="1" s="1"/>
  <c r="AP287" i="1"/>
  <c r="AR286" i="1"/>
  <c r="AP288" i="1" l="1"/>
  <c r="AR287" i="1"/>
  <c r="AU286" i="1"/>
  <c r="AS286" i="1"/>
  <c r="AU287" i="1" l="1"/>
  <c r="AS287" i="1"/>
  <c r="AT287" i="1"/>
  <c r="AT288" i="1" s="1"/>
  <c r="AP289" i="1"/>
  <c r="AR288" i="1"/>
  <c r="AP290" i="1" l="1"/>
  <c r="AR289" i="1"/>
  <c r="AU288" i="1"/>
  <c r="AS288" i="1"/>
  <c r="AU289" i="1" l="1"/>
  <c r="AS289" i="1"/>
  <c r="AT289" i="1"/>
  <c r="AP291" i="1"/>
  <c r="AR290" i="1"/>
  <c r="AP292" i="1" l="1"/>
  <c r="AR291" i="1"/>
  <c r="AT290" i="1"/>
  <c r="AT291" i="1" s="1"/>
  <c r="AU290" i="1"/>
  <c r="AS290" i="1"/>
  <c r="AU291" i="1" l="1"/>
  <c r="AS291" i="1"/>
  <c r="AP293" i="1"/>
  <c r="AR292" i="1"/>
  <c r="AP294" i="1" l="1"/>
  <c r="AR293" i="1"/>
  <c r="AU292" i="1"/>
  <c r="AS292" i="1"/>
  <c r="AT292" i="1"/>
  <c r="AU293" i="1" l="1"/>
  <c r="AS293" i="1"/>
  <c r="AT293" i="1"/>
  <c r="AP295" i="1"/>
  <c r="AR294" i="1"/>
  <c r="AP296" i="1" l="1"/>
  <c r="AR295" i="1"/>
  <c r="AU294" i="1"/>
  <c r="AS294" i="1"/>
  <c r="AT294" i="1"/>
  <c r="AU295" i="1" l="1"/>
  <c r="AS295" i="1"/>
  <c r="AT295" i="1"/>
  <c r="AT296" i="1" s="1"/>
  <c r="AP297" i="1"/>
  <c r="AR296" i="1"/>
  <c r="AP298" i="1" l="1"/>
  <c r="AR297" i="1"/>
  <c r="AT297" i="1" s="1"/>
  <c r="AU296" i="1"/>
  <c r="AS296" i="1"/>
  <c r="AU297" i="1" l="1"/>
  <c r="AS297" i="1"/>
  <c r="AP299" i="1"/>
  <c r="AR298" i="1"/>
  <c r="AU298" i="1" l="1"/>
  <c r="AS298" i="1"/>
  <c r="AT298" i="1"/>
  <c r="AT299" i="1" s="1"/>
  <c r="AP300" i="1"/>
  <c r="AR299" i="1"/>
  <c r="AP301" i="1" l="1"/>
  <c r="AR300" i="1"/>
  <c r="AU299" i="1"/>
  <c r="AS299" i="1"/>
  <c r="AT300" i="1" l="1"/>
  <c r="AS300" i="1"/>
  <c r="AU300" i="1"/>
  <c r="AU301" i="1" s="1"/>
  <c r="AP302" i="1"/>
  <c r="AR301" i="1"/>
  <c r="AU302" i="1" l="1"/>
  <c r="AP303" i="1"/>
  <c r="AR302" i="1"/>
  <c r="AS301" i="1"/>
  <c r="AT301" i="1"/>
  <c r="AS302" i="1" l="1"/>
  <c r="AT302" i="1"/>
  <c r="AP304" i="1"/>
  <c r="AR303" i="1"/>
  <c r="AS303" i="1" l="1"/>
  <c r="AT303" i="1"/>
  <c r="AP305" i="1"/>
  <c r="AR304" i="1"/>
  <c r="AU303" i="1"/>
  <c r="AP306" i="1" l="1"/>
  <c r="AR305" i="1"/>
  <c r="AT304" i="1"/>
  <c r="AT305" i="1" s="1"/>
  <c r="AU304" i="1"/>
  <c r="AS304" i="1"/>
  <c r="AS305" i="1" l="1"/>
  <c r="AU305" i="1"/>
  <c r="AP307" i="1"/>
  <c r="AR306" i="1"/>
  <c r="AP308" i="1" l="1"/>
  <c r="AR307" i="1"/>
  <c r="AU306" i="1"/>
  <c r="AS306" i="1"/>
  <c r="AT306" i="1"/>
  <c r="AU307" i="1" l="1"/>
  <c r="AS307" i="1"/>
  <c r="AT307" i="1"/>
  <c r="AP309" i="1"/>
  <c r="AR308" i="1"/>
  <c r="AS308" i="1" l="1"/>
  <c r="AT308" i="1"/>
  <c r="AP310" i="1"/>
  <c r="AR309" i="1"/>
  <c r="AU308" i="1"/>
  <c r="AU309" i="1" l="1"/>
  <c r="AS309" i="1"/>
  <c r="AP311" i="1"/>
  <c r="AR310" i="1"/>
  <c r="AT309" i="1"/>
  <c r="AU310" i="1" l="1"/>
  <c r="AS310" i="1"/>
  <c r="AT310" i="1"/>
  <c r="AP312" i="1"/>
  <c r="AR311" i="1"/>
  <c r="AT311" i="1" l="1"/>
  <c r="AP313" i="1"/>
  <c r="AR312" i="1"/>
  <c r="AU311" i="1"/>
  <c r="AS311" i="1"/>
  <c r="AP314" i="1" l="1"/>
  <c r="AR313" i="1"/>
  <c r="AU312" i="1"/>
  <c r="AS312" i="1"/>
  <c r="AT312" i="1"/>
  <c r="AU313" i="1" l="1"/>
  <c r="AS313" i="1"/>
  <c r="AT313" i="1"/>
  <c r="AP315" i="1"/>
  <c r="AR314" i="1"/>
  <c r="AP316" i="1" l="1"/>
  <c r="AR315" i="1"/>
  <c r="AS314" i="1"/>
  <c r="AU314" i="1"/>
  <c r="AU315" i="1" s="1"/>
  <c r="AT314" i="1"/>
  <c r="AS315" i="1" l="1"/>
  <c r="AT315" i="1"/>
  <c r="AP317" i="1"/>
  <c r="AR316" i="1"/>
  <c r="AP318" i="1" l="1"/>
  <c r="AR317" i="1"/>
  <c r="AT316" i="1"/>
  <c r="AU316" i="1"/>
  <c r="AS316" i="1"/>
  <c r="AU317" i="1" l="1"/>
  <c r="AS317" i="1"/>
  <c r="AT317" i="1"/>
  <c r="AT318" i="1" s="1"/>
  <c r="AP319" i="1"/>
  <c r="AR318" i="1"/>
  <c r="AP320" i="1" l="1"/>
  <c r="AR319" i="1"/>
  <c r="AU318" i="1"/>
  <c r="AS318" i="1"/>
  <c r="AS319" i="1" l="1"/>
  <c r="AT319" i="1"/>
  <c r="AU319" i="1"/>
  <c r="AU320" i="1" s="1"/>
  <c r="AP321" i="1"/>
  <c r="AR320" i="1"/>
  <c r="AP322" i="1" l="1"/>
  <c r="AR321" i="1"/>
  <c r="AT320" i="1"/>
  <c r="AS320" i="1"/>
  <c r="AU321" i="1" l="1"/>
  <c r="AS321" i="1"/>
  <c r="AT321" i="1"/>
  <c r="AP323" i="1"/>
  <c r="AR322" i="1"/>
  <c r="AP324" i="1" l="1"/>
  <c r="AR323" i="1"/>
  <c r="AU322" i="1"/>
  <c r="AS322" i="1"/>
  <c r="AT322" i="1"/>
  <c r="AP325" i="1" l="1"/>
  <c r="AR324" i="1"/>
  <c r="AU323" i="1"/>
  <c r="AS323" i="1"/>
  <c r="AT323" i="1"/>
  <c r="AS324" i="1" l="1"/>
  <c r="AT324" i="1"/>
  <c r="AT325" i="1" s="1"/>
  <c r="AU324" i="1"/>
  <c r="AP326" i="1"/>
  <c r="AR325" i="1"/>
  <c r="AP327" i="1" l="1"/>
  <c r="AR326" i="1"/>
  <c r="AU325" i="1"/>
  <c r="AS325" i="1"/>
  <c r="AS326" i="1" l="1"/>
  <c r="AT326" i="1"/>
  <c r="AU326" i="1"/>
  <c r="AP328" i="1"/>
  <c r="AR327" i="1"/>
  <c r="AP329" i="1" l="1"/>
  <c r="AR328" i="1"/>
  <c r="AT327" i="1"/>
  <c r="AU327" i="1"/>
  <c r="AU328" i="1" s="1"/>
  <c r="AS327" i="1"/>
  <c r="AS328" i="1" l="1"/>
  <c r="AT328" i="1"/>
  <c r="AP330" i="1"/>
  <c r="AR329" i="1"/>
  <c r="AP331" i="1" l="1"/>
  <c r="AR330" i="1"/>
  <c r="AS329" i="1"/>
  <c r="AT329" i="1"/>
  <c r="AU329" i="1"/>
  <c r="AU330" i="1" l="1"/>
  <c r="AS330" i="1"/>
  <c r="AT330" i="1"/>
  <c r="AP332" i="1"/>
  <c r="AR331" i="1"/>
  <c r="AP333" i="1" l="1"/>
  <c r="AR332" i="1"/>
  <c r="AS331" i="1"/>
  <c r="AT331" i="1"/>
  <c r="AU331" i="1"/>
  <c r="AU332" i="1" l="1"/>
  <c r="AS332" i="1"/>
  <c r="AT332" i="1"/>
  <c r="AP334" i="1"/>
  <c r="AR333" i="1"/>
  <c r="AP335" i="1" l="1"/>
  <c r="AR334" i="1"/>
  <c r="AU333" i="1"/>
  <c r="AS333" i="1"/>
  <c r="AT333" i="1"/>
  <c r="AT334" i="1" s="1"/>
  <c r="AU334" i="1" l="1"/>
  <c r="AS334" i="1"/>
  <c r="AP336" i="1"/>
  <c r="AR335" i="1"/>
  <c r="AS335" i="1" l="1"/>
  <c r="AT335" i="1"/>
  <c r="AP337" i="1"/>
  <c r="AR336" i="1"/>
  <c r="AU335" i="1"/>
  <c r="AU336" i="1" s="1"/>
  <c r="AS336" i="1" l="1"/>
  <c r="AT336" i="1"/>
  <c r="AP338" i="1"/>
  <c r="AR337" i="1"/>
  <c r="AT337" i="1" l="1"/>
  <c r="AU337" i="1"/>
  <c r="AS337" i="1"/>
  <c r="AP339" i="1"/>
  <c r="AR338" i="1"/>
  <c r="AP340" i="1" l="1"/>
  <c r="AR339" i="1"/>
  <c r="AU338" i="1"/>
  <c r="AS338" i="1"/>
  <c r="AT338" i="1"/>
  <c r="AU339" i="1" l="1"/>
  <c r="AS339" i="1"/>
  <c r="AT339" i="1"/>
  <c r="AP341" i="1"/>
  <c r="AR340" i="1"/>
  <c r="AP342" i="1" l="1"/>
  <c r="AR341" i="1"/>
  <c r="AT340" i="1"/>
  <c r="AU340" i="1"/>
  <c r="AS340" i="1"/>
  <c r="AU341" i="1" l="1"/>
  <c r="AS341" i="1"/>
  <c r="AT341" i="1"/>
  <c r="AP343" i="1"/>
  <c r="AR342" i="1"/>
  <c r="AP344" i="1" l="1"/>
  <c r="AR343" i="1"/>
  <c r="AU342" i="1"/>
  <c r="AS342" i="1"/>
  <c r="AT342" i="1"/>
  <c r="AU343" i="1" l="1"/>
  <c r="AS343" i="1"/>
  <c r="AT343" i="1"/>
  <c r="AT344" i="1" s="1"/>
  <c r="AP345" i="1"/>
  <c r="AR344" i="1"/>
  <c r="AP346" i="1" l="1"/>
  <c r="AR345" i="1"/>
  <c r="AU344" i="1"/>
  <c r="AS344" i="1"/>
  <c r="AU345" i="1" l="1"/>
  <c r="AS345" i="1"/>
  <c r="AT345" i="1"/>
  <c r="AP347" i="1"/>
  <c r="AR346" i="1"/>
  <c r="AP348" i="1" l="1"/>
  <c r="AR347" i="1"/>
  <c r="AU346" i="1"/>
  <c r="AS346" i="1"/>
  <c r="AT346" i="1"/>
  <c r="AU347" i="1" l="1"/>
  <c r="AS347" i="1"/>
  <c r="AT347" i="1"/>
  <c r="AP349" i="1"/>
  <c r="AR348" i="1"/>
  <c r="AP350" i="1" l="1"/>
  <c r="AR349" i="1"/>
  <c r="AS348" i="1"/>
  <c r="AT348" i="1"/>
  <c r="AU348" i="1"/>
  <c r="AU349" i="1" s="1"/>
  <c r="AS349" i="1" l="1"/>
  <c r="AT349" i="1"/>
  <c r="AU350" i="1"/>
  <c r="AP351" i="1"/>
  <c r="AR350" i="1"/>
  <c r="AP352" i="1" l="1"/>
  <c r="AR351" i="1"/>
  <c r="AU351" i="1"/>
  <c r="AS350" i="1"/>
  <c r="AT350" i="1"/>
  <c r="AS351" i="1" l="1"/>
  <c r="AT351" i="1"/>
  <c r="AP353" i="1"/>
  <c r="AR352" i="1"/>
  <c r="AT352" i="1" l="1"/>
  <c r="AU352" i="1"/>
  <c r="AS352" i="1"/>
  <c r="AP354" i="1"/>
  <c r="AR353" i="1"/>
  <c r="AP355" i="1" l="1"/>
  <c r="AR354" i="1"/>
  <c r="AU353" i="1"/>
  <c r="AS353" i="1"/>
  <c r="AT353" i="1"/>
  <c r="AU354" i="1" l="1"/>
  <c r="AS354" i="1"/>
  <c r="AT354" i="1"/>
  <c r="AT355" i="1" s="1"/>
  <c r="AP356" i="1"/>
  <c r="AR355" i="1"/>
  <c r="AP357" i="1" l="1"/>
  <c r="AR356" i="1"/>
  <c r="AU355" i="1"/>
  <c r="AU356" i="1" s="1"/>
  <c r="AS355" i="1"/>
  <c r="AS356" i="1" l="1"/>
  <c r="AT356" i="1"/>
  <c r="AP358" i="1"/>
  <c r="AR357" i="1"/>
  <c r="AT357" i="1" l="1"/>
  <c r="AU357" i="1"/>
  <c r="AS357" i="1"/>
  <c r="AP359" i="1"/>
  <c r="AR358" i="1"/>
  <c r="AP360" i="1" l="1"/>
  <c r="AR359" i="1"/>
  <c r="AU358" i="1"/>
  <c r="AS358" i="1"/>
  <c r="AT358" i="1"/>
  <c r="AU359" i="1" l="1"/>
  <c r="AS359" i="1"/>
  <c r="AT359" i="1"/>
  <c r="AT360" i="1" s="1"/>
  <c r="AP361" i="1"/>
  <c r="AR360" i="1"/>
  <c r="AP362" i="1" l="1"/>
  <c r="AR361" i="1"/>
  <c r="AU360" i="1"/>
  <c r="AS360" i="1"/>
  <c r="AU361" i="1" l="1"/>
  <c r="AS361" i="1"/>
  <c r="AT361" i="1"/>
  <c r="AP363" i="1"/>
  <c r="AR362" i="1"/>
  <c r="AP364" i="1" l="1"/>
  <c r="AR363" i="1"/>
  <c r="AU362" i="1"/>
  <c r="AS362" i="1"/>
  <c r="AT362" i="1"/>
  <c r="AU363" i="1" l="1"/>
  <c r="AS363" i="1"/>
  <c r="AT363" i="1"/>
  <c r="AT364" i="1" s="1"/>
  <c r="AP365" i="1"/>
  <c r="AR364" i="1"/>
  <c r="AP366" i="1" l="1"/>
  <c r="AR365" i="1"/>
  <c r="AT365" i="1"/>
  <c r="AU364" i="1"/>
  <c r="AS364" i="1"/>
  <c r="AU365" i="1" l="1"/>
  <c r="AS365" i="1"/>
  <c r="AP367" i="1"/>
  <c r="AR366" i="1"/>
  <c r="AU366" i="1" l="1"/>
  <c r="AS366" i="1"/>
  <c r="AT366" i="1"/>
  <c r="AP368" i="1"/>
  <c r="AR367" i="1"/>
  <c r="AP369" i="1" l="1"/>
  <c r="AR368" i="1"/>
  <c r="AS367" i="1"/>
  <c r="AT367" i="1"/>
  <c r="AU367" i="1"/>
  <c r="AT368" i="1" l="1"/>
  <c r="AS368" i="1"/>
  <c r="AU368" i="1"/>
  <c r="AP370" i="1"/>
  <c r="AR369" i="1"/>
  <c r="AP371" i="1" l="1"/>
  <c r="AR370" i="1"/>
  <c r="AU369" i="1"/>
  <c r="AS369" i="1"/>
  <c r="AT369" i="1"/>
  <c r="AS370" i="1" l="1"/>
  <c r="AU370" i="1"/>
  <c r="AT370" i="1"/>
  <c r="AP372" i="1"/>
  <c r="AR371" i="1"/>
  <c r="AP373" i="1" l="1"/>
  <c r="AR372" i="1"/>
  <c r="AU371" i="1"/>
  <c r="AS371" i="1"/>
  <c r="AT371" i="1"/>
  <c r="AU372" i="1" l="1"/>
  <c r="AS372" i="1"/>
  <c r="AT372" i="1"/>
  <c r="AP374" i="1"/>
  <c r="AR373" i="1"/>
  <c r="AP375" i="1" l="1"/>
  <c r="AR374" i="1"/>
  <c r="AU373" i="1"/>
  <c r="AS373" i="1"/>
  <c r="AT373" i="1"/>
  <c r="AU374" i="1" l="1"/>
  <c r="AS374" i="1"/>
  <c r="AT374" i="1"/>
  <c r="AP376" i="1"/>
  <c r="AR375" i="1"/>
  <c r="AP377" i="1" l="1"/>
  <c r="AR376" i="1"/>
  <c r="AU375" i="1"/>
  <c r="AS375" i="1"/>
  <c r="AT375" i="1"/>
  <c r="AU376" i="1" l="1"/>
  <c r="AS376" i="1"/>
  <c r="AT376" i="1"/>
  <c r="AP378" i="1"/>
  <c r="AR377" i="1"/>
  <c r="AP379" i="1" l="1"/>
  <c r="AR378" i="1"/>
  <c r="AS377" i="1"/>
  <c r="AT377" i="1"/>
  <c r="AU377" i="1"/>
  <c r="AS378" i="1" l="1"/>
  <c r="AT378" i="1"/>
  <c r="AU378" i="1"/>
  <c r="AU379" i="1" s="1"/>
  <c r="AP380" i="1"/>
  <c r="AR379" i="1"/>
  <c r="AP381" i="1" l="1"/>
  <c r="AR380" i="1"/>
  <c r="AS379" i="1"/>
  <c r="AT379" i="1"/>
  <c r="AS380" i="1" l="1"/>
  <c r="AT380" i="1"/>
  <c r="AP382" i="1"/>
  <c r="AR381" i="1"/>
  <c r="AU380" i="1"/>
  <c r="AS381" i="1" l="1"/>
  <c r="AT381" i="1"/>
  <c r="AP383" i="1"/>
  <c r="AR382" i="1"/>
  <c r="AU381" i="1"/>
  <c r="AP384" i="1" l="1"/>
  <c r="AR383" i="1"/>
  <c r="AS382" i="1"/>
  <c r="AT382" i="1"/>
  <c r="AU382" i="1"/>
  <c r="AS383" i="1" l="1"/>
  <c r="AT383" i="1"/>
  <c r="AU383" i="1"/>
  <c r="AU384" i="1" s="1"/>
  <c r="AP385" i="1"/>
  <c r="AR384" i="1"/>
  <c r="AP386" i="1" l="1"/>
  <c r="AR385" i="1"/>
  <c r="AU385" i="1"/>
  <c r="AT384" i="1"/>
  <c r="AS384" i="1"/>
  <c r="AS385" i="1" l="1"/>
  <c r="AT385" i="1"/>
  <c r="AP387" i="1"/>
  <c r="AR386" i="1"/>
  <c r="AP388" i="1" l="1"/>
  <c r="AR387" i="1"/>
  <c r="AS386" i="1"/>
  <c r="AT386" i="1"/>
  <c r="AT387" i="1" s="1"/>
  <c r="AU386" i="1"/>
  <c r="AU387" i="1" l="1"/>
  <c r="AS387" i="1"/>
  <c r="AT388" i="1"/>
  <c r="AP389" i="1"/>
  <c r="AR388" i="1"/>
  <c r="AP390" i="1" l="1"/>
  <c r="AR389" i="1"/>
  <c r="AU388" i="1"/>
  <c r="AS388" i="1"/>
  <c r="AP391" i="1" l="1"/>
  <c r="AR390" i="1"/>
  <c r="AU389" i="1"/>
  <c r="AS389" i="1"/>
  <c r="AT389" i="1"/>
  <c r="AU390" i="1" l="1"/>
  <c r="AS390" i="1"/>
  <c r="AT390" i="1"/>
  <c r="AP392" i="1"/>
  <c r="AR391" i="1"/>
  <c r="AP393" i="1" l="1"/>
  <c r="AR392" i="1"/>
  <c r="AS391" i="1"/>
  <c r="AT391" i="1"/>
  <c r="AU391" i="1"/>
  <c r="AS392" i="1" l="1"/>
  <c r="AT392" i="1"/>
  <c r="AU392" i="1"/>
  <c r="AP394" i="1"/>
  <c r="AR393" i="1"/>
  <c r="AP395" i="1" l="1"/>
  <c r="AR394" i="1"/>
  <c r="AT393" i="1"/>
  <c r="AU393" i="1"/>
  <c r="AS393" i="1"/>
  <c r="AU394" i="1" l="1"/>
  <c r="AS394" i="1"/>
  <c r="AT394" i="1"/>
  <c r="AT395" i="1" s="1"/>
  <c r="AP396" i="1"/>
  <c r="AR395" i="1"/>
  <c r="AP397" i="1" l="1"/>
  <c r="AR396" i="1"/>
  <c r="AU395" i="1"/>
  <c r="AS395" i="1"/>
  <c r="AU396" i="1" l="1"/>
  <c r="AS396" i="1"/>
  <c r="AP398" i="1"/>
  <c r="AR397" i="1"/>
  <c r="AT396" i="1"/>
  <c r="AU397" i="1" l="1"/>
  <c r="AS397" i="1"/>
  <c r="AP399" i="1"/>
  <c r="AR398" i="1"/>
  <c r="AT397" i="1"/>
  <c r="AU398" i="1" l="1"/>
  <c r="AS398" i="1"/>
  <c r="AT398" i="1"/>
  <c r="AT399" i="1" s="1"/>
  <c r="AP400" i="1"/>
  <c r="AR399" i="1"/>
  <c r="AP401" i="1" l="1"/>
  <c r="AR400" i="1"/>
  <c r="AU399" i="1"/>
  <c r="AS399" i="1"/>
  <c r="AP402" i="1" l="1"/>
  <c r="AR401" i="1"/>
  <c r="AU400" i="1"/>
  <c r="AS400" i="1"/>
  <c r="AT400" i="1"/>
  <c r="AU401" i="1" l="1"/>
  <c r="AS401" i="1"/>
  <c r="AT401" i="1"/>
  <c r="AT402" i="1" s="1"/>
  <c r="AP403" i="1"/>
  <c r="AR402" i="1"/>
  <c r="AP404" i="1" l="1"/>
  <c r="AR403" i="1"/>
  <c r="AT403" i="1"/>
  <c r="AU402" i="1"/>
  <c r="AS402" i="1"/>
  <c r="AU403" i="1" l="1"/>
  <c r="AS403" i="1"/>
  <c r="AP405" i="1"/>
  <c r="AR404" i="1"/>
  <c r="AP406" i="1" l="1"/>
  <c r="AR405" i="1"/>
  <c r="AU404" i="1"/>
  <c r="AS404" i="1"/>
  <c r="AT404" i="1"/>
  <c r="AU405" i="1" l="1"/>
  <c r="AS405" i="1"/>
  <c r="AT405" i="1"/>
  <c r="AT406" i="1" s="1"/>
  <c r="AP407" i="1"/>
  <c r="AR406" i="1"/>
  <c r="AP408" i="1" l="1"/>
  <c r="AR407" i="1"/>
  <c r="AU406" i="1"/>
  <c r="AS406" i="1"/>
  <c r="AU407" i="1" l="1"/>
  <c r="AS407" i="1"/>
  <c r="AT407" i="1"/>
  <c r="AP409" i="1"/>
  <c r="AR408" i="1"/>
  <c r="AP410" i="1" l="1"/>
  <c r="AR409" i="1"/>
  <c r="AS408" i="1"/>
  <c r="AT408" i="1"/>
  <c r="AU408" i="1"/>
  <c r="AS409" i="1" l="1"/>
  <c r="AT409" i="1"/>
  <c r="AT410" i="1" s="1"/>
  <c r="AU409" i="1"/>
  <c r="AP411" i="1"/>
  <c r="AR410" i="1"/>
  <c r="AP412" i="1" l="1"/>
  <c r="AR411" i="1"/>
  <c r="AU410" i="1"/>
  <c r="AS410" i="1"/>
  <c r="AU411" i="1" l="1"/>
  <c r="AS411" i="1"/>
  <c r="AT411" i="1"/>
  <c r="AP413" i="1"/>
  <c r="AR412" i="1"/>
  <c r="AP414" i="1" l="1"/>
  <c r="AR413" i="1"/>
  <c r="AT412" i="1"/>
  <c r="AS412" i="1"/>
  <c r="AU412" i="1"/>
  <c r="AS413" i="1" l="1"/>
  <c r="AT413" i="1"/>
  <c r="AU413" i="1"/>
  <c r="AP415" i="1"/>
  <c r="AR414" i="1"/>
  <c r="AP416" i="1" l="1"/>
  <c r="AR415" i="1"/>
  <c r="AU414" i="1"/>
  <c r="AU415" i="1" s="1"/>
  <c r="AS414" i="1"/>
  <c r="AT414" i="1"/>
  <c r="AS415" i="1" l="1"/>
  <c r="AT415" i="1"/>
  <c r="AP417" i="1"/>
  <c r="AR416" i="1"/>
  <c r="AU416" i="1" l="1"/>
  <c r="AS416" i="1"/>
  <c r="AT416" i="1"/>
  <c r="AP418" i="1"/>
  <c r="AR417" i="1"/>
  <c r="AU417" i="1" l="1"/>
  <c r="AS417" i="1"/>
  <c r="AT417" i="1"/>
  <c r="AP419" i="1"/>
  <c r="AR418" i="1"/>
  <c r="AP420" i="1" l="1"/>
  <c r="AR419" i="1"/>
  <c r="AU418" i="1"/>
  <c r="AU419" i="1" s="1"/>
  <c r="AS418" i="1"/>
  <c r="AT418" i="1"/>
  <c r="AS419" i="1" l="1"/>
  <c r="AT419" i="1"/>
  <c r="AP421" i="1"/>
  <c r="AR420" i="1"/>
  <c r="AP422" i="1" l="1"/>
  <c r="AR421" i="1"/>
  <c r="AS420" i="1"/>
  <c r="AT420" i="1"/>
  <c r="AT421" i="1" s="1"/>
  <c r="AU420" i="1"/>
  <c r="AP423" i="1" l="1"/>
  <c r="AR422" i="1"/>
  <c r="AT422" i="1" s="1"/>
  <c r="AU421" i="1"/>
  <c r="AS421" i="1"/>
  <c r="AS422" i="1" l="1"/>
  <c r="AU422" i="1"/>
  <c r="AP424" i="1"/>
  <c r="AR423" i="1"/>
  <c r="AP425" i="1" l="1"/>
  <c r="AR424" i="1"/>
  <c r="AU423" i="1"/>
  <c r="AS423" i="1"/>
  <c r="AT423" i="1"/>
  <c r="AU424" i="1" l="1"/>
  <c r="AS424" i="1"/>
  <c r="AT424" i="1"/>
  <c r="AP426" i="1"/>
  <c r="AR425" i="1"/>
  <c r="AP427" i="1" l="1"/>
  <c r="AR426" i="1"/>
  <c r="AU425" i="1"/>
  <c r="AS425" i="1"/>
  <c r="AT425" i="1"/>
  <c r="AP428" i="1" l="1"/>
  <c r="AR427" i="1"/>
  <c r="AU426" i="1"/>
  <c r="AS426" i="1"/>
  <c r="AT426" i="1"/>
  <c r="AU427" i="1" l="1"/>
  <c r="AU428" i="1" s="1"/>
  <c r="AS427" i="1"/>
  <c r="AT427" i="1"/>
  <c r="AP429" i="1"/>
  <c r="AR428" i="1"/>
  <c r="AS428" i="1" l="1"/>
  <c r="AT428" i="1"/>
  <c r="AP430" i="1"/>
  <c r="AR429" i="1"/>
  <c r="AS429" i="1" l="1"/>
  <c r="AT429" i="1"/>
  <c r="AP431" i="1"/>
  <c r="AR430" i="1"/>
  <c r="AU429" i="1"/>
  <c r="AU430" i="1" s="1"/>
  <c r="AS430" i="1" l="1"/>
  <c r="AT430" i="1"/>
  <c r="AT431" i="1" s="1"/>
  <c r="AP432" i="1"/>
  <c r="AR431" i="1"/>
  <c r="AU431" i="1" l="1"/>
  <c r="AS431" i="1"/>
  <c r="AP433" i="1"/>
  <c r="AR432" i="1"/>
  <c r="AT432" i="1" l="1"/>
  <c r="AS432" i="1"/>
  <c r="AU432" i="1"/>
  <c r="AP434" i="1"/>
  <c r="AR433" i="1"/>
  <c r="AP435" i="1" l="1"/>
  <c r="AR434" i="1"/>
  <c r="AS433" i="1"/>
  <c r="AT433" i="1"/>
  <c r="AU433" i="1"/>
  <c r="AT434" i="1" l="1"/>
  <c r="AU434" i="1"/>
  <c r="AS434" i="1"/>
  <c r="AP436" i="1"/>
  <c r="AR435" i="1"/>
  <c r="AU435" i="1" l="1"/>
  <c r="AS435" i="1"/>
  <c r="AT435" i="1"/>
  <c r="AP437" i="1"/>
  <c r="AR436" i="1"/>
  <c r="AS436" i="1" l="1"/>
  <c r="AT436" i="1"/>
  <c r="AP438" i="1"/>
  <c r="AR437" i="1"/>
  <c r="AU436" i="1"/>
  <c r="AS437" i="1" l="1"/>
  <c r="AT437" i="1"/>
  <c r="AT438" i="1" s="1"/>
  <c r="AP439" i="1"/>
  <c r="AR438" i="1"/>
  <c r="AU437" i="1"/>
  <c r="AU438" i="1" l="1"/>
  <c r="AS438" i="1"/>
  <c r="AT439" i="1"/>
  <c r="AP440" i="1"/>
  <c r="AR439" i="1"/>
  <c r="AP441" i="1" l="1"/>
  <c r="AR440" i="1"/>
  <c r="AU439" i="1"/>
  <c r="AS439" i="1"/>
  <c r="AS440" i="1" l="1"/>
  <c r="AT440" i="1"/>
  <c r="AT441" i="1" s="1"/>
  <c r="AP442" i="1"/>
  <c r="AR441" i="1"/>
  <c r="AU440" i="1"/>
  <c r="AU441" i="1" l="1"/>
  <c r="AS441" i="1"/>
  <c r="AP443" i="1"/>
  <c r="AR442" i="1"/>
  <c r="AU442" i="1" l="1"/>
  <c r="AS442" i="1"/>
  <c r="AT442" i="1"/>
  <c r="AP444" i="1"/>
  <c r="AR443" i="1"/>
  <c r="AU443" i="1" l="1"/>
  <c r="AU444" i="1" s="1"/>
  <c r="AS443" i="1"/>
  <c r="AP445" i="1"/>
  <c r="AR444" i="1"/>
  <c r="AT443" i="1"/>
  <c r="AT444" i="1" l="1"/>
  <c r="AS444" i="1"/>
  <c r="AP446" i="1"/>
  <c r="AR445" i="1"/>
  <c r="AU445" i="1" s="1"/>
  <c r="AS445" i="1" l="1"/>
  <c r="AT445" i="1"/>
  <c r="AP447" i="1"/>
  <c r="AR446" i="1"/>
  <c r="AP448" i="1" l="1"/>
  <c r="AR447" i="1"/>
  <c r="AS446" i="1"/>
  <c r="AT446" i="1"/>
  <c r="AU446" i="1"/>
  <c r="AS447" i="1" l="1"/>
  <c r="AT447" i="1"/>
  <c r="AU447" i="1"/>
  <c r="AU448" i="1" s="1"/>
  <c r="AP449" i="1"/>
  <c r="AR448" i="1"/>
  <c r="AP450" i="1" l="1"/>
  <c r="AR449" i="1"/>
  <c r="AU449" i="1"/>
  <c r="AT448" i="1"/>
  <c r="AS448" i="1"/>
  <c r="AS449" i="1" l="1"/>
  <c r="AT449" i="1"/>
  <c r="AP451" i="1"/>
  <c r="AR450" i="1"/>
  <c r="AP452" i="1" l="1"/>
  <c r="AR451" i="1"/>
  <c r="AU450" i="1"/>
  <c r="AS450" i="1"/>
  <c r="AT450" i="1"/>
  <c r="AP453" i="1" l="1"/>
  <c r="AR452" i="1"/>
  <c r="AU451" i="1"/>
  <c r="AU452" i="1" s="1"/>
  <c r="AS451" i="1"/>
  <c r="AT451" i="1"/>
  <c r="AS452" i="1" l="1"/>
  <c r="AT452" i="1"/>
  <c r="AP454" i="1"/>
  <c r="AR453" i="1"/>
  <c r="AP455" i="1" l="1"/>
  <c r="AR454" i="1"/>
  <c r="AS453" i="1"/>
  <c r="AU453" i="1"/>
  <c r="AU454" i="1" s="1"/>
  <c r="AT453" i="1"/>
  <c r="AS454" i="1" l="1"/>
  <c r="AT454" i="1"/>
  <c r="AP456" i="1"/>
  <c r="AR455" i="1"/>
  <c r="AU455" i="1" l="1"/>
  <c r="AS455" i="1"/>
  <c r="AP457" i="1"/>
  <c r="AR456" i="1"/>
  <c r="AT455" i="1"/>
  <c r="AU456" i="1" l="1"/>
  <c r="AS456" i="1"/>
  <c r="AT456" i="1"/>
  <c r="AP458" i="1"/>
  <c r="AR457" i="1"/>
  <c r="AP459" i="1" l="1"/>
  <c r="AR458" i="1"/>
  <c r="AU457" i="1"/>
  <c r="AS457" i="1"/>
  <c r="AT457" i="1"/>
  <c r="AU458" i="1" l="1"/>
  <c r="AS458" i="1"/>
  <c r="AT458" i="1"/>
  <c r="AP460" i="1"/>
  <c r="AR459" i="1"/>
  <c r="AP461" i="1" l="1"/>
  <c r="AR460" i="1"/>
  <c r="AS459" i="1"/>
  <c r="AT459" i="1"/>
  <c r="AU459" i="1"/>
  <c r="AT460" i="1" l="1"/>
  <c r="AS460" i="1"/>
  <c r="AU460" i="1"/>
  <c r="AP462" i="1"/>
  <c r="AR461" i="1"/>
  <c r="AP463" i="1" l="1"/>
  <c r="AR462" i="1"/>
  <c r="AU461" i="1"/>
  <c r="AS461" i="1"/>
  <c r="AT461" i="1"/>
  <c r="AU462" i="1" l="1"/>
  <c r="AS462" i="1"/>
  <c r="AT462" i="1"/>
  <c r="AP464" i="1"/>
  <c r="AR463" i="1"/>
  <c r="AT463" i="1" l="1"/>
  <c r="AP465" i="1"/>
  <c r="AR464" i="1"/>
  <c r="AU463" i="1"/>
  <c r="AU464" i="1" s="1"/>
  <c r="AS463" i="1"/>
  <c r="AS464" i="1" l="1"/>
  <c r="AT464" i="1"/>
  <c r="AP466" i="1"/>
  <c r="AR465" i="1"/>
  <c r="AS465" i="1" l="1"/>
  <c r="AU465" i="1"/>
  <c r="AP467" i="1"/>
  <c r="AR466" i="1"/>
  <c r="AT465" i="1"/>
  <c r="AP468" i="1" l="1"/>
  <c r="AR467" i="1"/>
  <c r="AU466" i="1"/>
  <c r="AS466" i="1"/>
  <c r="AT466" i="1"/>
  <c r="AP469" i="1" l="1"/>
  <c r="AR468" i="1"/>
  <c r="AU467" i="1"/>
  <c r="AS467" i="1"/>
  <c r="AT467" i="1"/>
  <c r="AU468" i="1" l="1"/>
  <c r="AS468" i="1"/>
  <c r="AP470" i="1"/>
  <c r="AR469" i="1"/>
  <c r="AT468" i="1"/>
  <c r="AU469" i="1" l="1"/>
  <c r="AS469" i="1"/>
  <c r="AT469" i="1"/>
  <c r="AP471" i="1"/>
  <c r="AR470" i="1"/>
  <c r="AP472" i="1" l="1"/>
  <c r="AR471" i="1"/>
  <c r="AU470" i="1"/>
  <c r="AS470" i="1"/>
  <c r="AT470" i="1"/>
  <c r="AU471" i="1" l="1"/>
  <c r="AS471" i="1"/>
  <c r="AT471" i="1"/>
  <c r="AP473" i="1"/>
  <c r="AR472" i="1"/>
  <c r="AP474" i="1" l="1"/>
  <c r="AR473" i="1"/>
  <c r="AS472" i="1"/>
  <c r="AT472" i="1"/>
  <c r="AU472" i="1"/>
  <c r="AS473" i="1" l="1"/>
  <c r="AT473" i="1"/>
  <c r="AU473" i="1"/>
  <c r="AP475" i="1"/>
  <c r="AR474" i="1"/>
  <c r="AP476" i="1" l="1"/>
  <c r="AR475" i="1"/>
  <c r="AT474" i="1"/>
  <c r="AU474" i="1"/>
  <c r="AS474" i="1"/>
  <c r="AS475" i="1" l="1"/>
  <c r="AU475" i="1"/>
  <c r="AT475" i="1"/>
  <c r="AT476" i="1" s="1"/>
  <c r="AP477" i="1"/>
  <c r="AR476" i="1"/>
  <c r="AP478" i="1" l="1"/>
  <c r="AR477" i="1"/>
  <c r="AU476" i="1"/>
  <c r="AS476" i="1"/>
  <c r="AU477" i="1" l="1"/>
  <c r="AS477" i="1"/>
  <c r="AP479" i="1"/>
  <c r="AR478" i="1"/>
  <c r="AT477" i="1"/>
  <c r="AT478" i="1" s="1"/>
  <c r="AU478" i="1" l="1"/>
  <c r="AS478" i="1"/>
  <c r="AP480" i="1"/>
  <c r="AR479" i="1"/>
  <c r="AU479" i="1" l="1"/>
  <c r="AS479" i="1"/>
  <c r="AT479" i="1"/>
  <c r="AP481" i="1"/>
  <c r="AR480" i="1"/>
  <c r="AP482" i="1" l="1"/>
  <c r="AR481" i="1"/>
  <c r="AT480" i="1"/>
  <c r="AT481" i="1" s="1"/>
  <c r="AS480" i="1"/>
  <c r="AU480" i="1"/>
  <c r="AU481" i="1" l="1"/>
  <c r="AU482" i="1" s="1"/>
  <c r="AS481" i="1"/>
  <c r="AP483" i="1"/>
  <c r="AR482" i="1"/>
  <c r="AS482" i="1" l="1"/>
  <c r="AT482" i="1"/>
  <c r="AP484" i="1"/>
  <c r="AR483" i="1"/>
  <c r="AS483" i="1" l="1"/>
  <c r="AT483" i="1"/>
  <c r="AP485" i="1"/>
  <c r="AR484" i="1"/>
  <c r="AU483" i="1"/>
  <c r="AS484" i="1" l="1"/>
  <c r="AT484" i="1"/>
  <c r="AP486" i="1"/>
  <c r="AR485" i="1"/>
  <c r="AU484" i="1"/>
  <c r="AU485" i="1" s="1"/>
  <c r="AS485" i="1" l="1"/>
  <c r="AT485" i="1"/>
  <c r="AP487" i="1"/>
  <c r="AR486" i="1"/>
  <c r="AU486" i="1" l="1"/>
  <c r="AS486" i="1"/>
  <c r="AP488" i="1"/>
  <c r="AR487" i="1"/>
  <c r="AT486" i="1"/>
  <c r="AP489" i="1" l="1"/>
  <c r="AR488" i="1"/>
  <c r="AU487" i="1"/>
  <c r="AU488" i="1" s="1"/>
  <c r="AS487" i="1"/>
  <c r="AT487" i="1"/>
  <c r="AS488" i="1" l="1"/>
  <c r="AT488" i="1"/>
  <c r="AU489" i="1"/>
  <c r="AP490" i="1"/>
  <c r="AR489" i="1"/>
  <c r="AP491" i="1" l="1"/>
  <c r="AR490" i="1"/>
  <c r="AS489" i="1"/>
  <c r="AT489" i="1"/>
  <c r="AU490" i="1" l="1"/>
  <c r="AS490" i="1"/>
  <c r="AT490" i="1"/>
  <c r="AP492" i="1"/>
  <c r="AR491" i="1"/>
  <c r="AP493" i="1" l="1"/>
  <c r="AR492" i="1"/>
  <c r="AU491" i="1"/>
  <c r="AS491" i="1"/>
  <c r="AT491" i="1"/>
  <c r="AS492" i="1" l="1"/>
  <c r="AT492" i="1"/>
  <c r="AU492" i="1"/>
  <c r="AP494" i="1"/>
  <c r="AR493" i="1"/>
  <c r="AP495" i="1" l="1"/>
  <c r="AR494" i="1"/>
  <c r="AT493" i="1"/>
  <c r="AU493" i="1"/>
  <c r="AU494" i="1" s="1"/>
  <c r="AS493" i="1"/>
  <c r="AS494" i="1" l="1"/>
  <c r="AT494" i="1"/>
  <c r="AP496" i="1"/>
  <c r="AR495" i="1"/>
  <c r="AU495" i="1" s="1"/>
  <c r="AP497" i="1" l="1"/>
  <c r="AR496" i="1"/>
  <c r="AS495" i="1"/>
  <c r="AT495" i="1"/>
  <c r="AT496" i="1" l="1"/>
  <c r="AS496" i="1"/>
  <c r="AP498" i="1"/>
  <c r="AR497" i="1"/>
  <c r="AU496" i="1"/>
  <c r="AU497" i="1" l="1"/>
  <c r="AS497" i="1"/>
  <c r="AP499" i="1"/>
  <c r="AR498" i="1"/>
  <c r="AT497" i="1"/>
  <c r="AS498" i="1" l="1"/>
  <c r="AT498" i="1"/>
  <c r="AP500" i="1"/>
  <c r="AR499" i="1"/>
  <c r="AU498" i="1"/>
  <c r="AP501" i="1" l="1"/>
  <c r="AR500" i="1"/>
  <c r="AU499" i="1"/>
  <c r="AU500" i="1" s="1"/>
  <c r="AS499" i="1"/>
  <c r="AT499" i="1"/>
  <c r="AS500" i="1" l="1"/>
  <c r="AT500" i="1"/>
  <c r="AP502" i="1"/>
  <c r="AR501" i="1"/>
  <c r="AP503" i="1" l="1"/>
  <c r="AR502" i="1"/>
  <c r="AU501" i="1"/>
  <c r="AS501" i="1"/>
  <c r="AT501" i="1"/>
  <c r="AU502" i="1" l="1"/>
  <c r="AS502" i="1"/>
  <c r="AT502" i="1"/>
  <c r="AP504" i="1"/>
  <c r="AR503" i="1"/>
  <c r="AS503" i="1" l="1"/>
  <c r="AT503" i="1"/>
  <c r="AT504" i="1" s="1"/>
  <c r="AP505" i="1"/>
  <c r="AR504" i="1"/>
  <c r="AU503" i="1"/>
  <c r="AU504" i="1" l="1"/>
  <c r="AS504" i="1"/>
  <c r="AP506" i="1"/>
  <c r="AR505" i="1"/>
  <c r="AS505" i="1" l="1"/>
  <c r="AU505" i="1"/>
  <c r="AT505" i="1"/>
  <c r="AP507" i="1"/>
  <c r="AR506" i="1"/>
  <c r="AP508" i="1" l="1"/>
  <c r="AR507" i="1"/>
  <c r="AU506" i="1"/>
  <c r="AS506" i="1"/>
  <c r="AT506" i="1"/>
  <c r="AS507" i="1" l="1"/>
  <c r="AT507" i="1"/>
  <c r="AP509" i="1"/>
  <c r="AR508" i="1"/>
  <c r="AU507" i="1"/>
  <c r="AU508" i="1" s="1"/>
  <c r="AT508" i="1" l="1"/>
  <c r="AS508" i="1"/>
  <c r="AP510" i="1"/>
  <c r="AR509" i="1"/>
  <c r="AU509" i="1" s="1"/>
  <c r="AS509" i="1" l="1"/>
  <c r="AT509" i="1"/>
  <c r="AP511" i="1"/>
  <c r="AR510" i="1"/>
  <c r="AP512" i="1" l="1"/>
  <c r="AR511" i="1"/>
  <c r="AS510" i="1"/>
  <c r="AT510" i="1"/>
  <c r="AU510" i="1"/>
  <c r="AS511" i="1" l="1"/>
  <c r="AT511" i="1"/>
  <c r="AU511" i="1"/>
  <c r="AU512" i="1" s="1"/>
  <c r="AP513" i="1"/>
  <c r="AR512" i="1"/>
  <c r="AW63" i="1" l="1"/>
  <c r="AR513" i="1"/>
  <c r="AS512" i="1"/>
  <c r="AT512" i="1"/>
  <c r="AT513" i="1" s="1"/>
  <c r="AU513" i="1" l="1"/>
  <c r="AS51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*****</author>
    <author>PC</author>
    <author>jetomas</author>
  </authors>
  <commentList>
    <comment ref="J9" authorId="0" shapeId="0" xr:uid="{C88BC6B9-B6BB-4802-AD52-4026DE537208}">
      <text>
        <r>
          <rPr>
            <b/>
            <sz val="9"/>
            <color indexed="81"/>
            <rFont val="Tahoma"/>
            <family val="2"/>
          </rPr>
          <t>*****:</t>
        </r>
        <r>
          <rPr>
            <sz val="9"/>
            <color indexed="81"/>
            <rFont val="Tahoma"/>
            <family val="2"/>
          </rPr>
          <t xml:space="preserve">
Ver Analisis de Montecarlo en excel Out of Sample
</t>
        </r>
      </text>
    </comment>
    <comment ref="K15" authorId="1" shapeId="0" xr:uid="{2EBE7EAE-CE23-4913-972B-2D2B83F319A3}">
      <text>
        <r>
          <rPr>
            <b/>
            <sz val="10"/>
            <color indexed="81"/>
            <rFont val="Tahoma"/>
            <family val="2"/>
          </rPr>
          <t>PC:</t>
        </r>
        <r>
          <rPr>
            <sz val="10"/>
            <color indexed="81"/>
            <rFont val="Tahoma"/>
            <family val="2"/>
          </rPr>
          <t xml:space="preserve">
Cogemos la Desv.tipica del WF=2633</t>
        </r>
      </text>
    </comment>
    <comment ref="L15" authorId="1" shapeId="0" xr:uid="{0E3F1FF2-48D5-4C92-B34D-011A0B1DEA03}">
      <text>
        <r>
          <rPr>
            <b/>
            <sz val="10"/>
            <color indexed="81"/>
            <rFont val="Tahoma"/>
            <family val="2"/>
          </rPr>
          <t xml:space="preserve">
</t>
        </r>
      </text>
    </comment>
    <comment ref="J18" authorId="2" shapeId="0" xr:uid="{E25D0A94-999C-4C05-9555-1E4F6C2CB1D1}">
      <text>
        <r>
          <rPr>
            <b/>
            <sz val="9"/>
            <color indexed="81"/>
            <rFont val="Tahoma"/>
            <family val="2"/>
          </rPr>
          <t>jetomas:</t>
        </r>
        <r>
          <rPr>
            <sz val="9"/>
            <color indexed="81"/>
            <rFont val="Tahoma"/>
            <family val="2"/>
          </rPr>
          <t xml:space="preserve">
Se utiliza un valor medio del TF en el periodo WF
</t>
        </r>
      </text>
    </comment>
  </commentList>
</comments>
</file>

<file path=xl/sharedStrings.xml><?xml version="1.0" encoding="utf-8"?>
<sst xmlns="http://schemas.openxmlformats.org/spreadsheetml/2006/main" count="1350" uniqueCount="601">
  <si>
    <t>Tipo</t>
  </si>
  <si>
    <t>Parámetros</t>
  </si>
  <si>
    <t>Nombre</t>
  </si>
  <si>
    <t>Activo</t>
  </si>
  <si>
    <t>Valor del punto</t>
  </si>
  <si>
    <t>Tick</t>
  </si>
  <si>
    <t>Especificaciones</t>
  </si>
  <si>
    <t>Costes</t>
  </si>
  <si>
    <t>Slippage</t>
  </si>
  <si>
    <t>Deslizamientos</t>
  </si>
  <si>
    <t>Comisiones</t>
  </si>
  <si>
    <t>Inicio de graficación</t>
  </si>
  <si>
    <t>Fin de graficación</t>
  </si>
  <si>
    <t>Time Frame</t>
  </si>
  <si>
    <t>STATUS</t>
  </si>
  <si>
    <t>Max DD Status</t>
  </si>
  <si>
    <t>T-Test Status</t>
  </si>
  <si>
    <t>Chi Test</t>
  </si>
  <si>
    <t>BOUL21</t>
  </si>
  <si>
    <t>Market pos.</t>
  </si>
  <si>
    <t>Entry time</t>
  </si>
  <si>
    <t>Exit time</t>
  </si>
  <si>
    <t>Profit</t>
  </si>
  <si>
    <t>Cum. net profit</t>
  </si>
  <si>
    <t>Long</t>
  </si>
  <si>
    <t>Drawdown</t>
  </si>
  <si>
    <t>T-Test</t>
  </si>
  <si>
    <t>Registro</t>
  </si>
  <si>
    <t>Tendencial C. Nocturna</t>
  </si>
  <si>
    <t>SMA Periodo</t>
  </si>
  <si>
    <t>CMO Periodo</t>
  </si>
  <si>
    <t>CMO Nivel</t>
  </si>
  <si>
    <t>StopTrendUp</t>
  </si>
  <si>
    <t>StopTrendDown</t>
  </si>
  <si>
    <t>N.Ticks</t>
  </si>
  <si>
    <t>ES</t>
  </si>
  <si>
    <t>50$</t>
  </si>
  <si>
    <t>12,50$</t>
  </si>
  <si>
    <t>4$</t>
  </si>
  <si>
    <t>24H</t>
  </si>
  <si>
    <t>30 min</t>
  </si>
  <si>
    <t>Fecha Comienzo Simulación</t>
  </si>
  <si>
    <t>Fecha Puesta en Marcha</t>
  </si>
  <si>
    <t>Trade number</t>
  </si>
  <si>
    <t>Qty</t>
  </si>
  <si>
    <t>Profit+com</t>
  </si>
  <si>
    <t>Entry point</t>
  </si>
  <si>
    <t>Exit point</t>
  </si>
  <si>
    <t>Máx Histórico</t>
  </si>
  <si>
    <t>Trades</t>
  </si>
  <si>
    <t>BENEFICIO NETO</t>
  </si>
  <si>
    <t>Desviación típica</t>
  </si>
  <si>
    <t>Avg. Trade</t>
  </si>
  <si>
    <t>SQN</t>
  </si>
  <si>
    <t>Histórico Continuo</t>
  </si>
  <si>
    <t>Trade a trade</t>
  </si>
  <si>
    <t>Diario</t>
  </si>
  <si>
    <t>Nº operación</t>
  </si>
  <si>
    <t>Entry</t>
  </si>
  <si>
    <t xml:space="preserve"> </t>
  </si>
  <si>
    <t>07/01/2015</t>
  </si>
  <si>
    <t>12/01/2015</t>
  </si>
  <si>
    <t>16/01/2015</t>
  </si>
  <si>
    <t>26/01/2015</t>
  </si>
  <si>
    <t>29/01/2015</t>
  </si>
  <si>
    <t>02/02/2015</t>
  </si>
  <si>
    <t>05/02/2015</t>
  </si>
  <si>
    <t>09/02/2015</t>
  </si>
  <si>
    <t>17/02/2015</t>
  </si>
  <si>
    <t>19/02/2015</t>
  </si>
  <si>
    <t>27/02/2015</t>
  </si>
  <si>
    <t>04/03/2015</t>
  </si>
  <si>
    <t>05/03/2015</t>
  </si>
  <si>
    <t>11/03/2015</t>
  </si>
  <si>
    <t>12/03/2015</t>
  </si>
  <si>
    <t>20/03/2015</t>
  </si>
  <si>
    <t>25/03/2015</t>
  </si>
  <si>
    <t>26/03/2015</t>
  </si>
  <si>
    <t>27/03/2015</t>
  </si>
  <si>
    <t>01/04/2015</t>
  </si>
  <si>
    <t>02/04/2015</t>
  </si>
  <si>
    <t>06/04/2015</t>
  </si>
  <si>
    <t>08/04/2015</t>
  </si>
  <si>
    <t>14/04/2015</t>
  </si>
  <si>
    <t>28/04/2015</t>
  </si>
  <si>
    <t>12/05/2015</t>
  </si>
  <si>
    <t>20/05/2015</t>
  </si>
  <si>
    <t>21/05/2015</t>
  </si>
  <si>
    <t>25/05/2015</t>
  </si>
  <si>
    <t>26/05/2015</t>
  </si>
  <si>
    <t>01/06/2015</t>
  </si>
  <si>
    <t>05/06/2015</t>
  </si>
  <si>
    <t>08/06/2015</t>
  </si>
  <si>
    <t>15/06/2015</t>
  </si>
  <si>
    <t>16/06/2015</t>
  </si>
  <si>
    <t>22/06/2015</t>
  </si>
  <si>
    <t>26/06/2015</t>
  </si>
  <si>
    <t>29/06/2015</t>
  </si>
  <si>
    <t>03/07/2015</t>
  </si>
  <si>
    <t>06/07/2015</t>
  </si>
  <si>
    <t>22/07/2015</t>
  </si>
  <si>
    <t>03/08/2015</t>
  </si>
  <si>
    <t>04/08/2015</t>
  </si>
  <si>
    <t>05/08/2015</t>
  </si>
  <si>
    <t>14/08/2015</t>
  </si>
  <si>
    <t>20/08/2015</t>
  </si>
  <si>
    <t>21/08/2015</t>
  </si>
  <si>
    <t>24/08/2015</t>
  </si>
  <si>
    <t>26/08/2015</t>
  </si>
  <si>
    <t>31/08/2015</t>
  </si>
  <si>
    <t>01/09/2015</t>
  </si>
  <si>
    <t>04/09/2015</t>
  </si>
  <si>
    <t>10/09/2015</t>
  </si>
  <si>
    <t>18/09/2015</t>
  </si>
  <si>
    <t>21/09/2015</t>
  </si>
  <si>
    <t>23/09/2015</t>
  </si>
  <si>
    <t>25/09/2015</t>
  </si>
  <si>
    <t>28/09/2015</t>
  </si>
  <si>
    <t>29/09/2015</t>
  </si>
  <si>
    <t>07/10/2015</t>
  </si>
  <si>
    <t>14/10/2015</t>
  </si>
  <si>
    <t>21/10/2015</t>
  </si>
  <si>
    <t>22/10/2015</t>
  </si>
  <si>
    <t>02/11/2015</t>
  </si>
  <si>
    <t>05/11/2015</t>
  </si>
  <si>
    <t>12/11/2015</t>
  </si>
  <si>
    <t>13/11/2015</t>
  </si>
  <si>
    <t>16/11/2015</t>
  </si>
  <si>
    <t>20/11/2015</t>
  </si>
  <si>
    <t>30/11/2015</t>
  </si>
  <si>
    <t>09/12/2015</t>
  </si>
  <si>
    <t>10/12/2015</t>
  </si>
  <si>
    <t>14/12/2015</t>
  </si>
  <si>
    <t>18/12/2015</t>
  </si>
  <si>
    <t>21/12/2015</t>
  </si>
  <si>
    <t>31/12/2015</t>
  </si>
  <si>
    <t>07/01/2016</t>
  </si>
  <si>
    <t>08/01/2016</t>
  </si>
  <si>
    <t>11/01/2016</t>
  </si>
  <si>
    <t>14/01/2016</t>
  </si>
  <si>
    <t>26/01/2016</t>
  </si>
  <si>
    <t>28/01/2016</t>
  </si>
  <si>
    <t>02/02/2016</t>
  </si>
  <si>
    <t>03/02/2016</t>
  </si>
  <si>
    <t>11/02/2016</t>
  </si>
  <si>
    <t>19/02/2016</t>
  </si>
  <si>
    <t>22/02/2016</t>
  </si>
  <si>
    <t>24/02/2016</t>
  </si>
  <si>
    <t>29/02/2016</t>
  </si>
  <si>
    <t>01/03/2016</t>
  </si>
  <si>
    <t>09/03/2016</t>
  </si>
  <si>
    <t>24/03/2016</t>
  </si>
  <si>
    <t>05/04/2016</t>
  </si>
  <si>
    <t>08/04/2016</t>
  </si>
  <si>
    <t>12/04/2016</t>
  </si>
  <si>
    <t>18/04/2016</t>
  </si>
  <si>
    <t>22/04/2016</t>
  </si>
  <si>
    <t>06/05/2016</t>
  </si>
  <si>
    <t>10/05/2016</t>
  </si>
  <si>
    <t>12/05/2016</t>
  </si>
  <si>
    <t>24/05/2016</t>
  </si>
  <si>
    <t>06/06/2016</t>
  </si>
  <si>
    <t>10/06/2016</t>
  </si>
  <si>
    <t>13/06/2016</t>
  </si>
  <si>
    <t>14/06/2016</t>
  </si>
  <si>
    <t>27/06/2016</t>
  </si>
  <si>
    <t>06/07/2016</t>
  </si>
  <si>
    <t>26/07/2016</t>
  </si>
  <si>
    <t>28/07/2016</t>
  </si>
  <si>
    <t>11/08/2016</t>
  </si>
  <si>
    <t>17/08/2016</t>
  </si>
  <si>
    <t>22/08/2016</t>
  </si>
  <si>
    <t>25/08/2016</t>
  </si>
  <si>
    <t>31/08/2016</t>
  </si>
  <si>
    <t>01/09/2016</t>
  </si>
  <si>
    <t>02/09/2016</t>
  </si>
  <si>
    <t>08/09/2016</t>
  </si>
  <si>
    <t>09/09/2016</t>
  </si>
  <si>
    <t>12/09/2016</t>
  </si>
  <si>
    <t>26/09/2016</t>
  </si>
  <si>
    <t>27/09/2016</t>
  </si>
  <si>
    <t>30/09/2016</t>
  </si>
  <si>
    <t>05/10/2016</t>
  </si>
  <si>
    <t>13/10/2016</t>
  </si>
  <si>
    <t>14/10/2016</t>
  </si>
  <si>
    <t>21/10/2016</t>
  </si>
  <si>
    <t>26/10/2016</t>
  </si>
  <si>
    <t>28/10/2016</t>
  </si>
  <si>
    <t>03/11/2016</t>
  </si>
  <si>
    <t>04/11/2016</t>
  </si>
  <si>
    <t>15/11/2016</t>
  </si>
  <si>
    <t>17/11/2016</t>
  </si>
  <si>
    <t>29/11/2016</t>
  </si>
  <si>
    <t>01/12/2016</t>
  </si>
  <si>
    <t>05/12/2016</t>
  </si>
  <si>
    <t>13/12/2016</t>
  </si>
  <si>
    <t>15/12/2016</t>
  </si>
  <si>
    <t>22/12/2016</t>
  </si>
  <si>
    <t>29/12/2016</t>
  </si>
  <si>
    <t>10/01/2017</t>
  </si>
  <si>
    <t>13/01/2017</t>
  </si>
  <si>
    <t>17/01/2017</t>
  </si>
  <si>
    <t>23/01/2017</t>
  </si>
  <si>
    <t>30/01/2017</t>
  </si>
  <si>
    <t>02/02/2017</t>
  </si>
  <si>
    <t>03/03/2017</t>
  </si>
  <si>
    <t>06/03/2017</t>
  </si>
  <si>
    <t>08/03/2017</t>
  </si>
  <si>
    <t>22/03/2017</t>
  </si>
  <si>
    <t>27/03/2017</t>
  </si>
  <si>
    <t>03/04/2017</t>
  </si>
  <si>
    <t>04/04/2017</t>
  </si>
  <si>
    <t>06/04/2017</t>
  </si>
  <si>
    <t>12/04/2017</t>
  </si>
  <si>
    <t>13/04/2017</t>
  </si>
  <si>
    <t>17/04/2017</t>
  </si>
  <si>
    <t>01/05/2017</t>
  </si>
  <si>
    <t>09/05/2017</t>
  </si>
  <si>
    <t>10/05/2017</t>
  </si>
  <si>
    <t>12/05/2017</t>
  </si>
  <si>
    <t>17/05/2017</t>
  </si>
  <si>
    <t>31/05/2017</t>
  </si>
  <si>
    <t>15/06/2017</t>
  </si>
  <si>
    <t>21/06/2017</t>
  </si>
  <si>
    <t>22/06/2017</t>
  </si>
  <si>
    <t>28/06/2017</t>
  </si>
  <si>
    <t>05/07/2017</t>
  </si>
  <si>
    <t>24/07/2017</t>
  </si>
  <si>
    <t>28/07/2017</t>
  </si>
  <si>
    <t>03/08/2017</t>
  </si>
  <si>
    <t>04/08/2017</t>
  </si>
  <si>
    <t>09/08/2017</t>
  </si>
  <si>
    <t>11/08/2017</t>
  </si>
  <si>
    <t>16/08/2017</t>
  </si>
  <si>
    <t>18/08/2017</t>
  </si>
  <si>
    <t>24/08/2017</t>
  </si>
  <si>
    <t>28/08/2017</t>
  </si>
  <si>
    <t>29/08/2017</t>
  </si>
  <si>
    <t>04/09/2017</t>
  </si>
  <si>
    <t>06/09/2017</t>
  </si>
  <si>
    <t>15/09/2017</t>
  </si>
  <si>
    <t>22/09/2017</t>
  </si>
  <si>
    <t>13/10/2017</t>
  </si>
  <si>
    <t>31/10/2017</t>
  </si>
  <si>
    <t>08/11/2017</t>
  </si>
  <si>
    <t>14/11/2017</t>
  </si>
  <si>
    <t>15/11/2017</t>
  </si>
  <si>
    <t>16/11/2017</t>
  </si>
  <si>
    <t>20/11/2017</t>
  </si>
  <si>
    <t>23/11/2017</t>
  </si>
  <si>
    <t>28/11/2017</t>
  </si>
  <si>
    <t>05/12/2017</t>
  </si>
  <si>
    <t>06/12/2017</t>
  </si>
  <si>
    <t>15/12/2017</t>
  </si>
  <si>
    <t>16/01/2018</t>
  </si>
  <si>
    <t>19/01/2018</t>
  </si>
  <si>
    <t>30/01/2018</t>
  </si>
  <si>
    <t>31/01/2018</t>
  </si>
  <si>
    <t>02/02/2018</t>
  </si>
  <si>
    <t>05/02/2018</t>
  </si>
  <si>
    <t>06/02/2018</t>
  </si>
  <si>
    <t>08/02/2018</t>
  </si>
  <si>
    <t>09/02/2018</t>
  </si>
  <si>
    <t>21/02/2018</t>
  </si>
  <si>
    <t>22/02/2018</t>
  </si>
  <si>
    <t>28/02/2018</t>
  </si>
  <si>
    <t>01/03/2018</t>
  </si>
  <si>
    <t>07/03/2018</t>
  </si>
  <si>
    <t>14/03/2018</t>
  </si>
  <si>
    <t>22/03/2018</t>
  </si>
  <si>
    <t>23/03/2018</t>
  </si>
  <si>
    <t>26/03/2018</t>
  </si>
  <si>
    <t>06/04/2018</t>
  </si>
  <si>
    <t>20/04/2018</t>
  </si>
  <si>
    <t>03/05/2018</t>
  </si>
  <si>
    <t>15/05/2018</t>
  </si>
  <si>
    <t>16/05/2018</t>
  </si>
  <si>
    <t>29/05/2018</t>
  </si>
  <si>
    <t>30/05/2018</t>
  </si>
  <si>
    <t>18/06/2018</t>
  </si>
  <si>
    <t>19/06/2018</t>
  </si>
  <si>
    <t>25/06/2018</t>
  </si>
  <si>
    <t>04/07/2018</t>
  </si>
  <si>
    <t>11/07/2018</t>
  </si>
  <si>
    <t>17/07/2018</t>
  </si>
  <si>
    <t>23/07/2018</t>
  </si>
  <si>
    <t>30/07/2018</t>
  </si>
  <si>
    <t>09/08/2018</t>
  </si>
  <si>
    <t>10/08/2018</t>
  </si>
  <si>
    <t>16/08/2018</t>
  </si>
  <si>
    <t>22/08/2018</t>
  </si>
  <si>
    <t>24/08/2018</t>
  </si>
  <si>
    <t>31/08/2018</t>
  </si>
  <si>
    <t>05/09/2018</t>
  </si>
  <si>
    <t>06/09/2018</t>
  </si>
  <si>
    <t>07/09/2018</t>
  </si>
  <si>
    <t>17/09/2018</t>
  </si>
  <si>
    <t>18/09/2018</t>
  </si>
  <si>
    <t>24/09/2018</t>
  </si>
  <si>
    <t>03/10/2018</t>
  </si>
  <si>
    <t>04/10/2018</t>
  </si>
  <si>
    <t>11/10/2018</t>
  </si>
  <si>
    <t>18/10/2018</t>
  </si>
  <si>
    <t>19/10/2018</t>
  </si>
  <si>
    <t>22/10/2018</t>
  </si>
  <si>
    <t>23/10/2018</t>
  </si>
  <si>
    <t>30/10/2018</t>
  </si>
  <si>
    <t>05/11/2018</t>
  </si>
  <si>
    <t>13/11/2018</t>
  </si>
  <si>
    <t>15/11/2018</t>
  </si>
  <si>
    <t>20/11/2018</t>
  </si>
  <si>
    <t>21/11/2018</t>
  </si>
  <si>
    <t>26/11/2018</t>
  </si>
  <si>
    <t>05/12/2018</t>
  </si>
  <si>
    <t>06/12/2018</t>
  </si>
  <si>
    <t>10/12/2018</t>
  </si>
  <si>
    <t>18/12/2018</t>
  </si>
  <si>
    <t>19/12/2018</t>
  </si>
  <si>
    <t>24/12/2018</t>
  </si>
  <si>
    <t>26/12/2018</t>
  </si>
  <si>
    <t>04/01/2019</t>
  </si>
  <si>
    <t>14/01/2019</t>
  </si>
  <si>
    <t>29/01/2019</t>
  </si>
  <si>
    <t>07/02/2019</t>
  </si>
  <si>
    <t>15/02/2019</t>
  </si>
  <si>
    <t>26/02/2019</t>
  </si>
  <si>
    <t>27/02/2019</t>
  </si>
  <si>
    <t>01/03/2019</t>
  </si>
  <si>
    <t>05/03/2019</t>
  </si>
  <si>
    <t>06/03/2019</t>
  </si>
  <si>
    <t>08/03/2019</t>
  </si>
  <si>
    <t>13/03/2019</t>
  </si>
  <si>
    <t>15/03/2019</t>
  </si>
  <si>
    <t>20/03/2019</t>
  </si>
  <si>
    <t>21/03/2019</t>
  </si>
  <si>
    <t>28/03/2019</t>
  </si>
  <si>
    <t>03/04/2019</t>
  </si>
  <si>
    <t>10/04/2019</t>
  </si>
  <si>
    <t>12/04/2019</t>
  </si>
  <si>
    <t>18/04/2019</t>
  </si>
  <si>
    <t>26/04/2019</t>
  </si>
  <si>
    <t>02/05/2019</t>
  </si>
  <si>
    <t>06/05/2019</t>
  </si>
  <si>
    <t>09/05/2019</t>
  </si>
  <si>
    <t>13/05/2019</t>
  </si>
  <si>
    <t>14/05/2019</t>
  </si>
  <si>
    <t>20/05/2019</t>
  </si>
  <si>
    <t>23/05/2019</t>
  </si>
  <si>
    <t>29/05/2019</t>
  </si>
  <si>
    <t>31/05/2019</t>
  </si>
  <si>
    <t>03/06/2019</t>
  </si>
  <si>
    <t>02/07/2019</t>
  </si>
  <si>
    <t>08/07/2019</t>
  </si>
  <si>
    <t>09/07/2019</t>
  </si>
  <si>
    <t>17/07/2019</t>
  </si>
  <si>
    <t>18/07/2019</t>
  </si>
  <si>
    <t>22/07/2019</t>
  </si>
  <si>
    <t>01/08/2019</t>
  </si>
  <si>
    <t>02/08/2019</t>
  </si>
  <si>
    <t>05/08/2019</t>
  </si>
  <si>
    <t>06/08/2019</t>
  </si>
  <si>
    <t>12/08/2019</t>
  </si>
  <si>
    <t>21/08/2019</t>
  </si>
  <si>
    <t>26/08/2019</t>
  </si>
  <si>
    <t>02/09/2019</t>
  </si>
  <si>
    <t>11/09/2019</t>
  </si>
  <si>
    <t>16/09/2019</t>
  </si>
  <si>
    <t>27/09/2019</t>
  </si>
  <si>
    <t>03/10/2019</t>
  </si>
  <si>
    <t>17/10/2019</t>
  </si>
  <si>
    <t>23/10/2019</t>
  </si>
  <si>
    <t>25/10/2019</t>
  </si>
  <si>
    <t>06/11/2019</t>
  </si>
  <si>
    <t>12/11/2019</t>
  </si>
  <si>
    <t>20/11/2019</t>
  </si>
  <si>
    <t>21/11/2019</t>
  </si>
  <si>
    <t>03/12/2019</t>
  </si>
  <si>
    <t>10/12/2019</t>
  </si>
  <si>
    <t>06/01/2020</t>
  </si>
  <si>
    <t>08/01/2020</t>
  </si>
  <si>
    <t>13/01/2020</t>
  </si>
  <si>
    <t>15/01/2020</t>
  </si>
  <si>
    <t>21/01/2020</t>
  </si>
  <si>
    <t>23/01/2020</t>
  </si>
  <si>
    <t>27/01/2020</t>
  </si>
  <si>
    <t>28/01/2020</t>
  </si>
  <si>
    <t>30/01/2020</t>
  </si>
  <si>
    <t>10/02/2020</t>
  </si>
  <si>
    <t>18/02/2020</t>
  </si>
  <si>
    <t>21/02/2020</t>
  </si>
  <si>
    <t>24/02/2020</t>
  </si>
  <si>
    <t>25/02/2020</t>
  </si>
  <si>
    <t>27/02/2020</t>
  </si>
  <si>
    <t>28/02/2020</t>
  </si>
  <si>
    <t>06/03/2020</t>
  </si>
  <si>
    <t>13/03/2020</t>
  </si>
  <si>
    <t>17/03/2020</t>
  </si>
  <si>
    <t>20/03/2020</t>
  </si>
  <si>
    <t>30/03/2020</t>
  </si>
  <si>
    <t>01/04/2020</t>
  </si>
  <si>
    <t>08/04/2020</t>
  </si>
  <si>
    <t>13/04/2020</t>
  </si>
  <si>
    <t>16/04/2020</t>
  </si>
  <si>
    <t>22/04/2020</t>
  </si>
  <si>
    <t>24/04/2020</t>
  </si>
  <si>
    <t>01/05/2020</t>
  </si>
  <si>
    <t>04/05/2020</t>
  </si>
  <si>
    <t>07/05/2020</t>
  </si>
  <si>
    <t>12/05/2020</t>
  </si>
  <si>
    <t>13/05/2020</t>
  </si>
  <si>
    <t>14/05/2020</t>
  </si>
  <si>
    <t>29/05/2020</t>
  </si>
  <si>
    <t>11/06/2020</t>
  </si>
  <si>
    <t>15/06/2020</t>
  </si>
  <si>
    <t>18/06/2020</t>
  </si>
  <si>
    <t>22/06/2020</t>
  </si>
  <si>
    <t>29/06/2020</t>
  </si>
  <si>
    <t>17/07/2020</t>
  </si>
  <si>
    <t>20/08/2020</t>
  </si>
  <si>
    <t>01/09/2020</t>
  </si>
  <si>
    <t>04/09/2020</t>
  </si>
  <si>
    <t>07/09/2020</t>
  </si>
  <si>
    <t>09/09/2020</t>
  </si>
  <si>
    <t>17/09/2020</t>
  </si>
  <si>
    <t>18/09/2020</t>
  </si>
  <si>
    <t>24/09/2020</t>
  </si>
  <si>
    <t>07/10/2020</t>
  </si>
  <si>
    <t>15/10/2020</t>
  </si>
  <si>
    <t>19/10/2020</t>
  </si>
  <si>
    <t>22/10/2020</t>
  </si>
  <si>
    <t>28/10/2020</t>
  </si>
  <si>
    <t>29/10/2020</t>
  </si>
  <si>
    <t>30/10/2020</t>
  </si>
  <si>
    <t>11/11/2020</t>
  </si>
  <si>
    <t>18/11/2020</t>
  </si>
  <si>
    <t>19/11/2020</t>
  </si>
  <si>
    <t>20/11/2020</t>
  </si>
  <si>
    <t>27/11/2020</t>
  </si>
  <si>
    <t>08/12/2020</t>
  </si>
  <si>
    <t>10/12/2020</t>
  </si>
  <si>
    <t>15/12/2020</t>
  </si>
  <si>
    <t>22/12/2020</t>
  </si>
  <si>
    <t>23/12/2020</t>
  </si>
  <si>
    <t>30/12/2020</t>
  </si>
  <si>
    <t>12/01/2021</t>
  </si>
  <si>
    <t>15/01/2021</t>
  </si>
  <si>
    <t>18/01/2021</t>
  </si>
  <si>
    <t>28/01/2021</t>
  </si>
  <si>
    <t>01/02/2021</t>
  </si>
  <si>
    <t>11/02/2021</t>
  </si>
  <si>
    <t>17/02/2021</t>
  </si>
  <si>
    <t>19/02/2021</t>
  </si>
  <si>
    <t>23/02/2021</t>
  </si>
  <si>
    <t>26/02/2021</t>
  </si>
  <si>
    <t>03/03/2021</t>
  </si>
  <si>
    <t>04/03/2021</t>
  </si>
  <si>
    <t>09/03/2021</t>
  </si>
  <si>
    <t>19/03/2021</t>
  </si>
  <si>
    <t>24/03/2021</t>
  </si>
  <si>
    <t>25/03/2021</t>
  </si>
  <si>
    <t>31/03/2021</t>
  </si>
  <si>
    <t>23/04/2021</t>
  </si>
  <si>
    <t>28/04/2021</t>
  </si>
  <si>
    <t>04/05/2021</t>
  </si>
  <si>
    <t>11/05/2021</t>
  </si>
  <si>
    <t>13/05/2021</t>
  </si>
  <si>
    <t>19/05/2021</t>
  </si>
  <si>
    <t>31/05/2021</t>
  </si>
  <si>
    <t>04/06/2021</t>
  </si>
  <si>
    <t>10/06/2021</t>
  </si>
  <si>
    <t>16/06/2021</t>
  </si>
  <si>
    <t>17/06/2021</t>
  </si>
  <si>
    <t>21/06/2021</t>
  </si>
  <si>
    <t>07/07/2021</t>
  </si>
  <si>
    <t>14/07/2021</t>
  </si>
  <si>
    <t>16/07/2021</t>
  </si>
  <si>
    <t>19/07/2021</t>
  </si>
  <si>
    <t>29/07/2021</t>
  </si>
  <si>
    <t>30/07/2021</t>
  </si>
  <si>
    <t>03/08/2021</t>
  </si>
  <si>
    <t>09/08/2021</t>
  </si>
  <si>
    <t>18/08/2021</t>
  </si>
  <si>
    <t>19/08/2021</t>
  </si>
  <si>
    <t>27/08/2021</t>
  </si>
  <si>
    <t>02/09/2021</t>
  </si>
  <si>
    <t>06/09/2021</t>
  </si>
  <si>
    <t>08/09/2021</t>
  </si>
  <si>
    <t>09/09/2021</t>
  </si>
  <si>
    <t>10/09/2021</t>
  </si>
  <si>
    <t>13/09/2021</t>
  </si>
  <si>
    <t>17/09/2021</t>
  </si>
  <si>
    <t>20/09/2021</t>
  </si>
  <si>
    <t>22/09/2021</t>
  </si>
  <si>
    <t>28/09/2021</t>
  </si>
  <si>
    <t>29/09/2021</t>
  </si>
  <si>
    <t>01/10/2021</t>
  </si>
  <si>
    <t>05/10/2021</t>
  </si>
  <si>
    <t>11/10/2021</t>
  </si>
  <si>
    <t>12/10/2021</t>
  </si>
  <si>
    <t>13/10/2021</t>
  </si>
  <si>
    <t>28/10/2021</t>
  </si>
  <si>
    <t>10/11/2021</t>
  </si>
  <si>
    <t>11/11/2021</t>
  </si>
  <si>
    <t>Sistema</t>
  </si>
  <si>
    <t>Mercado</t>
  </si>
  <si>
    <t>Divisa</t>
  </si>
  <si>
    <t>$</t>
  </si>
  <si>
    <t>Periodo WF</t>
  </si>
  <si>
    <t>Garantías</t>
  </si>
  <si>
    <t>Comisiones r/t</t>
  </si>
  <si>
    <t>Capital Inicial</t>
  </si>
  <si>
    <t>Slippage r/t</t>
  </si>
  <si>
    <t>Round-Turn</t>
  </si>
  <si>
    <t>Test Profile</t>
  </si>
  <si>
    <t>Resultados en su Divisa</t>
  </si>
  <si>
    <t>Nominal</t>
  </si>
  <si>
    <t>Banda sup</t>
  </si>
  <si>
    <t>Banda inf</t>
  </si>
  <si>
    <t>Max</t>
  </si>
  <si>
    <t>Min.</t>
  </si>
  <si>
    <t>Bº anual</t>
  </si>
  <si>
    <t xml:space="preserve">Desviacion típica anual </t>
  </si>
  <si>
    <t>Bº anual%(resp.capital)</t>
  </si>
  <si>
    <t>Bº Anual</t>
  </si>
  <si>
    <t>Medio</t>
  </si>
  <si>
    <t>B.Sup</t>
  </si>
  <si>
    <t>B.Inf</t>
  </si>
  <si>
    <t>(+/- 2 Desv.Tipicas)</t>
  </si>
  <si>
    <t>Bº Mensual</t>
  </si>
  <si>
    <t>Desv.Tipica</t>
  </si>
  <si>
    <t>Bº Semanal</t>
  </si>
  <si>
    <t>Bº Diario</t>
  </si>
  <si>
    <t>Estadísticos por Negocio</t>
  </si>
  <si>
    <t>Media</t>
  </si>
  <si>
    <t>Número de Negocios por Año</t>
  </si>
  <si>
    <t>Número Total Negocios</t>
  </si>
  <si>
    <t>Fiabilidad</t>
  </si>
  <si>
    <t>Negocio Medio</t>
  </si>
  <si>
    <t>(Incluido Slippage y Comisiones)</t>
  </si>
  <si>
    <t>Bandas de Negocio(Media+/- 3 Desv.)</t>
  </si>
  <si>
    <t>Mejor Negocio</t>
  </si>
  <si>
    <t>Media Negocios ganadores</t>
  </si>
  <si>
    <t>Max. Nº Negocios Ganadores Consec.</t>
  </si>
  <si>
    <t>Peor Negocio</t>
  </si>
  <si>
    <t>Media Negocios perdedores</t>
  </si>
  <si>
    <t>Max. Nº Negocios Perdedores Consec.</t>
  </si>
  <si>
    <t>Drawdowns</t>
  </si>
  <si>
    <t>DrawDown Medio</t>
  </si>
  <si>
    <t>DrawDown Medio (en% Equity)</t>
  </si>
  <si>
    <t>Trades en Drawdown</t>
  </si>
  <si>
    <t>Mayor Drawdown</t>
  </si>
  <si>
    <t>Mayor Drawdown (en% Equity)</t>
  </si>
  <si>
    <t>OP.</t>
  </si>
  <si>
    <t>F. Entrada</t>
  </si>
  <si>
    <t>F. Salida</t>
  </si>
  <si>
    <t>Descripción de las observaciones, alarmas, fallos</t>
  </si>
  <si>
    <t>Informe nº</t>
  </si>
  <si>
    <t>2015-2021</t>
  </si>
  <si>
    <t>BOUL2022</t>
  </si>
  <si>
    <t>Net Profit</t>
  </si>
  <si>
    <t>Max DD</t>
  </si>
  <si>
    <t>Max NetProfit</t>
  </si>
  <si>
    <t>Current Drawdown</t>
  </si>
  <si>
    <t>Max Trades in Drawdown</t>
  </si>
  <si>
    <t>Gross Profit</t>
  </si>
  <si>
    <t>Gross Loss</t>
  </si>
  <si>
    <t>Profit Factor</t>
  </si>
  <si>
    <t>Total # of Trades</t>
  </si>
  <si>
    <t>Winning trades</t>
  </si>
  <si>
    <t>Negative Trades</t>
  </si>
  <si>
    <t>% Winning trades</t>
  </si>
  <si>
    <t>Average trades</t>
  </si>
  <si>
    <t>Largest Winning Trade</t>
  </si>
  <si>
    <t>Largest Losing Trade</t>
  </si>
  <si>
    <t>Standard Deviation</t>
  </si>
  <si>
    <t>T test</t>
  </si>
  <si>
    <t>Grados de Libertad</t>
  </si>
  <si>
    <t>T test ultimo trade</t>
  </si>
  <si>
    <t>Nivel de confianza 95%</t>
  </si>
  <si>
    <t>Estado T</t>
  </si>
  <si>
    <t>Trades in DD</t>
  </si>
  <si>
    <t>Trades in Drawdown acumulativo</t>
  </si>
  <si>
    <t>Trades in DD acumulativo</t>
  </si>
  <si>
    <t>Net Profit Ac.</t>
  </si>
  <si>
    <t>Max Histórico</t>
  </si>
  <si>
    <t>Trades en DD</t>
  </si>
  <si>
    <t>Cons Negativo</t>
  </si>
  <si>
    <t>Cons. Posit</t>
  </si>
  <si>
    <t>MODULO B: TEST PROFILE</t>
  </si>
  <si>
    <t>MODULO A : Descripción del sistema</t>
  </si>
  <si>
    <t>MODULO J: STATUS</t>
  </si>
  <si>
    <t>MODULO H :Registro</t>
  </si>
  <si>
    <t>MODULO G: WALK FORWARD</t>
  </si>
  <si>
    <t>MODULO C: Control de la Operativa</t>
  </si>
  <si>
    <t>MODULO E: REGISTRO DE INCIDENCIAS</t>
  </si>
  <si>
    <t>Deslizamiento</t>
  </si>
  <si>
    <t>Teórico</t>
  </si>
  <si>
    <t>Real</t>
  </si>
  <si>
    <t>Av Slippage+Gastos</t>
  </si>
  <si>
    <t>Deslizamientos muy grandes</t>
  </si>
  <si>
    <t>NCSA001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</si>
</sst>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\ _€"/>
    <numFmt numFmtId="165" formatCode="#,##0_ ;[Red]\-#,##0\ "/>
    <numFmt numFmtId="166" formatCode="[$$-409]#,##0.00_ ;[Red]\-[$$-409]#,##0.00\ "/>
    <numFmt numFmtId="167" formatCode="0_ ;[Red]\-0\ "/>
    <numFmt numFmtId="168" formatCode="[$$-540A]#,##0_ ;[Red]\-[$$-540A]#,##0\ "/>
    <numFmt numFmtId="169" formatCode="[$$-409]#,##0"/>
    <numFmt numFmtId="170" formatCode="#,##0\ &quot;€&quot;"/>
    <numFmt numFmtId="171" formatCode="[$$-540A]#,##0.00_ ;[Red]\-[$$-540A]#,##0.00\ "/>
  </numFmts>
  <fonts count="21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Microsoft Sans Serif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9"/>
      <color theme="0" tint="-0.1499984740745262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11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1">
    <xf numFmtId="0" fontId="0" fillId="0" borderId="0" xfId="0"/>
    <xf numFmtId="0" fontId="0" fillId="0" borderId="1" xfId="0" applyBorder="1"/>
    <xf numFmtId="14" fontId="0" fillId="0" borderId="1" xfId="0" applyNumberFormat="1" applyBorder="1"/>
    <xf numFmtId="22" fontId="0" fillId="0" borderId="1" xfId="0" applyNumberFormat="1" applyBorder="1"/>
    <xf numFmtId="164" fontId="0" fillId="0" borderId="1" xfId="0" applyNumberFormat="1" applyBorder="1"/>
    <xf numFmtId="0" fontId="0" fillId="0" borderId="0" xfId="0"/>
    <xf numFmtId="4" fontId="0" fillId="0" borderId="1" xfId="0" applyNumberFormat="1" applyBorder="1"/>
    <xf numFmtId="14" fontId="9" fillId="10" borderId="0" xfId="0" applyNumberFormat="1" applyFont="1" applyFill="1" applyBorder="1" applyAlignment="1">
      <alignment horizontal="center" vertical="center"/>
    </xf>
    <xf numFmtId="0" fontId="9" fillId="10" borderId="0" xfId="0" applyFont="1" applyFill="1" applyBorder="1" applyAlignment="1">
      <alignment horizontal="center" vertical="center"/>
    </xf>
    <xf numFmtId="14" fontId="9" fillId="0" borderId="0" xfId="0" applyNumberFormat="1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Border="1" applyAlignment="1"/>
    <xf numFmtId="0" fontId="0" fillId="0" borderId="0" xfId="0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17" xfId="0" applyNumberFormat="1" applyBorder="1" applyAlignment="1">
      <alignment horizontal="center"/>
    </xf>
    <xf numFmtId="0" fontId="0" fillId="5" borderId="17" xfId="0" applyFill="1" applyBorder="1"/>
    <xf numFmtId="0" fontId="0" fillId="5" borderId="16" xfId="0" applyFill="1" applyBorder="1" applyAlignment="1">
      <alignment horizontal="center"/>
    </xf>
    <xf numFmtId="0" fontId="0" fillId="4" borderId="4" xfId="0" applyFill="1" applyBorder="1"/>
    <xf numFmtId="0" fontId="0" fillId="4" borderId="5" xfId="0" applyFill="1" applyBorder="1"/>
    <xf numFmtId="166" fontId="0" fillId="0" borderId="0" xfId="0" applyNumberFormat="1" applyAlignment="1">
      <alignment horizontal="center"/>
    </xf>
    <xf numFmtId="0" fontId="9" fillId="9" borderId="1" xfId="0" applyFont="1" applyFill="1" applyBorder="1" applyAlignment="1">
      <alignment horizontal="center" vertical="center"/>
    </xf>
    <xf numFmtId="14" fontId="10" fillId="0" borderId="0" xfId="0" applyNumberFormat="1" applyFont="1" applyFill="1" applyAlignment="1">
      <alignment horizontal="center"/>
    </xf>
    <xf numFmtId="165" fontId="10" fillId="0" borderId="0" xfId="0" applyNumberFormat="1" applyFont="1" applyFill="1" applyAlignment="1"/>
    <xf numFmtId="14" fontId="0" fillId="4" borderId="22" xfId="0" applyNumberFormat="1" applyFill="1" applyBorder="1"/>
    <xf numFmtId="0" fontId="0" fillId="4" borderId="4" xfId="0" applyFill="1" applyBorder="1" applyAlignment="1">
      <alignment horizontal="center"/>
    </xf>
    <xf numFmtId="165" fontId="6" fillId="4" borderId="5" xfId="0" applyNumberFormat="1" applyFont="1" applyFill="1" applyBorder="1" applyAlignment="1"/>
    <xf numFmtId="14" fontId="5" fillId="0" borderId="24" xfId="0" applyNumberFormat="1" applyFont="1" applyBorder="1"/>
    <xf numFmtId="14" fontId="7" fillId="0" borderId="25" xfId="0" applyNumberFormat="1" applyFont="1" applyBorder="1"/>
    <xf numFmtId="14" fontId="5" fillId="0" borderId="25" xfId="0" applyNumberFormat="1" applyFont="1" applyBorder="1"/>
    <xf numFmtId="14" fontId="5" fillId="8" borderId="26" xfId="0" applyNumberFormat="1" applyFont="1" applyFill="1" applyBorder="1"/>
    <xf numFmtId="0" fontId="5" fillId="0" borderId="27" xfId="0" applyFont="1" applyBorder="1"/>
    <xf numFmtId="0" fontId="5" fillId="8" borderId="28" xfId="0" applyFont="1" applyFill="1" applyBorder="1"/>
    <xf numFmtId="167" fontId="6" fillId="0" borderId="0" xfId="0" applyNumberFormat="1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10" borderId="9" xfId="0" applyFill="1" applyBorder="1"/>
    <xf numFmtId="0" fontId="11" fillId="10" borderId="10" xfId="0" applyFont="1" applyFill="1" applyBorder="1"/>
    <xf numFmtId="0" fontId="11" fillId="10" borderId="1" xfId="0" applyFont="1" applyFill="1" applyBorder="1" applyAlignment="1">
      <alignment horizontal="center"/>
    </xf>
    <xf numFmtId="168" fontId="11" fillId="10" borderId="1" xfId="0" applyNumberFormat="1" applyFont="1" applyFill="1" applyBorder="1" applyAlignment="1">
      <alignment horizontal="center"/>
    </xf>
    <xf numFmtId="0" fontId="14" fillId="10" borderId="9" xfId="0" applyFont="1" applyFill="1" applyBorder="1"/>
    <xf numFmtId="0" fontId="15" fillId="10" borderId="11" xfId="0" applyFont="1" applyFill="1" applyBorder="1"/>
    <xf numFmtId="0" fontId="11" fillId="10" borderId="12" xfId="0" applyFont="1" applyFill="1" applyBorder="1" applyAlignment="1">
      <alignment horizontal="center"/>
    </xf>
    <xf numFmtId="0" fontId="11" fillId="10" borderId="12" xfId="0" applyFont="1" applyFill="1" applyBorder="1"/>
    <xf numFmtId="0" fontId="11" fillId="10" borderId="3" xfId="0" applyFont="1" applyFill="1" applyBorder="1"/>
    <xf numFmtId="0" fontId="10" fillId="10" borderId="9" xfId="0" applyFont="1" applyFill="1" applyBorder="1" applyAlignment="1">
      <alignment horizontal="right"/>
    </xf>
    <xf numFmtId="0" fontId="6" fillId="10" borderId="1" xfId="0" applyFont="1" applyFill="1" applyBorder="1" applyAlignment="1">
      <alignment horizontal="center"/>
    </xf>
    <xf numFmtId="1" fontId="11" fillId="10" borderId="10" xfId="0" applyNumberFormat="1" applyFont="1" applyFill="1" applyBorder="1" applyAlignment="1">
      <alignment horizontal="center"/>
    </xf>
    <xf numFmtId="4" fontId="11" fillId="10" borderId="10" xfId="0" applyNumberFormat="1" applyFont="1" applyFill="1" applyBorder="1" applyAlignment="1">
      <alignment horizontal="center"/>
    </xf>
    <xf numFmtId="168" fontId="13" fillId="10" borderId="1" xfId="0" applyNumberFormat="1" applyFont="1" applyFill="1" applyBorder="1" applyAlignment="1">
      <alignment horizontal="center"/>
    </xf>
    <xf numFmtId="170" fontId="11" fillId="10" borderId="1" xfId="0" applyNumberFormat="1" applyFont="1" applyFill="1" applyBorder="1" applyAlignment="1">
      <alignment horizontal="center"/>
    </xf>
    <xf numFmtId="4" fontId="11" fillId="10" borderId="12" xfId="0" applyNumberFormat="1" applyFont="1" applyFill="1" applyBorder="1" applyAlignment="1">
      <alignment horizontal="center"/>
    </xf>
    <xf numFmtId="4" fontId="11" fillId="10" borderId="12" xfId="0" applyNumberFormat="1" applyFont="1" applyFill="1" applyBorder="1"/>
    <xf numFmtId="4" fontId="11" fillId="10" borderId="3" xfId="0" applyNumberFormat="1" applyFont="1" applyFill="1" applyBorder="1" applyAlignment="1">
      <alignment horizontal="center"/>
    </xf>
    <xf numFmtId="0" fontId="17" fillId="10" borderId="9" xfId="0" applyFont="1" applyFill="1" applyBorder="1" applyAlignment="1">
      <alignment horizontal="right"/>
    </xf>
    <xf numFmtId="0" fontId="0" fillId="10" borderId="11" xfId="0" applyFill="1" applyBorder="1"/>
    <xf numFmtId="10" fontId="11" fillId="10" borderId="12" xfId="0" applyNumberFormat="1" applyFont="1" applyFill="1" applyBorder="1" applyAlignment="1">
      <alignment horizontal="center"/>
    </xf>
    <xf numFmtId="3" fontId="13" fillId="10" borderId="12" xfId="0" applyNumberFormat="1" applyFont="1" applyFill="1" applyBorder="1" applyAlignment="1">
      <alignment horizontal="center"/>
    </xf>
    <xf numFmtId="0" fontId="0" fillId="4" borderId="22" xfId="0" applyFill="1" applyBorder="1"/>
    <xf numFmtId="0" fontId="0" fillId="6" borderId="13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11" fillId="10" borderId="0" xfId="0" applyFont="1" applyFill="1" applyAlignment="1">
      <alignment horizontal="center"/>
    </xf>
    <xf numFmtId="0" fontId="11" fillId="10" borderId="0" xfId="0" applyFont="1" applyFill="1"/>
    <xf numFmtId="0" fontId="13" fillId="10" borderId="0" xfId="0" applyFont="1" applyFill="1" applyAlignment="1">
      <alignment horizontal="center"/>
    </xf>
    <xf numFmtId="0" fontId="11" fillId="10" borderId="0" xfId="0" applyFont="1" applyFill="1" applyAlignment="1">
      <alignment horizontal="left"/>
    </xf>
    <xf numFmtId="168" fontId="11" fillId="10" borderId="0" xfId="0" applyNumberFormat="1" applyFont="1" applyFill="1" applyAlignment="1">
      <alignment horizontal="center"/>
    </xf>
    <xf numFmtId="169" fontId="11" fillId="10" borderId="0" xfId="0" applyNumberFormat="1" applyFont="1" applyFill="1" applyAlignment="1">
      <alignment horizontal="center"/>
    </xf>
    <xf numFmtId="4" fontId="11" fillId="10" borderId="0" xfId="0" applyNumberFormat="1" applyFont="1" applyFill="1" applyAlignment="1">
      <alignment horizontal="center"/>
    </xf>
    <xf numFmtId="10" fontId="13" fillId="10" borderId="0" xfId="0" applyNumberFormat="1" applyFont="1" applyFill="1" applyAlignment="1">
      <alignment horizontal="center"/>
    </xf>
    <xf numFmtId="4" fontId="16" fillId="10" borderId="0" xfId="0" applyNumberFormat="1" applyFont="1" applyFill="1" applyAlignment="1">
      <alignment horizontal="center"/>
    </xf>
    <xf numFmtId="4" fontId="16" fillId="10" borderId="0" xfId="0" applyNumberFormat="1" applyFont="1" applyFill="1"/>
    <xf numFmtId="0" fontId="16" fillId="10" borderId="0" xfId="0" applyFont="1" applyFill="1"/>
    <xf numFmtId="4" fontId="11" fillId="10" borderId="0" xfId="0" applyNumberFormat="1" applyFont="1" applyFill="1"/>
    <xf numFmtId="4" fontId="11" fillId="10" borderId="0" xfId="0" applyNumberFormat="1" applyFont="1" applyFill="1" applyAlignment="1">
      <alignment horizontal="left"/>
    </xf>
    <xf numFmtId="4" fontId="13" fillId="10" borderId="0" xfId="0" applyNumberFormat="1" applyFont="1" applyFill="1" applyAlignment="1">
      <alignment horizontal="center"/>
    </xf>
    <xf numFmtId="0" fontId="17" fillId="10" borderId="0" xfId="0" applyFont="1" applyFill="1" applyAlignment="1">
      <alignment horizontal="center"/>
    </xf>
    <xf numFmtId="3" fontId="17" fillId="10" borderId="0" xfId="0" applyNumberFormat="1" applyFont="1" applyFill="1" applyAlignment="1">
      <alignment horizontal="center"/>
    </xf>
    <xf numFmtId="2" fontId="11" fillId="10" borderId="0" xfId="0" applyNumberFormat="1" applyFont="1" applyFill="1" applyAlignment="1">
      <alignment horizontal="center"/>
    </xf>
    <xf numFmtId="171" fontId="0" fillId="10" borderId="0" xfId="0" applyNumberFormat="1" applyFill="1" applyAlignment="1">
      <alignment horizontal="left"/>
    </xf>
    <xf numFmtId="49" fontId="11" fillId="10" borderId="0" xfId="0" applyNumberFormat="1" applyFont="1" applyFill="1" applyAlignment="1">
      <alignment horizontal="center"/>
    </xf>
    <xf numFmtId="3" fontId="13" fillId="10" borderId="0" xfId="0" applyNumberFormat="1" applyFont="1" applyFill="1" applyAlignment="1">
      <alignment horizontal="center"/>
    </xf>
    <xf numFmtId="10" fontId="11" fillId="10" borderId="0" xfId="0" applyNumberFormat="1" applyFont="1" applyFill="1" applyAlignment="1">
      <alignment horizontal="center"/>
    </xf>
    <xf numFmtId="10" fontId="18" fillId="10" borderId="0" xfId="0" applyNumberFormat="1" applyFont="1" applyFill="1" applyAlignment="1">
      <alignment horizontal="center"/>
    </xf>
    <xf numFmtId="3" fontId="11" fillId="10" borderId="0" xfId="0" applyNumberFormat="1" applyFont="1" applyFill="1" applyAlignment="1">
      <alignment horizontal="center"/>
    </xf>
    <xf numFmtId="0" fontId="0" fillId="2" borderId="1" xfId="0" applyFill="1" applyBorder="1" applyAlignment="1"/>
    <xf numFmtId="0" fontId="0" fillId="3" borderId="0" xfId="0" applyFill="1" applyAlignment="1"/>
    <xf numFmtId="0" fontId="12" fillId="4" borderId="7" xfId="0" applyFont="1" applyFill="1" applyBorder="1" applyAlignment="1">
      <alignment horizontal="center"/>
    </xf>
    <xf numFmtId="0" fontId="12" fillId="4" borderId="8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2" fontId="0" fillId="0" borderId="1" xfId="0" applyNumberFormat="1" applyBorder="1"/>
    <xf numFmtId="0" fontId="6" fillId="10" borderId="29" xfId="0" applyFont="1" applyFill="1" applyBorder="1" applyAlignment="1">
      <alignment horizontal="center"/>
    </xf>
    <xf numFmtId="0" fontId="6" fillId="10" borderId="0" xfId="0" applyFont="1" applyFill="1" applyBorder="1" applyAlignment="1">
      <alignment horizontal="center"/>
    </xf>
    <xf numFmtId="168" fontId="11" fillId="10" borderId="0" xfId="0" applyNumberFormat="1" applyFont="1" applyFill="1" applyBorder="1" applyAlignment="1">
      <alignment horizontal="center"/>
    </xf>
    <xf numFmtId="0" fontId="6" fillId="10" borderId="30" xfId="0" applyFont="1" applyFill="1" applyBorder="1" applyAlignment="1">
      <alignment horizontal="center"/>
    </xf>
    <xf numFmtId="168" fontId="11" fillId="10" borderId="30" xfId="0" applyNumberFormat="1" applyFont="1" applyFill="1" applyBorder="1" applyAlignment="1">
      <alignment horizontal="center"/>
    </xf>
    <xf numFmtId="0" fontId="5" fillId="0" borderId="0" xfId="0" applyFont="1" applyBorder="1"/>
    <xf numFmtId="0" fontId="0" fillId="8" borderId="1" xfId="0" applyFill="1" applyBorder="1" applyAlignment="1">
      <alignment horizontal="center"/>
    </xf>
    <xf numFmtId="14" fontId="9" fillId="9" borderId="31" xfId="0" applyNumberFormat="1" applyFont="1" applyFill="1" applyBorder="1" applyAlignment="1">
      <alignment horizontal="center" vertical="center"/>
    </xf>
    <xf numFmtId="0" fontId="9" fillId="9" borderId="31" xfId="0" applyFont="1" applyFill="1" applyBorder="1" applyAlignment="1">
      <alignment horizontal="center" vertical="center"/>
    </xf>
    <xf numFmtId="165" fontId="10" fillId="9" borderId="31" xfId="0" applyNumberFormat="1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5" fillId="0" borderId="32" xfId="0" applyFont="1" applyBorder="1"/>
    <xf numFmtId="0" fontId="5" fillId="0" borderId="0" xfId="0" applyFont="1" applyFill="1" applyBorder="1"/>
    <xf numFmtId="0" fontId="2" fillId="7" borderId="34" xfId="0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8" fillId="7" borderId="29" xfId="0" applyFont="1" applyFill="1" applyBorder="1" applyAlignment="1">
      <alignment horizontal="center"/>
    </xf>
    <xf numFmtId="0" fontId="8" fillId="7" borderId="36" xfId="0" applyFont="1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/>
    <xf numFmtId="0" fontId="0" fillId="7" borderId="0" xfId="0" applyFill="1" applyAlignment="1"/>
    <xf numFmtId="0" fontId="0" fillId="0" borderId="29" xfId="0" applyBorder="1"/>
    <xf numFmtId="168" fontId="0" fillId="0" borderId="1" xfId="0" applyNumberFormat="1" applyBorder="1"/>
    <xf numFmtId="168" fontId="0" fillId="0" borderId="0" xfId="0" applyNumberFormat="1"/>
    <xf numFmtId="10" fontId="0" fillId="0" borderId="1" xfId="0" applyNumberFormat="1" applyBorder="1"/>
    <xf numFmtId="0" fontId="0" fillId="4" borderId="1" xfId="0" applyFill="1" applyBorder="1" applyAlignment="1"/>
    <xf numFmtId="0" fontId="0" fillId="0" borderId="29" xfId="0" applyBorder="1" applyAlignment="1"/>
    <xf numFmtId="168" fontId="0" fillId="0" borderId="29" xfId="0" applyNumberFormat="1" applyBorder="1"/>
    <xf numFmtId="0" fontId="0" fillId="0" borderId="30" xfId="0" applyBorder="1" applyAlignment="1"/>
    <xf numFmtId="0" fontId="0" fillId="0" borderId="30" xfId="0" applyBorder="1"/>
    <xf numFmtId="0" fontId="0" fillId="4" borderId="1" xfId="0" applyFill="1" applyBorder="1" applyAlignment="1"/>
    <xf numFmtId="0" fontId="0" fillId="4" borderId="29" xfId="0" applyFill="1" applyBorder="1" applyAlignment="1"/>
    <xf numFmtId="0" fontId="0" fillId="0" borderId="36" xfId="0" applyBorder="1" applyAlignment="1"/>
    <xf numFmtId="0" fontId="0" fillId="0" borderId="38" xfId="0" applyBorder="1" applyAlignment="1"/>
    <xf numFmtId="0" fontId="0" fillId="0" borderId="39" xfId="0" applyBorder="1" applyAlignment="1"/>
    <xf numFmtId="0" fontId="0" fillId="0" borderId="33" xfId="0" applyBorder="1" applyAlignment="1"/>
    <xf numFmtId="0" fontId="0" fillId="0" borderId="35" xfId="0" applyBorder="1" applyAlignment="1"/>
    <xf numFmtId="0" fontId="0" fillId="11" borderId="1" xfId="0" applyFill="1" applyBorder="1"/>
    <xf numFmtId="0" fontId="0" fillId="12" borderId="1" xfId="0" applyFill="1" applyBorder="1"/>
    <xf numFmtId="0" fontId="0" fillId="12" borderId="1" xfId="0" applyFill="1" applyBorder="1" applyAlignment="1"/>
    <xf numFmtId="0" fontId="0" fillId="12" borderId="17" xfId="0" applyFill="1" applyBorder="1"/>
    <xf numFmtId="0" fontId="1" fillId="0" borderId="29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Curva</a:t>
            </a:r>
            <a:r>
              <a:rPr lang="es-ES" baseline="0"/>
              <a:t> equity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Hoja1!$D$62:$D$196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Hoja1!$M$62:$M$196</c:f>
              <c:numCache>
                <c:formatCode>0.00</c:formatCode>
                <c:ptCount val="135"/>
                <c:pt idx="0">
                  <c:v>-103</c:v>
                </c:pt>
                <c:pt idx="1">
                  <c:v>-156</c:v>
                </c:pt>
                <c:pt idx="2">
                  <c:v>-71.5</c:v>
                </c:pt>
                <c:pt idx="3">
                  <c:v>2813</c:v>
                </c:pt>
                <c:pt idx="4">
                  <c:v>3185</c:v>
                </c:pt>
                <c:pt idx="5">
                  <c:v>3794.5</c:v>
                </c:pt>
                <c:pt idx="6">
                  <c:v>3541.5</c:v>
                </c:pt>
                <c:pt idx="7">
                  <c:v>2376</c:v>
                </c:pt>
                <c:pt idx="8">
                  <c:v>2823</c:v>
                </c:pt>
                <c:pt idx="9">
                  <c:v>1657.5</c:v>
                </c:pt>
                <c:pt idx="10">
                  <c:v>2992</c:v>
                </c:pt>
                <c:pt idx="11">
                  <c:v>3864</c:v>
                </c:pt>
                <c:pt idx="12">
                  <c:v>3748.5</c:v>
                </c:pt>
                <c:pt idx="13">
                  <c:v>2570.5</c:v>
                </c:pt>
                <c:pt idx="14">
                  <c:v>805</c:v>
                </c:pt>
                <c:pt idx="15">
                  <c:v>-923</c:v>
                </c:pt>
                <c:pt idx="16">
                  <c:v>-2576</c:v>
                </c:pt>
                <c:pt idx="17">
                  <c:v>-741.5</c:v>
                </c:pt>
                <c:pt idx="18">
                  <c:v>-2419.5</c:v>
                </c:pt>
                <c:pt idx="19">
                  <c:v>927.5</c:v>
                </c:pt>
                <c:pt idx="20">
                  <c:v>-600.5</c:v>
                </c:pt>
                <c:pt idx="21">
                  <c:v>-1966</c:v>
                </c:pt>
                <c:pt idx="22">
                  <c:v>-3331.5</c:v>
                </c:pt>
                <c:pt idx="23">
                  <c:v>3628</c:v>
                </c:pt>
                <c:pt idx="24">
                  <c:v>5537.5</c:v>
                </c:pt>
                <c:pt idx="25">
                  <c:v>4109.5</c:v>
                </c:pt>
                <c:pt idx="26">
                  <c:v>4494</c:v>
                </c:pt>
                <c:pt idx="27">
                  <c:v>4516</c:v>
                </c:pt>
                <c:pt idx="28">
                  <c:v>5875.5</c:v>
                </c:pt>
                <c:pt idx="29">
                  <c:v>4297.5</c:v>
                </c:pt>
                <c:pt idx="30">
                  <c:v>6894.5</c:v>
                </c:pt>
                <c:pt idx="31">
                  <c:v>8241.5</c:v>
                </c:pt>
                <c:pt idx="32">
                  <c:v>7213.5</c:v>
                </c:pt>
                <c:pt idx="33">
                  <c:v>8410.5</c:v>
                </c:pt>
                <c:pt idx="34">
                  <c:v>10120</c:v>
                </c:pt>
                <c:pt idx="35">
                  <c:v>10879.5</c:v>
                </c:pt>
                <c:pt idx="36">
                  <c:v>11301.5</c:v>
                </c:pt>
                <c:pt idx="37">
                  <c:v>10286</c:v>
                </c:pt>
                <c:pt idx="38">
                  <c:v>12433</c:v>
                </c:pt>
                <c:pt idx="39">
                  <c:v>11342.5</c:v>
                </c:pt>
                <c:pt idx="40">
                  <c:v>10202</c:v>
                </c:pt>
                <c:pt idx="41">
                  <c:v>9111.5</c:v>
                </c:pt>
                <c:pt idx="42">
                  <c:v>8033.5</c:v>
                </c:pt>
                <c:pt idx="43">
                  <c:v>9180.5</c:v>
                </c:pt>
                <c:pt idx="44">
                  <c:v>10340</c:v>
                </c:pt>
                <c:pt idx="45">
                  <c:v>9249.5</c:v>
                </c:pt>
                <c:pt idx="46">
                  <c:v>10634</c:v>
                </c:pt>
                <c:pt idx="47">
                  <c:v>10993.5</c:v>
                </c:pt>
                <c:pt idx="48">
                  <c:v>9865.5</c:v>
                </c:pt>
                <c:pt idx="49">
                  <c:v>8700</c:v>
                </c:pt>
                <c:pt idx="50">
                  <c:v>9509.5</c:v>
                </c:pt>
                <c:pt idx="51">
                  <c:v>11169</c:v>
                </c:pt>
                <c:pt idx="52">
                  <c:v>11578.5</c:v>
                </c:pt>
                <c:pt idx="53">
                  <c:v>12013</c:v>
                </c:pt>
                <c:pt idx="54">
                  <c:v>12372.5</c:v>
                </c:pt>
                <c:pt idx="55">
                  <c:v>11144.5</c:v>
                </c:pt>
                <c:pt idx="56">
                  <c:v>14404</c:v>
                </c:pt>
                <c:pt idx="57">
                  <c:v>14438.5</c:v>
                </c:pt>
                <c:pt idx="58">
                  <c:v>13235.5</c:v>
                </c:pt>
                <c:pt idx="59">
                  <c:v>11382.5</c:v>
                </c:pt>
                <c:pt idx="60">
                  <c:v>11417</c:v>
                </c:pt>
                <c:pt idx="61">
                  <c:v>12514</c:v>
                </c:pt>
                <c:pt idx="62">
                  <c:v>12386</c:v>
                </c:pt>
                <c:pt idx="63">
                  <c:v>11145.5</c:v>
                </c:pt>
                <c:pt idx="64">
                  <c:v>10730</c:v>
                </c:pt>
                <c:pt idx="65">
                  <c:v>10452</c:v>
                </c:pt>
                <c:pt idx="66">
                  <c:v>10986.5</c:v>
                </c:pt>
                <c:pt idx="67">
                  <c:v>9808.5</c:v>
                </c:pt>
                <c:pt idx="68">
                  <c:v>10793</c:v>
                </c:pt>
                <c:pt idx="69">
                  <c:v>8965</c:v>
                </c:pt>
                <c:pt idx="70">
                  <c:v>11299.5</c:v>
                </c:pt>
                <c:pt idx="71">
                  <c:v>12171.5</c:v>
                </c:pt>
                <c:pt idx="72">
                  <c:v>13306</c:v>
                </c:pt>
                <c:pt idx="73">
                  <c:v>13665.5</c:v>
                </c:pt>
                <c:pt idx="74">
                  <c:v>13875</c:v>
                </c:pt>
                <c:pt idx="75">
                  <c:v>14509.5</c:v>
                </c:pt>
                <c:pt idx="76">
                  <c:v>15419</c:v>
                </c:pt>
                <c:pt idx="77">
                  <c:v>15628.5</c:v>
                </c:pt>
                <c:pt idx="78">
                  <c:v>14313</c:v>
                </c:pt>
                <c:pt idx="79">
                  <c:v>15022.5</c:v>
                </c:pt>
                <c:pt idx="80">
                  <c:v>16082</c:v>
                </c:pt>
                <c:pt idx="81">
                  <c:v>16679</c:v>
                </c:pt>
                <c:pt idx="82">
                  <c:v>16376</c:v>
                </c:pt>
                <c:pt idx="83">
                  <c:v>15023</c:v>
                </c:pt>
                <c:pt idx="84">
                  <c:v>15470</c:v>
                </c:pt>
                <c:pt idx="85">
                  <c:v>18542</c:v>
                </c:pt>
                <c:pt idx="86">
                  <c:v>21076.5</c:v>
                </c:pt>
                <c:pt idx="87">
                  <c:v>20861</c:v>
                </c:pt>
                <c:pt idx="88">
                  <c:v>19483</c:v>
                </c:pt>
                <c:pt idx="89">
                  <c:v>20842.5</c:v>
                </c:pt>
                <c:pt idx="90">
                  <c:v>19452</c:v>
                </c:pt>
                <c:pt idx="91">
                  <c:v>19199</c:v>
                </c:pt>
                <c:pt idx="92">
                  <c:v>19058.5</c:v>
                </c:pt>
                <c:pt idx="93">
                  <c:v>21580.5</c:v>
                </c:pt>
                <c:pt idx="94">
                  <c:v>20177.5</c:v>
                </c:pt>
                <c:pt idx="95">
                  <c:v>21524.5</c:v>
                </c:pt>
                <c:pt idx="96">
                  <c:v>20134</c:v>
                </c:pt>
                <c:pt idx="97">
                  <c:v>21643.5</c:v>
                </c:pt>
                <c:pt idx="98">
                  <c:v>22540.5</c:v>
                </c:pt>
                <c:pt idx="99">
                  <c:v>24037.5</c:v>
                </c:pt>
                <c:pt idx="100">
                  <c:v>22547</c:v>
                </c:pt>
                <c:pt idx="101">
                  <c:v>21056.5</c:v>
                </c:pt>
                <c:pt idx="102">
                  <c:v>19603.5</c:v>
                </c:pt>
                <c:pt idx="103">
                  <c:v>18138</c:v>
                </c:pt>
                <c:pt idx="104">
                  <c:v>17410</c:v>
                </c:pt>
                <c:pt idx="105">
                  <c:v>19344.5</c:v>
                </c:pt>
                <c:pt idx="106">
                  <c:v>19516.5</c:v>
                </c:pt>
                <c:pt idx="107">
                  <c:v>20688.5</c:v>
                </c:pt>
                <c:pt idx="108">
                  <c:v>22160.5</c:v>
                </c:pt>
                <c:pt idx="109">
                  <c:v>23845</c:v>
                </c:pt>
                <c:pt idx="110">
                  <c:v>24604.5</c:v>
                </c:pt>
                <c:pt idx="111">
                  <c:v>24389</c:v>
                </c:pt>
                <c:pt idx="112">
                  <c:v>22848.5</c:v>
                </c:pt>
                <c:pt idx="113">
                  <c:v>24358</c:v>
                </c:pt>
                <c:pt idx="114">
                  <c:v>24530</c:v>
                </c:pt>
                <c:pt idx="115">
                  <c:v>23852</c:v>
                </c:pt>
                <c:pt idx="116">
                  <c:v>22286.5</c:v>
                </c:pt>
                <c:pt idx="117">
                  <c:v>24121</c:v>
                </c:pt>
                <c:pt idx="118">
                  <c:v>25043</c:v>
                </c:pt>
                <c:pt idx="119">
                  <c:v>26065</c:v>
                </c:pt>
                <c:pt idx="120">
                  <c:v>24999.5</c:v>
                </c:pt>
                <c:pt idx="121">
                  <c:v>25671.5</c:v>
                </c:pt>
                <c:pt idx="122">
                  <c:v>25131</c:v>
                </c:pt>
                <c:pt idx="123">
                  <c:v>25215.5</c:v>
                </c:pt>
                <c:pt idx="124">
                  <c:v>25175</c:v>
                </c:pt>
                <c:pt idx="125">
                  <c:v>22722</c:v>
                </c:pt>
                <c:pt idx="126">
                  <c:v>24544</c:v>
                </c:pt>
                <c:pt idx="127">
                  <c:v>23516</c:v>
                </c:pt>
                <c:pt idx="128">
                  <c:v>21113</c:v>
                </c:pt>
                <c:pt idx="129">
                  <c:v>21410</c:v>
                </c:pt>
                <c:pt idx="130">
                  <c:v>22232</c:v>
                </c:pt>
                <c:pt idx="131">
                  <c:v>22979</c:v>
                </c:pt>
                <c:pt idx="132">
                  <c:v>24301</c:v>
                </c:pt>
                <c:pt idx="133">
                  <c:v>24498</c:v>
                </c:pt>
                <c:pt idx="134">
                  <c:v>24370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55-4A12-93E7-AFEB4F54F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7954207"/>
        <c:axId val="1747955039"/>
      </c:lineChart>
      <c:catAx>
        <c:axId val="174795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7955039"/>
        <c:crosses val="autoZero"/>
        <c:auto val="1"/>
        <c:lblAlgn val="ctr"/>
        <c:lblOffset val="100"/>
        <c:noMultiLvlLbl val="0"/>
      </c:catAx>
      <c:valAx>
        <c:axId val="174795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795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Deslizamiento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Real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Hoja1!$T$62:$T$196</c:f>
              <c:numCache>
                <c:formatCode>General</c:formatCode>
                <c:ptCount val="1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</c:numCache>
            </c:numRef>
          </c:cat>
          <c:val>
            <c:numRef>
              <c:f>Hoja1!$AI$62:$AI$196</c:f>
              <c:numCache>
                <c:formatCode>[$$-540A]#,##0_ ;[Red]\-[$$-540A]#,##0\ </c:formatCode>
                <c:ptCount val="135"/>
                <c:pt idx="0">
                  <c:v>91</c:v>
                </c:pt>
                <c:pt idx="1">
                  <c:v>41</c:v>
                </c:pt>
                <c:pt idx="2">
                  <c:v>-96.5</c:v>
                </c:pt>
                <c:pt idx="3">
                  <c:v>-2896.5</c:v>
                </c:pt>
                <c:pt idx="4">
                  <c:v>-384</c:v>
                </c:pt>
                <c:pt idx="5">
                  <c:v>-621.5</c:v>
                </c:pt>
                <c:pt idx="6">
                  <c:v>241</c:v>
                </c:pt>
                <c:pt idx="7">
                  <c:v>1153.5</c:v>
                </c:pt>
                <c:pt idx="8">
                  <c:v>-459</c:v>
                </c:pt>
                <c:pt idx="9">
                  <c:v>1153.5</c:v>
                </c:pt>
                <c:pt idx="10">
                  <c:v>-1346.5</c:v>
                </c:pt>
                <c:pt idx="11">
                  <c:v>-884</c:v>
                </c:pt>
                <c:pt idx="12">
                  <c:v>103.5</c:v>
                </c:pt>
                <c:pt idx="13">
                  <c:v>1166</c:v>
                </c:pt>
                <c:pt idx="14">
                  <c:v>1753.5</c:v>
                </c:pt>
                <c:pt idx="15">
                  <c:v>1716</c:v>
                </c:pt>
                <c:pt idx="16">
                  <c:v>1641</c:v>
                </c:pt>
                <c:pt idx="17">
                  <c:v>-1846.5</c:v>
                </c:pt>
                <c:pt idx="18">
                  <c:v>1666</c:v>
                </c:pt>
                <c:pt idx="19">
                  <c:v>-3359</c:v>
                </c:pt>
                <c:pt idx="20">
                  <c:v>1516</c:v>
                </c:pt>
                <c:pt idx="21">
                  <c:v>1353.5</c:v>
                </c:pt>
                <c:pt idx="22">
                  <c:v>1353.5</c:v>
                </c:pt>
                <c:pt idx="23">
                  <c:v>-6971.5</c:v>
                </c:pt>
                <c:pt idx="24">
                  <c:v>-1921.5</c:v>
                </c:pt>
                <c:pt idx="25">
                  <c:v>1416</c:v>
                </c:pt>
                <c:pt idx="26">
                  <c:v>-396.5</c:v>
                </c:pt>
                <c:pt idx="27">
                  <c:v>-34</c:v>
                </c:pt>
                <c:pt idx="28">
                  <c:v>-1371.5</c:v>
                </c:pt>
                <c:pt idx="29">
                  <c:v>1566</c:v>
                </c:pt>
                <c:pt idx="30">
                  <c:v>-2609</c:v>
                </c:pt>
                <c:pt idx="31">
                  <c:v>-1359</c:v>
                </c:pt>
                <c:pt idx="32">
                  <c:v>1016</c:v>
                </c:pt>
                <c:pt idx="33">
                  <c:v>-1209</c:v>
                </c:pt>
                <c:pt idx="34">
                  <c:v>-1721.5</c:v>
                </c:pt>
                <c:pt idx="35">
                  <c:v>-771.5</c:v>
                </c:pt>
                <c:pt idx="36">
                  <c:v>-434</c:v>
                </c:pt>
                <c:pt idx="37">
                  <c:v>1003.5</c:v>
                </c:pt>
                <c:pt idx="38">
                  <c:v>-2159</c:v>
                </c:pt>
                <c:pt idx="39">
                  <c:v>1078.5</c:v>
                </c:pt>
                <c:pt idx="40">
                  <c:v>1128.5</c:v>
                </c:pt>
                <c:pt idx="41">
                  <c:v>1078.5</c:v>
                </c:pt>
                <c:pt idx="42">
                  <c:v>1066</c:v>
                </c:pt>
                <c:pt idx="43">
                  <c:v>-1159</c:v>
                </c:pt>
                <c:pt idx="44">
                  <c:v>-1171.5</c:v>
                </c:pt>
                <c:pt idx="45">
                  <c:v>1078.5</c:v>
                </c:pt>
                <c:pt idx="46">
                  <c:v>-1396.5</c:v>
                </c:pt>
                <c:pt idx="47">
                  <c:v>-371.5</c:v>
                </c:pt>
                <c:pt idx="48">
                  <c:v>1116</c:v>
                </c:pt>
                <c:pt idx="49">
                  <c:v>1153.5</c:v>
                </c:pt>
                <c:pt idx="50">
                  <c:v>-821.5</c:v>
                </c:pt>
                <c:pt idx="51">
                  <c:v>-1671.5</c:v>
                </c:pt>
                <c:pt idx="52">
                  <c:v>-421.5</c:v>
                </c:pt>
                <c:pt idx="53">
                  <c:v>-446.5</c:v>
                </c:pt>
                <c:pt idx="54">
                  <c:v>-371.5</c:v>
                </c:pt>
                <c:pt idx="55">
                  <c:v>1216</c:v>
                </c:pt>
                <c:pt idx="56">
                  <c:v>-3271.5</c:v>
                </c:pt>
                <c:pt idx="57">
                  <c:v>-46.5</c:v>
                </c:pt>
                <c:pt idx="58">
                  <c:v>1191</c:v>
                </c:pt>
                <c:pt idx="59">
                  <c:v>1841</c:v>
                </c:pt>
                <c:pt idx="60">
                  <c:v>-46.5</c:v>
                </c:pt>
                <c:pt idx="61">
                  <c:v>-1109</c:v>
                </c:pt>
                <c:pt idx="62">
                  <c:v>116</c:v>
                </c:pt>
                <c:pt idx="63">
                  <c:v>1228.5</c:v>
                </c:pt>
                <c:pt idx="64">
                  <c:v>403.5</c:v>
                </c:pt>
                <c:pt idx="65">
                  <c:v>266</c:v>
                </c:pt>
                <c:pt idx="66">
                  <c:v>-546.5</c:v>
                </c:pt>
                <c:pt idx="67">
                  <c:v>1166</c:v>
                </c:pt>
                <c:pt idx="68">
                  <c:v>-996.5</c:v>
                </c:pt>
                <c:pt idx="69">
                  <c:v>1816</c:v>
                </c:pt>
                <c:pt idx="70">
                  <c:v>-2346.5</c:v>
                </c:pt>
                <c:pt idx="71">
                  <c:v>-884</c:v>
                </c:pt>
                <c:pt idx="72">
                  <c:v>-1146.5</c:v>
                </c:pt>
                <c:pt idx="73">
                  <c:v>-371.5</c:v>
                </c:pt>
                <c:pt idx="74">
                  <c:v>-221.5</c:v>
                </c:pt>
                <c:pt idx="75">
                  <c:v>-646.5</c:v>
                </c:pt>
                <c:pt idx="76">
                  <c:v>-921.5</c:v>
                </c:pt>
                <c:pt idx="77">
                  <c:v>-221.5</c:v>
                </c:pt>
                <c:pt idx="78">
                  <c:v>1303.5</c:v>
                </c:pt>
                <c:pt idx="79">
                  <c:v>-721.5</c:v>
                </c:pt>
                <c:pt idx="80">
                  <c:v>-1071.5</c:v>
                </c:pt>
                <c:pt idx="81">
                  <c:v>-609</c:v>
                </c:pt>
                <c:pt idx="82">
                  <c:v>291</c:v>
                </c:pt>
                <c:pt idx="83">
                  <c:v>1341</c:v>
                </c:pt>
                <c:pt idx="84">
                  <c:v>-459</c:v>
                </c:pt>
                <c:pt idx="85">
                  <c:v>-3084</c:v>
                </c:pt>
                <c:pt idx="86">
                  <c:v>-2546.5</c:v>
                </c:pt>
                <c:pt idx="87">
                  <c:v>203.5</c:v>
                </c:pt>
                <c:pt idx="88">
                  <c:v>1366</c:v>
                </c:pt>
                <c:pt idx="89">
                  <c:v>-1371.5</c:v>
                </c:pt>
                <c:pt idx="90">
                  <c:v>1378.5</c:v>
                </c:pt>
                <c:pt idx="91">
                  <c:v>241</c:v>
                </c:pt>
                <c:pt idx="92">
                  <c:v>128.5</c:v>
                </c:pt>
                <c:pt idx="93">
                  <c:v>-2534</c:v>
                </c:pt>
                <c:pt idx="94">
                  <c:v>1391</c:v>
                </c:pt>
                <c:pt idx="95">
                  <c:v>-1359</c:v>
                </c:pt>
                <c:pt idx="96">
                  <c:v>1378.5</c:v>
                </c:pt>
                <c:pt idx="97">
                  <c:v>-1521.5</c:v>
                </c:pt>
                <c:pt idx="98">
                  <c:v>-909</c:v>
                </c:pt>
                <c:pt idx="99">
                  <c:v>-1509</c:v>
                </c:pt>
                <c:pt idx="100">
                  <c:v>1478.5</c:v>
                </c:pt>
                <c:pt idx="101">
                  <c:v>1478.5</c:v>
                </c:pt>
                <c:pt idx="102">
                  <c:v>1441</c:v>
                </c:pt>
                <c:pt idx="103">
                  <c:v>1453.5</c:v>
                </c:pt>
                <c:pt idx="104">
                  <c:v>716</c:v>
                </c:pt>
                <c:pt idx="105">
                  <c:v>-1946.5</c:v>
                </c:pt>
                <c:pt idx="106">
                  <c:v>-184</c:v>
                </c:pt>
                <c:pt idx="107">
                  <c:v>-1184</c:v>
                </c:pt>
                <c:pt idx="108">
                  <c:v>-1484</c:v>
                </c:pt>
                <c:pt idx="109">
                  <c:v>-1696.5</c:v>
                </c:pt>
                <c:pt idx="110">
                  <c:v>-771.5</c:v>
                </c:pt>
                <c:pt idx="111">
                  <c:v>203.5</c:v>
                </c:pt>
                <c:pt idx="112">
                  <c:v>1528.5</c:v>
                </c:pt>
                <c:pt idx="113">
                  <c:v>-1521.5</c:v>
                </c:pt>
                <c:pt idx="114">
                  <c:v>-184</c:v>
                </c:pt>
                <c:pt idx="115">
                  <c:v>666</c:v>
                </c:pt>
                <c:pt idx="116">
                  <c:v>1553.5</c:v>
                </c:pt>
                <c:pt idx="117">
                  <c:v>-1846.5</c:v>
                </c:pt>
                <c:pt idx="118">
                  <c:v>-934</c:v>
                </c:pt>
                <c:pt idx="119">
                  <c:v>-1034</c:v>
                </c:pt>
                <c:pt idx="120">
                  <c:v>1053.5</c:v>
                </c:pt>
                <c:pt idx="121">
                  <c:v>-684</c:v>
                </c:pt>
                <c:pt idx="122">
                  <c:v>528.5</c:v>
                </c:pt>
                <c:pt idx="123">
                  <c:v>-96.5</c:v>
                </c:pt>
                <c:pt idx="124">
                  <c:v>28.5</c:v>
                </c:pt>
                <c:pt idx="125">
                  <c:v>2441</c:v>
                </c:pt>
                <c:pt idx="126">
                  <c:v>-1834</c:v>
                </c:pt>
                <c:pt idx="127">
                  <c:v>1016</c:v>
                </c:pt>
                <c:pt idx="128">
                  <c:v>2391</c:v>
                </c:pt>
                <c:pt idx="129">
                  <c:v>-309</c:v>
                </c:pt>
                <c:pt idx="130">
                  <c:v>-834</c:v>
                </c:pt>
                <c:pt idx="131">
                  <c:v>-759</c:v>
                </c:pt>
                <c:pt idx="132">
                  <c:v>-1334</c:v>
                </c:pt>
                <c:pt idx="133">
                  <c:v>-209</c:v>
                </c:pt>
                <c:pt idx="13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86-4617-B4B3-09C00A6CCB29}"/>
            </c:ext>
          </c:extLst>
        </c:ser>
        <c:ser>
          <c:idx val="1"/>
          <c:order val="1"/>
          <c:tx>
            <c:v>Teórico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Hoja1!$AH$62:$AH$196</c:f>
              <c:numCache>
                <c:formatCode>[$$-540A]#,##0_ ;[Red]\-[$$-540A]#,##0\ </c:formatCode>
                <c:ptCount val="135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  <c:pt idx="104">
                  <c:v>8</c:v>
                </c:pt>
                <c:pt idx="105">
                  <c:v>8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8</c:v>
                </c:pt>
                <c:pt idx="110">
                  <c:v>8</c:v>
                </c:pt>
                <c:pt idx="111">
                  <c:v>8</c:v>
                </c:pt>
                <c:pt idx="112">
                  <c:v>8</c:v>
                </c:pt>
                <c:pt idx="113">
                  <c:v>8</c:v>
                </c:pt>
                <c:pt idx="114">
                  <c:v>8</c:v>
                </c:pt>
                <c:pt idx="115">
                  <c:v>8</c:v>
                </c:pt>
                <c:pt idx="116">
                  <c:v>8</c:v>
                </c:pt>
                <c:pt idx="117">
                  <c:v>8</c:v>
                </c:pt>
                <c:pt idx="118">
                  <c:v>8</c:v>
                </c:pt>
                <c:pt idx="119">
                  <c:v>8</c:v>
                </c:pt>
                <c:pt idx="120">
                  <c:v>8</c:v>
                </c:pt>
                <c:pt idx="121">
                  <c:v>8</c:v>
                </c:pt>
                <c:pt idx="122">
                  <c:v>8</c:v>
                </c:pt>
                <c:pt idx="123">
                  <c:v>8</c:v>
                </c:pt>
                <c:pt idx="124">
                  <c:v>8</c:v>
                </c:pt>
                <c:pt idx="125">
                  <c:v>8</c:v>
                </c:pt>
                <c:pt idx="126">
                  <c:v>8</c:v>
                </c:pt>
                <c:pt idx="127">
                  <c:v>8</c:v>
                </c:pt>
                <c:pt idx="128">
                  <c:v>8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8</c:v>
                </c:pt>
                <c:pt idx="133">
                  <c:v>8</c:v>
                </c:pt>
                <c:pt idx="13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86-4617-B4B3-09C00A6CC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65983"/>
        <c:axId val="99563071"/>
      </c:lineChart>
      <c:catAx>
        <c:axId val="9956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563071"/>
        <c:crosses val="autoZero"/>
        <c:auto val="1"/>
        <c:lblAlgn val="ctr"/>
        <c:lblOffset val="100"/>
        <c:noMultiLvlLbl val="0"/>
      </c:catAx>
      <c:valAx>
        <c:axId val="9956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$-540A]#,##0_ ;[Red]\-[$$-540A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5659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9339050834964E-2"/>
          <c:y val="0.20370370370370369"/>
          <c:w val="0.89887612245812731"/>
          <c:h val="0.74537037037037035"/>
        </c:manualLayout>
      </c:layout>
      <c:lineChart>
        <c:grouping val="stacked"/>
        <c:varyColors val="0"/>
        <c:ser>
          <c:idx val="0"/>
          <c:order val="0"/>
          <c:tx>
            <c:v>T.Test Teorico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Hoja1!$R$82:$R$196</c:f>
              <c:numCache>
                <c:formatCode>General</c:formatCode>
                <c:ptCount val="115"/>
                <c:pt idx="0">
                  <c:v>0.36397051849601997</c:v>
                </c:pt>
                <c:pt idx="1">
                  <c:v>0.53441088539066417</c:v>
                </c:pt>
                <c:pt idx="2">
                  <c:v>0.7068978995698606</c:v>
                </c:pt>
                <c:pt idx="3">
                  <c:v>-0.17085362891900427</c:v>
                </c:pt>
                <c:pt idx="4">
                  <c:v>-7.7789172887025942E-2</c:v>
                </c:pt>
                <c:pt idx="5">
                  <c:v>0.10027458892805881</c:v>
                </c:pt>
                <c:pt idx="6">
                  <c:v>0.12255197897067954</c:v>
                </c:pt>
                <c:pt idx="7">
                  <c:v>9.5502900865990961E-2</c:v>
                </c:pt>
                <c:pt idx="8">
                  <c:v>-0.15341112506960711</c:v>
                </c:pt>
                <c:pt idx="9">
                  <c:v>4.5561476302268526E-2</c:v>
                </c:pt>
                <c:pt idx="10">
                  <c:v>-0.31324933923235637</c:v>
                </c:pt>
                <c:pt idx="11">
                  <c:v>-0.31439545034414923</c:v>
                </c:pt>
                <c:pt idx="12">
                  <c:v>-0.13300114153511691</c:v>
                </c:pt>
                <c:pt idx="13">
                  <c:v>-0.25599499627400102</c:v>
                </c:pt>
                <c:pt idx="14">
                  <c:v>-0.52827142159658824</c:v>
                </c:pt>
                <c:pt idx="15">
                  <c:v>-0.78430391623597651</c:v>
                </c:pt>
                <c:pt idx="16">
                  <c:v>-1.0186421453584968</c:v>
                </c:pt>
                <c:pt idx="17">
                  <c:v>-1.0965172885530206</c:v>
                </c:pt>
                <c:pt idx="18">
                  <c:v>-1.1225661887752723</c:v>
                </c:pt>
                <c:pt idx="19">
                  <c:v>-1.1970829936886995</c:v>
                </c:pt>
                <c:pt idx="20">
                  <c:v>-0.76438712373685513</c:v>
                </c:pt>
                <c:pt idx="21">
                  <c:v>-0.81759040837608854</c:v>
                </c:pt>
                <c:pt idx="22">
                  <c:v>-0.85292689167505986</c:v>
                </c:pt>
                <c:pt idx="23">
                  <c:v>-1.1420497879811446</c:v>
                </c:pt>
                <c:pt idx="24">
                  <c:v>-0.75802486660557855</c:v>
                </c:pt>
                <c:pt idx="25">
                  <c:v>-0.28500422431901151</c:v>
                </c:pt>
                <c:pt idx="26">
                  <c:v>-0.75454686930259129</c:v>
                </c:pt>
                <c:pt idx="27">
                  <c:v>-0.7504638548777115</c:v>
                </c:pt>
                <c:pt idx="28">
                  <c:v>-0.54558375292536465</c:v>
                </c:pt>
                <c:pt idx="29">
                  <c:v>-0.14015444004960884</c:v>
                </c:pt>
                <c:pt idx="30">
                  <c:v>-0.541105405366063</c:v>
                </c:pt>
                <c:pt idx="31">
                  <c:v>-0.40854719010646001</c:v>
                </c:pt>
                <c:pt idx="32">
                  <c:v>-0.24982980574926622</c:v>
                </c:pt>
                <c:pt idx="33">
                  <c:v>-0.52555142059078319</c:v>
                </c:pt>
                <c:pt idx="34">
                  <c:v>-0.37823815078042011</c:v>
                </c:pt>
                <c:pt idx="35">
                  <c:v>0.17463169566755385</c:v>
                </c:pt>
                <c:pt idx="36">
                  <c:v>-0.25590732085560319</c:v>
                </c:pt>
                <c:pt idx="37">
                  <c:v>-0.19333802016927282</c:v>
                </c:pt>
                <c:pt idx="38">
                  <c:v>-0.16186849609658316</c:v>
                </c:pt>
                <c:pt idx="39">
                  <c:v>0.48740323996156698</c:v>
                </c:pt>
                <c:pt idx="40">
                  <c:v>0.30943472383181075</c:v>
                </c:pt>
                <c:pt idx="41">
                  <c:v>-6.134789612113984E-2</c:v>
                </c:pt>
                <c:pt idx="42">
                  <c:v>-0.22655893284454348</c:v>
                </c:pt>
                <c:pt idx="43">
                  <c:v>-0.19755978622436809</c:v>
                </c:pt>
                <c:pt idx="44">
                  <c:v>6.7452328432841088E-2</c:v>
                </c:pt>
                <c:pt idx="45">
                  <c:v>0.31960144464935658</c:v>
                </c:pt>
                <c:pt idx="46">
                  <c:v>3.6675839411639752E-2</c:v>
                </c:pt>
                <c:pt idx="47">
                  <c:v>0.49553926959377642</c:v>
                </c:pt>
                <c:pt idx="48">
                  <c:v>0.37792255267015129</c:v>
                </c:pt>
                <c:pt idx="49">
                  <c:v>0.48472341057877494</c:v>
                </c:pt>
                <c:pt idx="50">
                  <c:v>-0.10556621088810207</c:v>
                </c:pt>
                <c:pt idx="51">
                  <c:v>-0.1154757595273643</c:v>
                </c:pt>
                <c:pt idx="52">
                  <c:v>-3.1719948529595351E-2</c:v>
                </c:pt>
                <c:pt idx="53">
                  <c:v>-2.3535954083715636E-2</c:v>
                </c:pt>
                <c:pt idx="54">
                  <c:v>1.3372399727908924E-2</c:v>
                </c:pt>
                <c:pt idx="55">
                  <c:v>-3.1677769471830541E-2</c:v>
                </c:pt>
                <c:pt idx="56">
                  <c:v>-0.38924090613676743</c:v>
                </c:pt>
                <c:pt idx="57">
                  <c:v>0.14355745021911118</c:v>
                </c:pt>
                <c:pt idx="58">
                  <c:v>0.39768981807948234</c:v>
                </c:pt>
                <c:pt idx="59">
                  <c:v>3.0765068653691375E-2</c:v>
                </c:pt>
                <c:pt idx="60">
                  <c:v>-0.58339507337451157</c:v>
                </c:pt>
                <c:pt idx="61">
                  <c:v>-0.70093487510072994</c:v>
                </c:pt>
                <c:pt idx="62">
                  <c:v>-0.41034271551085383</c:v>
                </c:pt>
                <c:pt idx="63">
                  <c:v>-0.14075778055287927</c:v>
                </c:pt>
                <c:pt idx="64">
                  <c:v>-0.50551722073703476</c:v>
                </c:pt>
                <c:pt idx="65">
                  <c:v>-1.0682917368214393</c:v>
                </c:pt>
                <c:pt idx="66">
                  <c:v>-1.4789877606478838</c:v>
                </c:pt>
                <c:pt idx="67">
                  <c:v>-1.3406794665329398</c:v>
                </c:pt>
                <c:pt idx="68">
                  <c:v>-1.2927472533066395</c:v>
                </c:pt>
                <c:pt idx="69">
                  <c:v>-1.3445793831815698</c:v>
                </c:pt>
                <c:pt idx="70">
                  <c:v>-1.4583393401757985</c:v>
                </c:pt>
                <c:pt idx="71">
                  <c:v>-1.0718023881090553</c:v>
                </c:pt>
                <c:pt idx="72">
                  <c:v>-0.89004194933680991</c:v>
                </c:pt>
                <c:pt idx="73">
                  <c:v>-1.0649955917817389</c:v>
                </c:pt>
                <c:pt idx="74">
                  <c:v>-0.73405182628701593</c:v>
                </c:pt>
                <c:pt idx="75">
                  <c:v>-0.90400088626381403</c:v>
                </c:pt>
                <c:pt idx="76">
                  <c:v>-0.56174545655974151</c:v>
                </c:pt>
                <c:pt idx="77">
                  <c:v>-0.64417001928746787</c:v>
                </c:pt>
                <c:pt idx="78">
                  <c:v>-0.74455164332261736</c:v>
                </c:pt>
                <c:pt idx="79">
                  <c:v>-1.1916239859387543</c:v>
                </c:pt>
                <c:pt idx="80">
                  <c:v>-0.81822816321692882</c:v>
                </c:pt>
                <c:pt idx="81">
                  <c:v>-0.43120903013711764</c:v>
                </c:pt>
                <c:pt idx="82">
                  <c:v>-0.13579451257523836</c:v>
                </c:pt>
                <c:pt idx="83">
                  <c:v>2.4521977313944107E-2</c:v>
                </c:pt>
                <c:pt idx="84">
                  <c:v>-6.0825892767415873E-2</c:v>
                </c:pt>
                <c:pt idx="85">
                  <c:v>-0.25669136417009797</c:v>
                </c:pt>
                <c:pt idx="86">
                  <c:v>0.14139463880713773</c:v>
                </c:pt>
                <c:pt idx="87">
                  <c:v>0.36219659051363012</c:v>
                </c:pt>
                <c:pt idx="88">
                  <c:v>9.7420222989988967E-2</c:v>
                </c:pt>
                <c:pt idx="89">
                  <c:v>-0.36537677281157072</c:v>
                </c:pt>
                <c:pt idx="90">
                  <c:v>-0.27839775282087698</c:v>
                </c:pt>
                <c:pt idx="91">
                  <c:v>-0.47301016481544833</c:v>
                </c:pt>
                <c:pt idx="92">
                  <c:v>-0.25963115539672044</c:v>
                </c:pt>
                <c:pt idx="93">
                  <c:v>-0.50088004199055436</c:v>
                </c:pt>
                <c:pt idx="94">
                  <c:v>-0.16123842131029617</c:v>
                </c:pt>
                <c:pt idx="95">
                  <c:v>-0.28451988228868219</c:v>
                </c:pt>
                <c:pt idx="96">
                  <c:v>0.1906624162020629</c:v>
                </c:pt>
                <c:pt idx="97">
                  <c:v>-0.32651483047841007</c:v>
                </c:pt>
                <c:pt idx="98">
                  <c:v>-0.23675206785594322</c:v>
                </c:pt>
                <c:pt idx="99">
                  <c:v>-0.25633571352340556</c:v>
                </c:pt>
                <c:pt idx="100">
                  <c:v>0.16042327886994773</c:v>
                </c:pt>
                <c:pt idx="101">
                  <c:v>-0.1995999847212655</c:v>
                </c:pt>
                <c:pt idx="102">
                  <c:v>-0.37366222336036853</c:v>
                </c:pt>
                <c:pt idx="103">
                  <c:v>-0.67630224458408583</c:v>
                </c:pt>
                <c:pt idx="104">
                  <c:v>-0.99678082607230567</c:v>
                </c:pt>
                <c:pt idx="105">
                  <c:v>-0.58391694183227061</c:v>
                </c:pt>
                <c:pt idx="106">
                  <c:v>-0.56787177022544555</c:v>
                </c:pt>
                <c:pt idx="107">
                  <c:v>-0.34959907663122602</c:v>
                </c:pt>
                <c:pt idx="108">
                  <c:v>0.23935736808091604</c:v>
                </c:pt>
                <c:pt idx="109">
                  <c:v>0.43725156609868809</c:v>
                </c:pt>
                <c:pt idx="110">
                  <c:v>0.59716549538665986</c:v>
                </c:pt>
                <c:pt idx="111">
                  <c:v>0.59945781972857581</c:v>
                </c:pt>
                <c:pt idx="112">
                  <c:v>0.33191240444152931</c:v>
                </c:pt>
                <c:pt idx="113">
                  <c:v>4.9868287684534274E-2</c:v>
                </c:pt>
                <c:pt idx="114">
                  <c:v>0.33936058682419235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4-4B69-80B0-1776888E8AD4}"/>
            </c:ext>
          </c:extLst>
        </c:ser>
        <c:ser>
          <c:idx val="1"/>
          <c:order val="1"/>
          <c:tx>
            <c:v>T. Test WF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474-4B69-80B0-1776888E8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6442735"/>
        <c:axId val="386428591"/>
      </c:lineChart>
      <c:catAx>
        <c:axId val="3864427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6428591"/>
        <c:crosses val="autoZero"/>
        <c:auto val="1"/>
        <c:lblAlgn val="ctr"/>
        <c:lblOffset val="100"/>
        <c:noMultiLvlLbl val="0"/>
      </c:catAx>
      <c:valAx>
        <c:axId val="38642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6442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0</xdr:colOff>
      <xdr:row>4</xdr:row>
      <xdr:rowOff>9524</xdr:rowOff>
    </xdr:from>
    <xdr:to>
      <xdr:col>25</xdr:col>
      <xdr:colOff>1028700</xdr:colOff>
      <xdr:row>21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77C11C2-E001-9D24-D1F6-A3F1B223E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742949</xdr:colOff>
      <xdr:row>21</xdr:row>
      <xdr:rowOff>95250</xdr:rowOff>
    </xdr:from>
    <xdr:to>
      <xdr:col>25</xdr:col>
      <xdr:colOff>1009649</xdr:colOff>
      <xdr:row>29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7EF3EA-D593-4464-51E1-3A4E264922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733424</xdr:colOff>
      <xdr:row>29</xdr:row>
      <xdr:rowOff>133350</xdr:rowOff>
    </xdr:from>
    <xdr:to>
      <xdr:col>25</xdr:col>
      <xdr:colOff>942974</xdr:colOff>
      <xdr:row>45</xdr:row>
      <xdr:rowOff>9525</xdr:rowOff>
    </xdr:to>
    <xdr:graphicFrame macro="">
      <xdr:nvGraphicFramePr>
        <xdr:cNvPr id="4" name="Gráfico 3" descr="T.Test&#10;">
          <a:extLst>
            <a:ext uri="{FF2B5EF4-FFF2-40B4-BE49-F238E27FC236}">
              <a16:creationId xmlns:a16="http://schemas.microsoft.com/office/drawing/2014/main" id="{BDC10563-969A-56A8-1907-67B87D82BB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F788-FA54-4D5B-BECA-E1C418B439BE}">
  <dimension ref="B3:BC677"/>
  <sheetViews>
    <sheetView tabSelected="1" topLeftCell="B22" workbookViewId="0">
      <selection activeCell="B28" sqref="B28"/>
    </sheetView>
  </sheetViews>
  <sheetFormatPr baseColWidth="10" defaultRowHeight="15" x14ac:dyDescent="0.25"/>
  <cols>
    <col min="9" max="9" width="15.28515625" customWidth="1"/>
    <col min="10" max="10" width="11.42578125" customWidth="1"/>
    <col min="12" max="12" width="19" bestFit="1" customWidth="1"/>
    <col min="16" max="16" width="11.42578125" style="12"/>
    <col min="25" max="25" width="15" customWidth="1"/>
    <col min="26" max="26" width="15.85546875" customWidth="1"/>
    <col min="28" max="29" width="11.85546875" bestFit="1" customWidth="1"/>
    <col min="31" max="31" width="11.85546875" bestFit="1" customWidth="1"/>
    <col min="32" max="32" width="11.85546875" style="12" bestFit="1" customWidth="1"/>
    <col min="42" max="45" width="11.42578125" style="12"/>
    <col min="46" max="46" width="11.85546875" style="12" bestFit="1" customWidth="1"/>
    <col min="54" max="55" width="28.140625" customWidth="1"/>
  </cols>
  <sheetData>
    <row r="3" spans="4:29" ht="15.75" thickBot="1" x14ac:dyDescent="0.3"/>
    <row r="4" spans="4:29" ht="20.25" x14ac:dyDescent="0.3">
      <c r="D4" s="90" t="s">
        <v>589</v>
      </c>
      <c r="E4" s="90"/>
      <c r="F4" s="90"/>
      <c r="G4" s="90"/>
      <c r="I4" s="92" t="s">
        <v>588</v>
      </c>
      <c r="J4" s="93"/>
      <c r="K4" s="93"/>
      <c r="L4" s="93"/>
      <c r="M4" s="93"/>
      <c r="N4" s="93"/>
      <c r="O4" s="93"/>
      <c r="P4" s="93"/>
      <c r="Q4" s="93"/>
      <c r="R4" s="93"/>
      <c r="S4" s="94"/>
      <c r="U4" s="119" t="s">
        <v>593</v>
      </c>
      <c r="V4" s="119"/>
      <c r="W4" s="119"/>
      <c r="X4" s="119"/>
      <c r="Y4" s="119"/>
      <c r="Z4" s="119"/>
      <c r="AA4" s="119"/>
      <c r="AB4" s="119"/>
      <c r="AC4" s="119"/>
    </row>
    <row r="5" spans="4:29" x14ac:dyDescent="0.25">
      <c r="D5" s="125" t="s">
        <v>2</v>
      </c>
      <c r="E5" s="118"/>
      <c r="F5" s="125" t="s">
        <v>18</v>
      </c>
      <c r="G5" s="118"/>
      <c r="I5" s="41"/>
      <c r="J5" s="67"/>
      <c r="K5" s="67"/>
      <c r="L5" s="67"/>
      <c r="M5" s="67"/>
      <c r="N5" s="68"/>
      <c r="O5" s="68"/>
      <c r="P5" s="68"/>
      <c r="Q5" s="68"/>
      <c r="R5" s="68"/>
      <c r="S5" s="42"/>
    </row>
    <row r="6" spans="4:29" x14ac:dyDescent="0.25">
      <c r="D6" s="125" t="s">
        <v>0</v>
      </c>
      <c r="E6" s="118"/>
      <c r="F6" s="1" t="s">
        <v>28</v>
      </c>
      <c r="G6" s="1"/>
      <c r="I6" s="41" t="s">
        <v>503</v>
      </c>
      <c r="J6" s="69" t="s">
        <v>558</v>
      </c>
      <c r="K6" s="67"/>
      <c r="L6" s="67"/>
      <c r="M6" s="67"/>
      <c r="N6" s="67"/>
      <c r="O6" s="67"/>
      <c r="P6" s="67"/>
      <c r="Q6" s="67"/>
      <c r="R6" s="67"/>
      <c r="S6" s="42"/>
      <c r="AA6" s="125" t="s">
        <v>559</v>
      </c>
      <c r="AB6" s="118"/>
      <c r="AC6" s="1">
        <f>M196</f>
        <v>24370</v>
      </c>
    </row>
    <row r="7" spans="4:29" x14ac:dyDescent="0.25">
      <c r="D7" s="125"/>
      <c r="E7" s="131"/>
      <c r="F7" s="131"/>
      <c r="G7" s="118"/>
      <c r="I7" s="41" t="s">
        <v>504</v>
      </c>
      <c r="J7" s="67" t="s">
        <v>35</v>
      </c>
      <c r="K7" s="67"/>
      <c r="L7" s="67" t="s">
        <v>505</v>
      </c>
      <c r="M7" s="43" t="s">
        <v>506</v>
      </c>
      <c r="N7" s="67"/>
      <c r="O7" s="67"/>
      <c r="P7" s="67"/>
      <c r="Q7" s="67"/>
      <c r="R7" s="67"/>
      <c r="S7" s="42"/>
      <c r="AA7" s="125" t="s">
        <v>560</v>
      </c>
      <c r="AB7" s="118"/>
      <c r="AC7" s="4">
        <f>MIN(O62:O196)</f>
        <v>-2453</v>
      </c>
    </row>
    <row r="8" spans="4:29" x14ac:dyDescent="0.25">
      <c r="D8" s="140" t="s">
        <v>1</v>
      </c>
      <c r="E8" s="131"/>
      <c r="F8" s="131"/>
      <c r="G8" s="118"/>
      <c r="I8" s="41" t="s">
        <v>507</v>
      </c>
      <c r="J8" s="70" t="s">
        <v>557</v>
      </c>
      <c r="K8" s="67"/>
      <c r="L8" s="67" t="s">
        <v>508</v>
      </c>
      <c r="M8" s="44">
        <v>4100</v>
      </c>
      <c r="N8" s="67"/>
      <c r="O8" s="67" t="s">
        <v>509</v>
      </c>
      <c r="P8" s="67"/>
      <c r="Q8" s="44">
        <v>4</v>
      </c>
      <c r="R8" s="71"/>
      <c r="S8" s="42"/>
      <c r="AA8" s="1" t="s">
        <v>561</v>
      </c>
      <c r="AB8" s="1"/>
      <c r="AC8" s="97">
        <f>MAX(M62:M196)</f>
        <v>26065</v>
      </c>
    </row>
    <row r="9" spans="4:29" x14ac:dyDescent="0.25">
      <c r="D9" s="1" t="s">
        <v>29</v>
      </c>
      <c r="E9" s="1">
        <v>2100</v>
      </c>
      <c r="F9" s="1" t="s">
        <v>32</v>
      </c>
      <c r="G9" s="1">
        <v>0.7</v>
      </c>
      <c r="I9" s="41" t="s">
        <v>510</v>
      </c>
      <c r="J9" s="72">
        <v>20000</v>
      </c>
      <c r="K9" s="67"/>
      <c r="L9" s="67" t="s">
        <v>511</v>
      </c>
      <c r="M9" s="44">
        <v>8</v>
      </c>
      <c r="N9" s="67"/>
      <c r="O9" s="67" t="s">
        <v>512</v>
      </c>
      <c r="P9" s="67"/>
      <c r="Q9" s="44">
        <v>12</v>
      </c>
      <c r="R9" s="71"/>
      <c r="S9" s="42"/>
      <c r="AA9" s="1" t="s">
        <v>562</v>
      </c>
      <c r="AB9" s="1"/>
      <c r="AC9" s="4">
        <f>O196</f>
        <v>-128</v>
      </c>
    </row>
    <row r="10" spans="4:29" x14ac:dyDescent="0.25">
      <c r="D10" s="1" t="s">
        <v>30</v>
      </c>
      <c r="E10" s="1">
        <v>11</v>
      </c>
      <c r="F10" s="1" t="s">
        <v>33</v>
      </c>
      <c r="G10" s="1">
        <v>1.1000000000000001</v>
      </c>
      <c r="I10" s="41"/>
      <c r="J10" s="67"/>
      <c r="K10" s="67"/>
      <c r="L10" s="67"/>
      <c r="M10" s="67"/>
      <c r="N10" s="68"/>
      <c r="O10" s="68"/>
      <c r="P10" s="68"/>
      <c r="Q10" s="68"/>
      <c r="R10" s="68"/>
      <c r="S10" s="42"/>
      <c r="AA10" s="1" t="s">
        <v>563</v>
      </c>
      <c r="AB10" s="1"/>
      <c r="AC10" s="1">
        <f>MAX(Q62:Q192)</f>
        <v>5</v>
      </c>
    </row>
    <row r="11" spans="4:29" ht="14.25" customHeight="1" x14ac:dyDescent="0.25">
      <c r="D11" s="1" t="s">
        <v>31</v>
      </c>
      <c r="E11" s="1">
        <v>7</v>
      </c>
      <c r="F11" s="1" t="s">
        <v>34</v>
      </c>
      <c r="G11" s="1">
        <v>10</v>
      </c>
      <c r="I11" s="45" t="s">
        <v>513</v>
      </c>
      <c r="J11" s="67"/>
      <c r="K11" s="67" t="s">
        <v>59</v>
      </c>
      <c r="L11" s="67"/>
      <c r="M11" s="67"/>
      <c r="N11" s="68"/>
      <c r="O11" s="68"/>
      <c r="P11" s="68"/>
      <c r="Q11" s="68"/>
      <c r="R11" s="68"/>
      <c r="S11" s="42"/>
      <c r="AA11" s="125" t="s">
        <v>564</v>
      </c>
      <c r="AB11" s="118"/>
      <c r="AC11" s="6">
        <f>AC6-AC12</f>
        <v>88010</v>
      </c>
    </row>
    <row r="12" spans="4:29" ht="18" x14ac:dyDescent="0.25">
      <c r="D12" s="1"/>
      <c r="E12" s="1"/>
      <c r="F12" s="1"/>
      <c r="G12" s="1"/>
      <c r="I12" s="45"/>
      <c r="J12" s="67"/>
      <c r="K12" s="67"/>
      <c r="L12" s="67"/>
      <c r="M12" s="67"/>
      <c r="N12" s="68"/>
      <c r="O12" s="68"/>
      <c r="P12" s="68"/>
      <c r="Q12" s="68"/>
      <c r="R12" s="68"/>
      <c r="S12" s="42"/>
      <c r="AA12" s="125" t="s">
        <v>565</v>
      </c>
      <c r="AB12" s="118"/>
      <c r="AC12" s="4">
        <f>SUM(O62:O196)</f>
        <v>-63640</v>
      </c>
    </row>
    <row r="13" spans="4:29" ht="15.75" thickBot="1" x14ac:dyDescent="0.3">
      <c r="D13" s="90" t="s">
        <v>6</v>
      </c>
      <c r="E13" s="90"/>
      <c r="F13" s="90"/>
      <c r="G13" s="90"/>
      <c r="I13" s="46" t="s">
        <v>514</v>
      </c>
      <c r="J13" s="47"/>
      <c r="K13" s="47"/>
      <c r="L13" s="47"/>
      <c r="M13" s="47"/>
      <c r="N13" s="48"/>
      <c r="O13" s="48"/>
      <c r="P13" s="48"/>
      <c r="Q13" s="48"/>
      <c r="R13" s="48"/>
      <c r="S13" s="49"/>
      <c r="AA13" s="125" t="s">
        <v>566</v>
      </c>
      <c r="AB13" s="118"/>
      <c r="AC13" s="1">
        <f>-AC11/AC12</f>
        <v>1.3829352608422376</v>
      </c>
    </row>
    <row r="14" spans="4:29" x14ac:dyDescent="0.25">
      <c r="D14" s="125" t="s">
        <v>3</v>
      </c>
      <c r="E14" s="118"/>
      <c r="F14" s="125" t="s">
        <v>35</v>
      </c>
      <c r="G14" s="118"/>
      <c r="I14" s="41"/>
      <c r="J14" s="73" t="s">
        <v>515</v>
      </c>
      <c r="K14" s="73" t="s">
        <v>516</v>
      </c>
      <c r="L14" s="73" t="s">
        <v>517</v>
      </c>
      <c r="M14" s="73" t="s">
        <v>518</v>
      </c>
      <c r="N14" s="73" t="s">
        <v>519</v>
      </c>
      <c r="O14" s="73"/>
      <c r="P14" s="73"/>
      <c r="Q14" s="68"/>
      <c r="R14" s="68"/>
      <c r="S14" s="42"/>
      <c r="AA14" s="1" t="s">
        <v>567</v>
      </c>
      <c r="AB14" s="1"/>
      <c r="AC14" s="1">
        <f>T196</f>
        <v>135</v>
      </c>
    </row>
    <row r="15" spans="4:29" x14ac:dyDescent="0.25">
      <c r="D15" s="1" t="s">
        <v>4</v>
      </c>
      <c r="E15" s="1"/>
      <c r="F15" s="125" t="s">
        <v>36</v>
      </c>
      <c r="G15" s="118"/>
      <c r="I15" s="41" t="s">
        <v>520</v>
      </c>
      <c r="J15" s="72">
        <f>AO65/7</f>
        <v>13.220690099967701</v>
      </c>
      <c r="K15" s="72">
        <f>J15+J16</f>
        <v>136.6898501017732</v>
      </c>
      <c r="L15" s="72">
        <f>J15-J16</f>
        <v>-110.24846990183779</v>
      </c>
      <c r="M15" s="72">
        <f>MAX(J21:P21)</f>
        <v>243.4424137931039</v>
      </c>
      <c r="N15" s="72">
        <f>MIN(J21:P21)</f>
        <v>26.110909090909526</v>
      </c>
      <c r="O15" s="73"/>
      <c r="P15" s="73"/>
      <c r="Q15" s="68"/>
      <c r="R15" s="68"/>
      <c r="S15" s="42"/>
      <c r="AA15" s="1" t="s">
        <v>568</v>
      </c>
      <c r="AB15" s="1"/>
      <c r="AC15" s="6">
        <f>AC14-AC16</f>
        <v>76</v>
      </c>
    </row>
    <row r="16" spans="4:29" x14ac:dyDescent="0.25">
      <c r="D16" s="125" t="s">
        <v>5</v>
      </c>
      <c r="E16" s="118"/>
      <c r="F16" s="125" t="s">
        <v>37</v>
      </c>
      <c r="G16" s="118"/>
      <c r="I16" s="41" t="s">
        <v>521</v>
      </c>
      <c r="J16" s="72">
        <f>AO64/7</f>
        <v>123.46916000180549</v>
      </c>
      <c r="K16" s="70"/>
      <c r="L16" s="73"/>
      <c r="M16" s="73"/>
      <c r="N16" s="73"/>
      <c r="O16" s="73"/>
      <c r="P16" s="73"/>
      <c r="Q16" s="68"/>
      <c r="R16" s="68"/>
      <c r="S16" s="42"/>
      <c r="AA16" s="1" t="s">
        <v>569</v>
      </c>
      <c r="AB16" s="1"/>
      <c r="AC16" s="4">
        <f>SUM(P62:P196)</f>
        <v>59</v>
      </c>
    </row>
    <row r="17" spans="2:29" x14ac:dyDescent="0.25">
      <c r="D17" s="125"/>
      <c r="E17" s="131"/>
      <c r="F17" s="131"/>
      <c r="G17" s="118"/>
      <c r="I17" s="41" t="s">
        <v>522</v>
      </c>
      <c r="J17" s="74">
        <f>J15/J9</f>
        <v>6.6103450499838503E-4</v>
      </c>
      <c r="K17" s="73"/>
      <c r="L17" s="73"/>
      <c r="M17" s="73"/>
      <c r="N17" s="73"/>
      <c r="O17" s="73"/>
      <c r="P17" s="73"/>
      <c r="Q17" s="68"/>
      <c r="R17" s="68"/>
      <c r="S17" s="42"/>
      <c r="AA17" s="1" t="s">
        <v>570</v>
      </c>
      <c r="AB17" s="1"/>
      <c r="AC17" s="123">
        <f>AC15/AC14</f>
        <v>0.562962962962963</v>
      </c>
    </row>
    <row r="18" spans="2:29" x14ac:dyDescent="0.25">
      <c r="D18" s="125" t="s">
        <v>7</v>
      </c>
      <c r="E18" s="131"/>
      <c r="F18" s="131"/>
      <c r="G18" s="118"/>
      <c r="I18" s="41"/>
      <c r="J18" s="74"/>
      <c r="K18" s="73"/>
      <c r="L18" s="73"/>
      <c r="M18" s="73"/>
      <c r="N18" s="73"/>
      <c r="O18" s="73"/>
      <c r="P18" s="73"/>
      <c r="Q18" s="68"/>
      <c r="R18" s="68"/>
      <c r="S18" s="42"/>
      <c r="AA18" s="1" t="s">
        <v>571</v>
      </c>
      <c r="AB18" s="1"/>
      <c r="AC18" s="1">
        <f>AC6/AC14</f>
        <v>180.5185185185185</v>
      </c>
    </row>
    <row r="19" spans="2:29" x14ac:dyDescent="0.25">
      <c r="D19" s="1" t="s">
        <v>9</v>
      </c>
      <c r="E19" s="1"/>
      <c r="F19" s="125" t="s">
        <v>38</v>
      </c>
      <c r="G19" s="118"/>
      <c r="I19" s="50"/>
      <c r="J19" s="75"/>
      <c r="K19" s="75"/>
      <c r="L19" s="75"/>
      <c r="M19" s="75"/>
      <c r="N19" s="76"/>
      <c r="O19" s="76"/>
      <c r="P19" s="76"/>
      <c r="Q19" s="77"/>
      <c r="R19" s="77"/>
      <c r="S19" s="42"/>
      <c r="AA19" s="1" t="s">
        <v>572</v>
      </c>
      <c r="AB19" s="1"/>
      <c r="AC19" s="1">
        <f>MAX(L62:L196)</f>
        <v>6959.5</v>
      </c>
    </row>
    <row r="20" spans="2:29" x14ac:dyDescent="0.25">
      <c r="D20" s="125" t="s">
        <v>10</v>
      </c>
      <c r="E20" s="118"/>
      <c r="F20" s="125" t="s">
        <v>38</v>
      </c>
      <c r="G20" s="118"/>
      <c r="I20" s="41"/>
      <c r="J20" s="51">
        <v>2015</v>
      </c>
      <c r="K20" s="51">
        <v>2016</v>
      </c>
      <c r="L20" s="51">
        <v>2017</v>
      </c>
      <c r="M20" s="51">
        <v>2018</v>
      </c>
      <c r="N20" s="51">
        <v>2019</v>
      </c>
      <c r="O20" s="51">
        <v>2020</v>
      </c>
      <c r="P20" s="98">
        <v>2021</v>
      </c>
      <c r="Q20" s="101"/>
      <c r="R20" s="99"/>
      <c r="S20" s="52"/>
      <c r="AA20" s="1" t="s">
        <v>573</v>
      </c>
      <c r="AB20" s="1"/>
      <c r="AC20" s="1">
        <f>MIN(L62:L196)</f>
        <v>-2453</v>
      </c>
    </row>
    <row r="21" spans="2:29" x14ac:dyDescent="0.25">
      <c r="D21" s="125"/>
      <c r="E21" s="131"/>
      <c r="F21" s="131"/>
      <c r="G21" s="118"/>
      <c r="I21" s="41" t="s">
        <v>523</v>
      </c>
      <c r="J21" s="44">
        <f>(AP147)/AM147</f>
        <v>79.747272727272787</v>
      </c>
      <c r="K21" s="44">
        <f>(AP209-AP147)/(AM209-AM147)</f>
        <v>34.439354838710116</v>
      </c>
      <c r="L21" s="44">
        <f>(AP264-AP209)/(AM264-AM209)</f>
        <v>26.110909090909526</v>
      </c>
      <c r="M21" s="44">
        <f>(AP330-AP264)/(AM330-AM264)</f>
        <v>46.035151515151952</v>
      </c>
      <c r="N21" s="44">
        <f>(AP388-AP330)/(AM388-AM330)</f>
        <v>243.4424137931039</v>
      </c>
      <c r="O21" s="44">
        <f>(AP454-AP388)/(AM454-AM388)</f>
        <v>168.1942424242412</v>
      </c>
      <c r="P21" s="44">
        <f>(AP513-AP454)/(AM513-AM454)</f>
        <v>51.299661016945954</v>
      </c>
      <c r="Q21" s="102"/>
      <c r="R21" s="100"/>
      <c r="S21" s="53"/>
      <c r="AA21" s="125" t="s">
        <v>53</v>
      </c>
      <c r="AB21" s="118"/>
      <c r="AC21" s="1">
        <f>AC18*SQRT(AC14)/AC22</f>
        <v>1.4673436731821938</v>
      </c>
    </row>
    <row r="22" spans="2:29" x14ac:dyDescent="0.25">
      <c r="D22" s="1" t="s">
        <v>11</v>
      </c>
      <c r="E22" s="1"/>
      <c r="F22" s="125" t="s">
        <v>39</v>
      </c>
      <c r="G22" s="118"/>
      <c r="I22" s="41"/>
      <c r="J22" s="67"/>
      <c r="K22" s="67"/>
      <c r="L22" s="67"/>
      <c r="M22" s="73"/>
      <c r="N22" s="78"/>
      <c r="O22" s="78"/>
      <c r="P22" s="78"/>
      <c r="Q22" s="73"/>
      <c r="R22" s="73"/>
      <c r="S22" s="53"/>
      <c r="AA22" s="1" t="s">
        <v>574</v>
      </c>
      <c r="AB22" s="1"/>
      <c r="AC22" s="1">
        <f>STDEV(L62:L196)</f>
        <v>1429.4099508154845</v>
      </c>
    </row>
    <row r="23" spans="2:29" x14ac:dyDescent="0.25">
      <c r="D23" s="1" t="s">
        <v>12</v>
      </c>
      <c r="E23" s="1"/>
      <c r="F23" s="125"/>
      <c r="G23" s="118"/>
      <c r="I23" s="41"/>
      <c r="J23" s="43" t="s">
        <v>524</v>
      </c>
      <c r="K23" s="43" t="s">
        <v>525</v>
      </c>
      <c r="L23" s="43" t="s">
        <v>526</v>
      </c>
      <c r="M23" s="79" t="s">
        <v>527</v>
      </c>
      <c r="N23" s="78"/>
      <c r="O23" s="78"/>
      <c r="P23" s="78"/>
      <c r="Q23" s="73"/>
      <c r="R23" s="73"/>
      <c r="S23" s="53"/>
      <c r="AA23" s="125"/>
      <c r="AB23" s="118"/>
      <c r="AC23" s="1"/>
    </row>
    <row r="24" spans="2:29" x14ac:dyDescent="0.25">
      <c r="D24" s="125" t="s">
        <v>13</v>
      </c>
      <c r="E24" s="118"/>
      <c r="F24" s="125" t="s">
        <v>40</v>
      </c>
      <c r="G24" s="118"/>
      <c r="I24" s="41" t="s">
        <v>528</v>
      </c>
      <c r="J24" s="44">
        <f>J15/12</f>
        <v>1.1017241749973083</v>
      </c>
      <c r="K24" s="54">
        <f>J24+2*J25</f>
        <v>21.679917508631558</v>
      </c>
      <c r="L24" s="54">
        <f>J24-2*J25</f>
        <v>-19.476469158636942</v>
      </c>
      <c r="M24" s="73"/>
      <c r="N24" s="78"/>
      <c r="O24" s="78"/>
      <c r="P24" s="78"/>
      <c r="Q24" s="73"/>
      <c r="R24" s="73"/>
      <c r="S24" s="53"/>
      <c r="AA24" s="125"/>
      <c r="AB24" s="118"/>
      <c r="AC24" s="1"/>
    </row>
    <row r="25" spans="2:29" x14ac:dyDescent="0.25">
      <c r="D25" s="125"/>
      <c r="E25" s="131"/>
      <c r="F25" s="131"/>
      <c r="G25" s="118"/>
      <c r="I25" s="41" t="s">
        <v>529</v>
      </c>
      <c r="J25" s="44">
        <f>J16/12</f>
        <v>10.289096666817125</v>
      </c>
      <c r="K25" s="55"/>
      <c r="L25" s="55"/>
      <c r="M25" s="73"/>
      <c r="N25" s="78"/>
      <c r="O25" s="78"/>
      <c r="P25" s="78"/>
      <c r="Q25" s="73"/>
      <c r="R25" s="73"/>
      <c r="S25" s="53"/>
      <c r="AA25" s="124" t="s">
        <v>8</v>
      </c>
      <c r="AB25" s="124"/>
      <c r="AC25" s="124"/>
    </row>
    <row r="26" spans="2:29" x14ac:dyDescent="0.25">
      <c r="D26" s="1" t="s">
        <v>41</v>
      </c>
      <c r="E26" s="1"/>
      <c r="F26" s="2">
        <v>42005</v>
      </c>
      <c r="G26" s="1"/>
      <c r="I26" s="41"/>
      <c r="J26" s="73"/>
      <c r="K26" s="67"/>
      <c r="L26" s="67"/>
      <c r="M26" s="73"/>
      <c r="N26" s="78"/>
      <c r="O26" s="78"/>
      <c r="P26" s="78"/>
      <c r="Q26" s="73"/>
      <c r="R26" s="73"/>
      <c r="S26" s="53"/>
      <c r="AA26" s="125" t="s">
        <v>598</v>
      </c>
      <c r="AB26" s="118"/>
      <c r="AC26" s="121">
        <f>AVERAGE(AI62:AI196)</f>
        <v>-192.5185185185185</v>
      </c>
    </row>
    <row r="27" spans="2:29" x14ac:dyDescent="0.25">
      <c r="B27" s="122"/>
      <c r="D27" s="1" t="s">
        <v>42</v>
      </c>
      <c r="E27" s="1"/>
      <c r="F27" s="2">
        <v>43770</v>
      </c>
      <c r="G27" s="1"/>
      <c r="I27" s="41"/>
      <c r="J27" s="43" t="s">
        <v>524</v>
      </c>
      <c r="K27" s="43" t="s">
        <v>525</v>
      </c>
      <c r="L27" s="43" t="s">
        <v>526</v>
      </c>
      <c r="M27" s="79" t="s">
        <v>527</v>
      </c>
      <c r="N27" s="78"/>
      <c r="O27" s="78"/>
      <c r="P27" s="78"/>
      <c r="Q27" s="73"/>
      <c r="R27" s="73"/>
      <c r="S27" s="53"/>
      <c r="AA27" s="125"/>
      <c r="AB27" s="118"/>
      <c r="AC27" s="1"/>
    </row>
    <row r="28" spans="2:29" x14ac:dyDescent="0.25">
      <c r="B28" s="122"/>
      <c r="D28" s="1"/>
      <c r="E28" s="1"/>
      <c r="F28" s="2"/>
      <c r="G28" s="1"/>
      <c r="I28" s="41" t="s">
        <v>530</v>
      </c>
      <c r="J28" s="44">
        <f>J24/4</f>
        <v>0.27543104374932709</v>
      </c>
      <c r="K28" s="54">
        <f>J28+2*J29</f>
        <v>5.0242448899726151</v>
      </c>
      <c r="L28" s="54">
        <f>J28-2*J29</f>
        <v>-4.473382802473961</v>
      </c>
      <c r="M28" s="73"/>
      <c r="N28" s="78"/>
      <c r="O28" s="78"/>
      <c r="P28" s="78"/>
      <c r="Q28" s="73"/>
      <c r="R28" s="73"/>
      <c r="S28" s="53"/>
      <c r="AA28" s="125"/>
      <c r="AB28" s="118"/>
      <c r="AC28" s="1"/>
    </row>
    <row r="29" spans="2:29" x14ac:dyDescent="0.25">
      <c r="D29" s="90" t="s">
        <v>590</v>
      </c>
      <c r="E29" s="90"/>
      <c r="F29" s="90"/>
      <c r="G29" s="90"/>
      <c r="I29" s="41" t="s">
        <v>529</v>
      </c>
      <c r="J29" s="44">
        <f>J16/52</f>
        <v>2.374406923111644</v>
      </c>
      <c r="K29" s="55"/>
      <c r="L29" s="55"/>
      <c r="M29" s="73"/>
      <c r="N29" s="78"/>
      <c r="O29" s="78"/>
      <c r="P29" s="78"/>
      <c r="Q29" s="73"/>
      <c r="R29" s="73"/>
      <c r="S29" s="53"/>
      <c r="AA29" s="124" t="s">
        <v>575</v>
      </c>
      <c r="AB29" s="124"/>
      <c r="AC29" s="124"/>
    </row>
    <row r="30" spans="2:29" x14ac:dyDescent="0.25">
      <c r="D30" s="125" t="s">
        <v>15</v>
      </c>
      <c r="E30" s="131"/>
      <c r="F30" s="118"/>
      <c r="G30" s="136" t="str">
        <f>IF(AC9&lt;J58,"ALARMA","OK")</f>
        <v>OK</v>
      </c>
      <c r="I30" s="41"/>
      <c r="J30" s="73"/>
      <c r="K30" s="67"/>
      <c r="L30" s="67"/>
      <c r="M30" s="73"/>
      <c r="N30" s="78"/>
      <c r="O30" s="78"/>
      <c r="P30" s="78"/>
      <c r="Q30" s="73"/>
      <c r="R30" s="73"/>
      <c r="S30" s="53"/>
      <c r="T30">
        <v>0</v>
      </c>
      <c r="AA30" s="1" t="s">
        <v>576</v>
      </c>
      <c r="AB30" s="1"/>
      <c r="AC30" s="1">
        <v>19</v>
      </c>
    </row>
    <row r="31" spans="2:29" x14ac:dyDescent="0.25">
      <c r="D31" s="125" t="s">
        <v>16</v>
      </c>
      <c r="E31" s="131"/>
      <c r="F31" s="118"/>
      <c r="G31" s="136" t="str">
        <f>IF(AC33="OK","OK","ALARMA")</f>
        <v>OK</v>
      </c>
      <c r="I31" s="41"/>
      <c r="J31" s="43" t="s">
        <v>524</v>
      </c>
      <c r="K31" s="43" t="s">
        <v>525</v>
      </c>
      <c r="L31" s="43" t="s">
        <v>526</v>
      </c>
      <c r="M31" s="79" t="s">
        <v>527</v>
      </c>
      <c r="N31" s="78"/>
      <c r="O31" s="78"/>
      <c r="P31" s="78"/>
      <c r="Q31" s="73"/>
      <c r="R31" s="73"/>
      <c r="S31" s="53"/>
      <c r="AA31" s="1" t="s">
        <v>578</v>
      </c>
      <c r="AB31" s="1"/>
      <c r="AC31" s="1">
        <v>2.5</v>
      </c>
    </row>
    <row r="32" spans="2:29" x14ac:dyDescent="0.25">
      <c r="D32" s="125" t="s">
        <v>17</v>
      </c>
      <c r="E32" s="131"/>
      <c r="F32" s="118"/>
      <c r="G32" s="1" t="str">
        <f>IF(Y11&gt;2.462,"ALARMA","OK")</f>
        <v>OK</v>
      </c>
      <c r="I32" s="41" t="s">
        <v>531</v>
      </c>
      <c r="J32" s="44">
        <f>J15/365</f>
        <v>3.6221068767034799E-2</v>
      </c>
      <c r="K32" s="54">
        <f>J32+2*J33</f>
        <v>0.96806378576179319</v>
      </c>
      <c r="L32" s="54">
        <f>J32-2*J33</f>
        <v>-0.89562164822772361</v>
      </c>
      <c r="M32" s="73"/>
      <c r="N32" s="78"/>
      <c r="O32" s="78"/>
      <c r="P32" s="78"/>
      <c r="Q32" s="73"/>
      <c r="R32" s="73"/>
      <c r="S32" s="53"/>
      <c r="AA32" s="1" t="s">
        <v>577</v>
      </c>
      <c r="AB32" s="1"/>
      <c r="AC32" s="1">
        <f>($AC$18-AVERAGE(AO493:AO513))*SQRT(20)/STDEV(AO493:AO513)</f>
        <v>0.4485487579059329</v>
      </c>
    </row>
    <row r="33" spans="4:29" x14ac:dyDescent="0.25">
      <c r="D33" s="125" t="s">
        <v>8</v>
      </c>
      <c r="E33" s="131"/>
      <c r="F33" s="118"/>
      <c r="G33" s="137" t="str">
        <f>IF(ABS(AVERAGE(AI62:AI196))&gt;M9,"ALARMA","OK")</f>
        <v>ALARMA</v>
      </c>
      <c r="I33" s="41" t="s">
        <v>529</v>
      </c>
      <c r="J33" s="44">
        <f>J16/265</f>
        <v>0.4659213584973792</v>
      </c>
      <c r="K33" s="55"/>
      <c r="L33" s="55"/>
      <c r="M33" s="73"/>
      <c r="N33" s="78"/>
      <c r="O33" s="78"/>
      <c r="P33" s="78"/>
      <c r="Q33" s="73"/>
      <c r="R33" s="73"/>
      <c r="S33" s="53"/>
      <c r="AA33" s="125" t="s">
        <v>579</v>
      </c>
      <c r="AB33" s="118"/>
      <c r="AC33" s="136" t="str">
        <f>IF(AND(AC32&gt;AC31,AVERAGE(R82:R196)),"NOK","OK")</f>
        <v>OK</v>
      </c>
    </row>
    <row r="34" spans="4:29" x14ac:dyDescent="0.25">
      <c r="D34" s="125"/>
      <c r="E34" s="131"/>
      <c r="F34" s="131"/>
      <c r="G34" s="118"/>
      <c r="I34" s="41"/>
      <c r="J34" s="67"/>
      <c r="K34" s="67"/>
      <c r="L34" s="67"/>
      <c r="M34" s="73"/>
      <c r="N34" s="78"/>
      <c r="O34" s="78"/>
      <c r="P34" s="78"/>
      <c r="Q34" s="73"/>
      <c r="R34" s="73"/>
      <c r="S34" s="53"/>
    </row>
    <row r="35" spans="4:29" ht="15.75" thickBot="1" x14ac:dyDescent="0.3">
      <c r="D35" s="132" t="s">
        <v>14</v>
      </c>
      <c r="E35" s="133"/>
      <c r="F35" s="138" t="str">
        <f>IF(AND(G32="OK",G31="OK",G30="OK",G33="OK"),"OK","ALARMA")</f>
        <v>ALARMA</v>
      </c>
      <c r="G35" s="138"/>
      <c r="I35" s="46" t="s">
        <v>532</v>
      </c>
      <c r="J35" s="47"/>
      <c r="K35" s="47"/>
      <c r="L35" s="47"/>
      <c r="M35" s="56"/>
      <c r="N35" s="57"/>
      <c r="O35" s="57"/>
      <c r="P35" s="57"/>
      <c r="Q35" s="56"/>
      <c r="R35" s="56"/>
      <c r="S35" s="58"/>
    </row>
    <row r="36" spans="4:29" ht="13.5" customHeight="1" x14ac:dyDescent="0.25">
      <c r="D36" s="134"/>
      <c r="E36" s="135"/>
      <c r="F36" s="138"/>
      <c r="G36" s="138"/>
      <c r="I36" s="59"/>
      <c r="J36" s="80" t="s">
        <v>533</v>
      </c>
      <c r="K36" s="80" t="s">
        <v>518</v>
      </c>
      <c r="L36" s="80" t="s">
        <v>519</v>
      </c>
      <c r="M36" s="73"/>
      <c r="N36" s="78"/>
      <c r="O36" s="78"/>
      <c r="P36" s="78"/>
      <c r="Q36" s="73"/>
      <c r="R36" s="73"/>
      <c r="S36" s="53"/>
    </row>
    <row r="37" spans="4:29" s="12" customFormat="1" ht="13.5" customHeight="1" x14ac:dyDescent="0.25">
      <c r="D37" s="40"/>
      <c r="E37" s="40"/>
      <c r="F37" s="11"/>
      <c r="G37" s="11"/>
      <c r="I37" s="41" t="s">
        <v>534</v>
      </c>
      <c r="J37" s="81">
        <f>J38/7</f>
        <v>63.285714285714285</v>
      </c>
      <c r="K37" s="89">
        <v>77</v>
      </c>
      <c r="L37" s="89">
        <v>55</v>
      </c>
      <c r="M37" s="73"/>
      <c r="N37" s="78"/>
      <c r="O37" s="78"/>
      <c r="P37" s="78"/>
      <c r="Q37" s="73"/>
      <c r="R37" s="73"/>
      <c r="S37" s="53"/>
    </row>
    <row r="38" spans="4:29" s="12" customFormat="1" ht="13.5" customHeight="1" x14ac:dyDescent="0.25">
      <c r="D38" s="40"/>
      <c r="E38" s="40"/>
      <c r="F38" s="11"/>
      <c r="G38" s="11"/>
      <c r="I38" s="41" t="s">
        <v>535</v>
      </c>
      <c r="J38" s="82">
        <f>AM513</f>
        <v>443</v>
      </c>
      <c r="K38" s="73"/>
      <c r="L38" s="73"/>
      <c r="M38" s="73"/>
      <c r="N38" s="78"/>
      <c r="O38" s="78"/>
      <c r="P38" s="78"/>
      <c r="Q38" s="73"/>
      <c r="R38" s="73"/>
      <c r="S38" s="53"/>
    </row>
    <row r="39" spans="4:29" s="12" customFormat="1" ht="13.5" customHeight="1" x14ac:dyDescent="0.25">
      <c r="D39" s="40"/>
      <c r="E39" s="40"/>
      <c r="F39" s="11"/>
      <c r="G39" s="11"/>
      <c r="I39" s="41" t="s">
        <v>536</v>
      </c>
      <c r="J39" s="74">
        <f>(J38-J57)/J38</f>
        <v>0.56433408577878108</v>
      </c>
      <c r="K39" s="83">
        <v>55.22</v>
      </c>
      <c r="L39" s="83">
        <v>35.71</v>
      </c>
      <c r="M39" s="73"/>
      <c r="N39" s="78"/>
      <c r="O39" s="78"/>
      <c r="P39" s="78"/>
      <c r="Q39" s="73"/>
      <c r="R39" s="73"/>
      <c r="S39" s="53"/>
    </row>
    <row r="40" spans="4:29" s="12" customFormat="1" ht="13.5" customHeight="1" x14ac:dyDescent="0.25">
      <c r="D40" s="40"/>
      <c r="E40" s="40"/>
      <c r="F40" s="11"/>
      <c r="G40" s="11"/>
      <c r="I40" s="41"/>
      <c r="J40" s="73"/>
      <c r="K40" s="73"/>
      <c r="L40" s="73"/>
      <c r="M40" s="73"/>
      <c r="N40" s="78"/>
      <c r="O40" s="78"/>
      <c r="P40" s="78"/>
      <c r="Q40" s="73"/>
      <c r="R40" s="73"/>
      <c r="S40" s="53"/>
    </row>
    <row r="41" spans="4:29" s="12" customFormat="1" ht="13.5" customHeight="1" x14ac:dyDescent="0.25">
      <c r="D41" s="40"/>
      <c r="E41" s="40"/>
      <c r="F41" s="11"/>
      <c r="G41" s="11"/>
      <c r="I41" s="41" t="s">
        <v>537</v>
      </c>
      <c r="J41" s="84">
        <f>AO65</f>
        <v>92.544830699773911</v>
      </c>
      <c r="K41" s="79" t="s">
        <v>538</v>
      </c>
      <c r="L41" s="73"/>
      <c r="M41" s="73"/>
      <c r="N41" s="78"/>
      <c r="O41" s="78"/>
      <c r="P41" s="78"/>
      <c r="Q41" s="73"/>
      <c r="R41" s="73"/>
      <c r="S41" s="53"/>
    </row>
    <row r="42" spans="4:29" s="12" customFormat="1" ht="13.5" customHeight="1" x14ac:dyDescent="0.25">
      <c r="D42" s="40"/>
      <c r="E42" s="40"/>
      <c r="F42" s="11"/>
      <c r="G42" s="11"/>
      <c r="I42" s="41" t="s">
        <v>51</v>
      </c>
      <c r="J42" s="84">
        <f>AO64</f>
        <v>864.28412001263848</v>
      </c>
      <c r="K42" s="73"/>
      <c r="L42" s="73"/>
      <c r="M42" s="73"/>
      <c r="N42" s="78"/>
      <c r="O42" s="78"/>
      <c r="P42" s="78"/>
      <c r="Q42" s="73"/>
      <c r="R42" s="73"/>
      <c r="S42" s="53"/>
    </row>
    <row r="43" spans="4:29" s="12" customFormat="1" ht="13.5" customHeight="1" x14ac:dyDescent="0.25">
      <c r="D43" s="40"/>
      <c r="E43" s="40"/>
      <c r="F43" s="11"/>
      <c r="G43" s="11"/>
      <c r="I43" s="41" t="s">
        <v>539</v>
      </c>
      <c r="J43" s="80">
        <f>J41</f>
        <v>92.544830699773911</v>
      </c>
      <c r="K43" s="80">
        <f>J41+3*J42</f>
        <v>2685.397190737689</v>
      </c>
      <c r="L43" s="80">
        <f>J41-3*J42</f>
        <v>-2500.3075293381416</v>
      </c>
      <c r="M43" s="73"/>
      <c r="N43" s="78"/>
      <c r="O43" s="78"/>
      <c r="P43" s="78"/>
      <c r="Q43" s="73"/>
      <c r="R43" s="73"/>
      <c r="S43" s="53"/>
    </row>
    <row r="44" spans="4:29" s="12" customFormat="1" ht="13.5" customHeight="1" x14ac:dyDescent="0.25">
      <c r="D44" s="40"/>
      <c r="E44" s="40"/>
      <c r="F44" s="11"/>
      <c r="G44" s="11"/>
      <c r="I44" s="41"/>
      <c r="J44" s="73"/>
      <c r="K44" s="73"/>
      <c r="L44" s="73"/>
      <c r="M44" s="73"/>
      <c r="N44" s="78"/>
      <c r="O44" s="78"/>
      <c r="P44" s="78"/>
      <c r="Q44" s="73"/>
      <c r="R44" s="73"/>
      <c r="S44" s="53"/>
    </row>
    <row r="45" spans="4:29" s="12" customFormat="1" ht="13.5" customHeight="1" x14ac:dyDescent="0.25">
      <c r="D45" s="40"/>
      <c r="E45" s="40"/>
      <c r="F45" s="11"/>
      <c r="G45" s="11"/>
      <c r="I45" s="41" t="s">
        <v>540</v>
      </c>
      <c r="J45" s="80">
        <f>MAX(AQ71:AQ513)</f>
        <v>6982.02</v>
      </c>
      <c r="K45" s="79"/>
      <c r="L45" s="73"/>
      <c r="M45" s="73"/>
      <c r="N45" s="78"/>
      <c r="O45" s="78"/>
      <c r="P45" s="78"/>
      <c r="Q45" s="73"/>
      <c r="R45" s="73"/>
      <c r="S45" s="53"/>
    </row>
    <row r="46" spans="4:29" s="12" customFormat="1" ht="13.5" customHeight="1" x14ac:dyDescent="0.25">
      <c r="D46" s="40"/>
      <c r="E46" s="40"/>
      <c r="F46" s="11"/>
      <c r="G46" s="11"/>
      <c r="I46" s="41" t="s">
        <v>541</v>
      </c>
      <c r="J46" s="73">
        <f>(AW63-SUM(AR71:AR513))/(J38-J57)</f>
        <v>632.91999999999916</v>
      </c>
      <c r="K46" s="85"/>
      <c r="L46" s="73"/>
      <c r="M46" s="73"/>
      <c r="N46" s="78"/>
      <c r="O46" s="78"/>
      <c r="P46" s="78"/>
      <c r="Q46" s="73"/>
      <c r="R46" s="73"/>
      <c r="S46" s="53"/>
    </row>
    <row r="47" spans="4:29" s="12" customFormat="1" ht="13.5" customHeight="1" x14ac:dyDescent="0.25">
      <c r="D47" s="40"/>
      <c r="E47" s="40"/>
      <c r="F47" s="11"/>
      <c r="G47" s="11"/>
      <c r="I47" s="41" t="s">
        <v>542</v>
      </c>
      <c r="J47" s="86">
        <f>MAX(AU71:AU513)</f>
        <v>14</v>
      </c>
      <c r="K47" s="85"/>
      <c r="L47" s="73"/>
      <c r="M47" s="73"/>
      <c r="N47" s="78"/>
      <c r="O47" s="78"/>
      <c r="P47" s="78"/>
      <c r="Q47" s="73"/>
      <c r="R47" s="73"/>
      <c r="S47" s="53"/>
    </row>
    <row r="48" spans="4:29" s="12" customFormat="1" ht="13.5" customHeight="1" x14ac:dyDescent="0.25">
      <c r="D48" s="40"/>
      <c r="E48" s="40"/>
      <c r="F48" s="11"/>
      <c r="G48" s="11"/>
      <c r="I48" s="41"/>
      <c r="J48" s="73"/>
      <c r="K48" s="73"/>
      <c r="L48" s="73"/>
      <c r="M48" s="73"/>
      <c r="N48" s="78"/>
      <c r="O48" s="78"/>
      <c r="P48" s="78"/>
      <c r="Q48" s="73"/>
      <c r="R48" s="73"/>
      <c r="S48" s="53"/>
    </row>
    <row r="49" spans="4:55" s="12" customFormat="1" ht="13.5" customHeight="1" x14ac:dyDescent="0.25">
      <c r="D49" s="40"/>
      <c r="E49" s="40"/>
      <c r="F49" s="11"/>
      <c r="G49" s="11"/>
      <c r="I49" s="41" t="s">
        <v>543</v>
      </c>
      <c r="J49" s="73">
        <f>MIN(AR71:AR513)</f>
        <v>-2430.48</v>
      </c>
      <c r="K49" s="79"/>
      <c r="L49" s="73"/>
      <c r="M49" s="73"/>
      <c r="N49" s="78"/>
      <c r="O49" s="78"/>
      <c r="P49" s="78"/>
      <c r="Q49" s="73"/>
      <c r="R49" s="73"/>
      <c r="S49" s="53"/>
    </row>
    <row r="50" spans="4:55" s="12" customFormat="1" ht="13.5" customHeight="1" x14ac:dyDescent="0.25">
      <c r="D50" s="40"/>
      <c r="E50" s="40"/>
      <c r="F50" s="11"/>
      <c r="G50" s="11"/>
      <c r="I50" s="41" t="s">
        <v>544</v>
      </c>
      <c r="J50" s="73">
        <f>SUM(AR71:AR513)/J57</f>
        <v>-607.42300518134687</v>
      </c>
      <c r="K50" s="85"/>
      <c r="L50" s="73"/>
      <c r="M50" s="73"/>
      <c r="N50" s="78"/>
      <c r="O50" s="78"/>
      <c r="P50" s="78"/>
      <c r="Q50" s="73"/>
      <c r="R50" s="73"/>
      <c r="S50" s="53"/>
    </row>
    <row r="51" spans="4:55" s="12" customFormat="1" ht="13.5" customHeight="1" x14ac:dyDescent="0.25">
      <c r="D51" s="40"/>
      <c r="E51" s="40"/>
      <c r="F51" s="11"/>
      <c r="G51" s="11"/>
      <c r="I51" s="41" t="s">
        <v>545</v>
      </c>
      <c r="J51" s="86">
        <f>MAX(AT71:AT513)</f>
        <v>9</v>
      </c>
      <c r="K51" s="85"/>
      <c r="L51" s="73"/>
      <c r="M51" s="73"/>
      <c r="N51" s="78"/>
      <c r="O51" s="78"/>
      <c r="P51" s="78"/>
      <c r="Q51" s="73"/>
      <c r="R51" s="73"/>
      <c r="S51" s="53"/>
    </row>
    <row r="52" spans="4:55" s="12" customFormat="1" ht="13.5" customHeight="1" x14ac:dyDescent="0.25">
      <c r="D52" s="40"/>
      <c r="E52" s="40"/>
      <c r="F52" s="11"/>
      <c r="G52" s="11"/>
      <c r="I52" s="41"/>
      <c r="J52" s="73"/>
      <c r="K52" s="73"/>
      <c r="L52" s="73"/>
      <c r="M52" s="73"/>
      <c r="N52" s="78"/>
      <c r="O52" s="78"/>
      <c r="P52" s="78"/>
      <c r="Q52" s="73"/>
      <c r="R52" s="73"/>
      <c r="S52" s="53"/>
    </row>
    <row r="53" spans="4:55" s="12" customFormat="1" ht="13.5" customHeight="1" thickBot="1" x14ac:dyDescent="0.3">
      <c r="D53" s="40"/>
      <c r="E53" s="40"/>
      <c r="F53" s="11"/>
      <c r="G53" s="11"/>
      <c r="I53" s="46" t="s">
        <v>546</v>
      </c>
      <c r="J53" s="56"/>
      <c r="K53" s="56"/>
      <c r="L53" s="56"/>
      <c r="M53" s="56"/>
      <c r="N53" s="57"/>
      <c r="O53" s="57"/>
      <c r="P53" s="57"/>
      <c r="Q53" s="56"/>
      <c r="R53" s="56"/>
      <c r="S53" s="58"/>
    </row>
    <row r="54" spans="4:55" s="12" customFormat="1" x14ac:dyDescent="0.25">
      <c r="D54" s="40"/>
      <c r="E54" s="40"/>
      <c r="F54" s="11"/>
      <c r="G54" s="11"/>
      <c r="I54" s="41"/>
      <c r="J54" s="80" t="s">
        <v>533</v>
      </c>
      <c r="K54" s="80"/>
      <c r="L54" s="80"/>
      <c r="M54" s="73"/>
      <c r="N54" s="78"/>
      <c r="O54" s="78"/>
      <c r="P54" s="78"/>
      <c r="Q54" s="73"/>
      <c r="R54" s="73"/>
      <c r="S54" s="53"/>
    </row>
    <row r="55" spans="4:55" s="12" customFormat="1" x14ac:dyDescent="0.25">
      <c r="D55" s="40"/>
      <c r="E55" s="40"/>
      <c r="F55" s="11"/>
      <c r="G55" s="11"/>
      <c r="I55" s="41" t="s">
        <v>547</v>
      </c>
      <c r="J55" s="84">
        <f>SUM(AR71:AR513)/J57</f>
        <v>-607.42300518134687</v>
      </c>
      <c r="K55" s="80"/>
      <c r="L55" s="83"/>
      <c r="M55" s="73"/>
      <c r="N55" s="73"/>
      <c r="O55" s="73"/>
      <c r="P55" s="73"/>
      <c r="Q55" s="73"/>
      <c r="R55" s="73"/>
      <c r="S55" s="53"/>
    </row>
    <row r="56" spans="4:55" s="12" customFormat="1" x14ac:dyDescent="0.25">
      <c r="D56" s="40"/>
      <c r="E56" s="40"/>
      <c r="F56" s="11"/>
      <c r="G56" s="11"/>
      <c r="I56" s="41" t="s">
        <v>548</v>
      </c>
      <c r="J56" s="87"/>
      <c r="K56" s="87">
        <f>J55/AW63</f>
        <v>-1.4816149263790381E-2</v>
      </c>
      <c r="L56" s="88"/>
      <c r="M56" s="73"/>
      <c r="N56" s="78"/>
      <c r="O56" s="78"/>
      <c r="P56" s="78"/>
      <c r="Q56" s="68"/>
      <c r="R56" s="68"/>
      <c r="S56" s="42"/>
    </row>
    <row r="57" spans="4:55" s="12" customFormat="1" x14ac:dyDescent="0.25">
      <c r="D57" s="40"/>
      <c r="E57" s="40"/>
      <c r="F57" s="11"/>
      <c r="G57" s="11"/>
      <c r="I57" s="41" t="s">
        <v>549</v>
      </c>
      <c r="J57" s="73">
        <f>SUM(AS71:AS513)</f>
        <v>193</v>
      </c>
      <c r="K57" s="80"/>
      <c r="L57" s="80"/>
      <c r="M57" s="73"/>
      <c r="N57" s="78"/>
      <c r="O57" s="78"/>
      <c r="P57" s="78"/>
      <c r="Q57" s="68"/>
      <c r="R57" s="68"/>
      <c r="S57" s="42"/>
    </row>
    <row r="58" spans="4:55" s="12" customFormat="1" x14ac:dyDescent="0.25">
      <c r="D58" s="40"/>
      <c r="E58" s="40"/>
      <c r="F58" s="11"/>
      <c r="G58" s="11"/>
      <c r="I58" s="41" t="s">
        <v>550</v>
      </c>
      <c r="J58" s="89">
        <f>MIN(AR71:AR513)</f>
        <v>-2430.48</v>
      </c>
      <c r="K58" s="86"/>
      <c r="L58" s="86"/>
      <c r="M58" s="73"/>
      <c r="N58" s="78"/>
      <c r="O58" s="78"/>
      <c r="P58" s="78"/>
      <c r="Q58" s="68"/>
      <c r="R58" s="68"/>
      <c r="S58" s="42"/>
    </row>
    <row r="59" spans="4:55" ht="15.75" thickBot="1" x14ac:dyDescent="0.3">
      <c r="I59" s="60" t="s">
        <v>551</v>
      </c>
      <c r="J59" s="61">
        <f>J58/AP502</f>
        <v>-6.4520068149468202E-2</v>
      </c>
      <c r="K59" s="62"/>
      <c r="L59" s="62"/>
      <c r="M59" s="56"/>
      <c r="N59" s="57"/>
      <c r="O59" s="57"/>
      <c r="P59" s="57"/>
      <c r="Q59" s="48"/>
      <c r="R59" s="48"/>
      <c r="S59" s="49"/>
    </row>
    <row r="60" spans="4:55" ht="15.75" thickBot="1" x14ac:dyDescent="0.3">
      <c r="D60" s="91" t="s">
        <v>591</v>
      </c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T60" s="91" t="s">
        <v>27</v>
      </c>
      <c r="U60" s="91"/>
      <c r="V60" s="91"/>
      <c r="W60" s="91"/>
      <c r="X60" s="91"/>
      <c r="Y60" s="91"/>
      <c r="Z60" s="91"/>
      <c r="AA60" s="91"/>
      <c r="AB60" s="91"/>
      <c r="AC60" s="91"/>
      <c r="AD60" s="91"/>
      <c r="AE60" s="91"/>
      <c r="AF60" s="91"/>
      <c r="AG60" s="91"/>
      <c r="AH60" s="129" t="s">
        <v>595</v>
      </c>
      <c r="AI60" s="130"/>
      <c r="AJ60" s="127"/>
      <c r="AM60" s="12"/>
      <c r="AN60" s="29" t="s">
        <v>592</v>
      </c>
      <c r="AO60" s="23"/>
      <c r="AP60" s="23"/>
      <c r="AQ60" s="23"/>
      <c r="AR60" s="23"/>
      <c r="AS60" s="23"/>
      <c r="AT60" s="23"/>
      <c r="AU60" s="23" t="s">
        <v>557</v>
      </c>
      <c r="AV60" s="30"/>
      <c r="AW60" s="31"/>
      <c r="AY60" s="63" t="s">
        <v>594</v>
      </c>
      <c r="AZ60" s="23"/>
      <c r="BA60" s="24"/>
      <c r="BB60" s="12"/>
      <c r="BC60" s="12"/>
    </row>
    <row r="61" spans="4:55" ht="15.75" thickBot="1" x14ac:dyDescent="0.3">
      <c r="D61" s="1" t="s">
        <v>43</v>
      </c>
      <c r="E61" s="1" t="s">
        <v>19</v>
      </c>
      <c r="F61" s="1" t="s">
        <v>44</v>
      </c>
      <c r="G61" s="1" t="s">
        <v>46</v>
      </c>
      <c r="H61" s="1" t="s">
        <v>47</v>
      </c>
      <c r="I61" s="1" t="s">
        <v>20</v>
      </c>
      <c r="J61" s="1" t="s">
        <v>21</v>
      </c>
      <c r="K61" s="1" t="s">
        <v>22</v>
      </c>
      <c r="L61" s="1" t="s">
        <v>45</v>
      </c>
      <c r="M61" s="1" t="s">
        <v>23</v>
      </c>
      <c r="N61" s="1" t="s">
        <v>48</v>
      </c>
      <c r="O61" s="1" t="s">
        <v>25</v>
      </c>
      <c r="P61" s="1" t="s">
        <v>580</v>
      </c>
      <c r="Q61" s="1" t="s">
        <v>582</v>
      </c>
      <c r="R61" s="1" t="s">
        <v>26</v>
      </c>
      <c r="T61" s="1" t="s">
        <v>43</v>
      </c>
      <c r="U61" s="1" t="s">
        <v>19</v>
      </c>
      <c r="V61" s="1" t="s">
        <v>44</v>
      </c>
      <c r="W61" s="1" t="s">
        <v>46</v>
      </c>
      <c r="X61" s="1" t="s">
        <v>47</v>
      </c>
      <c r="Y61" s="1" t="s">
        <v>20</v>
      </c>
      <c r="Z61" s="1" t="s">
        <v>21</v>
      </c>
      <c r="AA61" s="1" t="s">
        <v>22</v>
      </c>
      <c r="AB61" s="1" t="s">
        <v>45</v>
      </c>
      <c r="AC61" s="1" t="s">
        <v>23</v>
      </c>
      <c r="AD61" s="1" t="s">
        <v>48</v>
      </c>
      <c r="AE61" s="1" t="s">
        <v>25</v>
      </c>
      <c r="AF61" s="1" t="s">
        <v>580</v>
      </c>
      <c r="AG61" s="120" t="s">
        <v>581</v>
      </c>
      <c r="AH61" s="1" t="s">
        <v>596</v>
      </c>
      <c r="AI61" s="120" t="s">
        <v>597</v>
      </c>
      <c r="AJ61" s="128"/>
      <c r="AM61" s="5"/>
      <c r="AN61" s="5"/>
      <c r="AO61" s="5"/>
      <c r="AU61" s="5"/>
      <c r="AV61" s="5"/>
      <c r="AW61" s="5"/>
      <c r="AY61" s="12"/>
      <c r="AZ61" s="12"/>
      <c r="BA61" s="12"/>
      <c r="BB61" s="12"/>
      <c r="BC61" s="12"/>
    </row>
    <row r="62" spans="4:55" ht="15.75" thickBot="1" x14ac:dyDescent="0.3">
      <c r="D62" s="1">
        <v>1</v>
      </c>
      <c r="E62" s="1" t="s">
        <v>24</v>
      </c>
      <c r="F62" s="1">
        <v>1</v>
      </c>
      <c r="G62" s="1">
        <v>3134</v>
      </c>
      <c r="H62" s="1">
        <v>3132.5</v>
      </c>
      <c r="I62" s="3">
        <v>43809.041666666664</v>
      </c>
      <c r="J62" s="3">
        <v>43809.645833333336</v>
      </c>
      <c r="K62" s="1">
        <v>-91</v>
      </c>
      <c r="L62" s="121">
        <f>K62-$Q$9</f>
        <v>-103</v>
      </c>
      <c r="M62" s="97">
        <f>L62</f>
        <v>-103</v>
      </c>
      <c r="N62" s="1">
        <f>L62</f>
        <v>-103</v>
      </c>
      <c r="O62" s="4">
        <v>-91</v>
      </c>
      <c r="P62" s="4">
        <f>IF(L62&lt;0,1,0)</f>
        <v>1</v>
      </c>
      <c r="Q62" s="1">
        <f>IF(L62&lt;0,1,0)</f>
        <v>1</v>
      </c>
      <c r="R62" s="1"/>
      <c r="T62" s="1">
        <v>1</v>
      </c>
      <c r="U62" s="1" t="s">
        <v>24</v>
      </c>
      <c r="V62" s="1">
        <v>1</v>
      </c>
      <c r="W62" s="1"/>
      <c r="X62" s="1"/>
      <c r="Y62" s="3"/>
      <c r="Z62" s="3"/>
      <c r="AA62" s="1"/>
      <c r="AB62" s="121">
        <f>AA62-$Q$9</f>
        <v>-12</v>
      </c>
      <c r="AC62" s="121">
        <f>AB62</f>
        <v>-12</v>
      </c>
      <c r="AD62" s="121">
        <f>AB62</f>
        <v>-12</v>
      </c>
      <c r="AE62" s="4">
        <f>IF(AB62&lt;0,AB62,0)</f>
        <v>-12</v>
      </c>
      <c r="AF62" s="6">
        <f>IF(AE62&lt;0,1,0)</f>
        <v>1</v>
      </c>
      <c r="AG62" s="120">
        <f>IF(AB62&lt;0,1,0)</f>
        <v>1</v>
      </c>
      <c r="AH62" s="121">
        <f>$M$9</f>
        <v>8</v>
      </c>
      <c r="AI62" s="126">
        <f>AB62-L62</f>
        <v>91</v>
      </c>
      <c r="AJ62" s="128"/>
      <c r="AM62" s="12"/>
      <c r="AN62" s="12"/>
      <c r="AO62" s="12"/>
      <c r="AU62" s="12"/>
      <c r="AV62" s="12"/>
      <c r="AW62" s="12"/>
      <c r="AY62" s="64" t="s">
        <v>552</v>
      </c>
      <c r="AZ62" s="65" t="s">
        <v>553</v>
      </c>
      <c r="BA62" s="65" t="s">
        <v>554</v>
      </c>
      <c r="BB62" s="65" t="s">
        <v>555</v>
      </c>
      <c r="BC62" s="66" t="s">
        <v>556</v>
      </c>
    </row>
    <row r="63" spans="4:55" x14ac:dyDescent="0.25">
      <c r="D63" s="1">
        <v>2</v>
      </c>
      <c r="E63" s="1" t="s">
        <v>24</v>
      </c>
      <c r="F63" s="1">
        <v>1</v>
      </c>
      <c r="G63" s="1">
        <v>3224.75</v>
      </c>
      <c r="H63" s="1">
        <v>3224.25</v>
      </c>
      <c r="I63" s="3">
        <v>43830.041666666664</v>
      </c>
      <c r="J63" s="3">
        <v>43830.645833333336</v>
      </c>
      <c r="K63" s="1">
        <v>-41</v>
      </c>
      <c r="L63" s="121">
        <f t="shared" ref="L63:L126" si="0">K63-$Q$9</f>
        <v>-53</v>
      </c>
      <c r="M63" s="97">
        <f>SUM(M62+L63)</f>
        <v>-156</v>
      </c>
      <c r="N63" s="1">
        <f>MAX(L63,N62)</f>
        <v>-53</v>
      </c>
      <c r="O63" s="4">
        <f t="shared" ref="O63:O80" si="1">IF(M63&lt;M62,L63,0)</f>
        <v>-53</v>
      </c>
      <c r="P63" s="4">
        <f>IF(O63&lt;0,1,0)</f>
        <v>1</v>
      </c>
      <c r="Q63" s="1">
        <f>IF(O63&lt;0,Q62 +1,0)</f>
        <v>2</v>
      </c>
      <c r="R63" s="1"/>
      <c r="T63" s="1">
        <v>2</v>
      </c>
      <c r="U63" s="1" t="s">
        <v>24</v>
      </c>
      <c r="V63" s="1">
        <v>1</v>
      </c>
      <c r="W63" s="1"/>
      <c r="X63" s="1"/>
      <c r="Y63" s="3"/>
      <c r="Z63" s="3"/>
      <c r="AA63" s="1"/>
      <c r="AB63" s="121">
        <f t="shared" ref="AB63:AB126" si="2">AA63-$Q$9</f>
        <v>-12</v>
      </c>
      <c r="AC63" s="121">
        <f>AB63+AC62</f>
        <v>-24</v>
      </c>
      <c r="AD63" s="121">
        <f>MAX(AD62,AB63)</f>
        <v>-12</v>
      </c>
      <c r="AE63" s="4">
        <f>IF(AC63&lt;AC62,AB63,0)</f>
        <v>-12</v>
      </c>
      <c r="AF63" s="6">
        <f t="shared" ref="AF63:AF126" si="3">IF(AE63&lt;0,1,0)</f>
        <v>1</v>
      </c>
      <c r="AG63" s="120">
        <f>IF(AB63&lt;0,AG62+1,0)</f>
        <v>2</v>
      </c>
      <c r="AH63" s="121">
        <f t="shared" ref="AH63:AH126" si="4">$M$9</f>
        <v>8</v>
      </c>
      <c r="AI63" s="126">
        <f t="shared" ref="AI63:AI126" si="5">AB63-L63</f>
        <v>41</v>
      </c>
      <c r="AJ63" s="128"/>
      <c r="AM63" s="12"/>
      <c r="AN63" s="32" t="s">
        <v>49</v>
      </c>
      <c r="AO63" s="109">
        <f>AM513</f>
        <v>443</v>
      </c>
      <c r="AP63" s="103"/>
      <c r="AQ63" s="103"/>
      <c r="AR63" s="103"/>
      <c r="AS63" s="103"/>
      <c r="AT63" s="103"/>
      <c r="AU63" s="1" t="s">
        <v>50</v>
      </c>
      <c r="AV63" s="108"/>
      <c r="AW63" s="108">
        <f>AP513</f>
        <v>40997.359999999841</v>
      </c>
      <c r="AY63" s="18">
        <v>1</v>
      </c>
      <c r="AZ63" s="20">
        <v>44739</v>
      </c>
      <c r="BA63" s="20">
        <v>44739</v>
      </c>
      <c r="BB63" s="139" t="s">
        <v>599</v>
      </c>
      <c r="BC63" s="14" t="s">
        <v>600</v>
      </c>
    </row>
    <row r="64" spans="4:55" x14ac:dyDescent="0.25">
      <c r="D64" s="1">
        <v>3</v>
      </c>
      <c r="E64" s="1" t="s">
        <v>24</v>
      </c>
      <c r="F64" s="1">
        <v>1</v>
      </c>
      <c r="G64" s="1">
        <v>3223.25</v>
      </c>
      <c r="H64" s="1">
        <v>3225.5</v>
      </c>
      <c r="I64" s="3">
        <v>43836.041666666664</v>
      </c>
      <c r="J64" s="3">
        <v>43836.645833333336</v>
      </c>
      <c r="K64" s="1">
        <v>96.5</v>
      </c>
      <c r="L64" s="121">
        <f t="shared" si="0"/>
        <v>84.5</v>
      </c>
      <c r="M64" s="97">
        <f t="shared" ref="M64:M127" si="6">SUM(M63+L64)</f>
        <v>-71.5</v>
      </c>
      <c r="N64" s="1">
        <f t="shared" ref="N64:N127" si="7">MAX(L64,N63)</f>
        <v>84.5</v>
      </c>
      <c r="O64" s="4">
        <f t="shared" si="1"/>
        <v>0</v>
      </c>
      <c r="P64" s="4">
        <f t="shared" ref="P64:P127" si="8">IF(O64&lt;0,1,0)</f>
        <v>0</v>
      </c>
      <c r="Q64" s="1">
        <f t="shared" ref="Q64:Q95" si="9">IF(O64&lt;0,Q63+1,0)</f>
        <v>0</v>
      </c>
      <c r="R64" s="1"/>
      <c r="T64" s="1">
        <v>3</v>
      </c>
      <c r="U64" s="1" t="s">
        <v>24</v>
      </c>
      <c r="V64" s="1">
        <v>1</v>
      </c>
      <c r="W64" s="1"/>
      <c r="X64" s="1"/>
      <c r="Y64" s="3"/>
      <c r="Z64" s="3"/>
      <c r="AA64" s="1"/>
      <c r="AB64" s="121">
        <f t="shared" si="2"/>
        <v>-12</v>
      </c>
      <c r="AC64" s="121">
        <f t="shared" ref="AC64:AC127" si="10">AB64+AC63</f>
        <v>-36</v>
      </c>
      <c r="AD64" s="121">
        <f t="shared" ref="AD64:AD127" si="11">MAX(AD63,AB64)</f>
        <v>-12</v>
      </c>
      <c r="AE64" s="4">
        <f t="shared" ref="AE64:AE127" si="12">IF(AC64&lt;AC63,AB64,0)</f>
        <v>-12</v>
      </c>
      <c r="AF64" s="6">
        <f t="shared" si="3"/>
        <v>1</v>
      </c>
      <c r="AG64" s="120">
        <f t="shared" ref="AG64:AG127" si="13">IF(AB64&lt;0,AG63+1,0)</f>
        <v>3</v>
      </c>
      <c r="AH64" s="121">
        <f t="shared" si="4"/>
        <v>8</v>
      </c>
      <c r="AI64" s="126">
        <f t="shared" si="5"/>
        <v>-96.5</v>
      </c>
      <c r="AJ64" s="128"/>
      <c r="AM64" s="12"/>
      <c r="AN64" s="33" t="s">
        <v>51</v>
      </c>
      <c r="AO64" s="36">
        <f>STDEV(AO71:AO513)</f>
        <v>864.28412001263848</v>
      </c>
      <c r="AP64" s="103"/>
      <c r="AQ64" s="103"/>
      <c r="AR64" s="103"/>
      <c r="AS64" s="103"/>
      <c r="AT64" s="103"/>
      <c r="AU64" s="12"/>
      <c r="AV64" s="25"/>
      <c r="AW64" s="38"/>
      <c r="AY64" s="18">
        <f>AY63+1</f>
        <v>2</v>
      </c>
      <c r="AZ64" s="20"/>
      <c r="BA64" s="20"/>
      <c r="BB64" s="13"/>
      <c r="BC64" s="19"/>
    </row>
    <row r="65" spans="4:55" x14ac:dyDescent="0.25">
      <c r="D65" s="1">
        <v>4</v>
      </c>
      <c r="E65" s="1" t="s">
        <v>24</v>
      </c>
      <c r="F65" s="1">
        <v>1</v>
      </c>
      <c r="G65" s="1">
        <v>3188.5</v>
      </c>
      <c r="H65" s="1">
        <v>3246.75</v>
      </c>
      <c r="I65" s="3">
        <v>43838.041666666664</v>
      </c>
      <c r="J65" s="3">
        <v>43838.645833333336</v>
      </c>
      <c r="K65" s="1">
        <v>2896.5</v>
      </c>
      <c r="L65" s="121">
        <f t="shared" si="0"/>
        <v>2884.5</v>
      </c>
      <c r="M65" s="97">
        <f t="shared" si="6"/>
        <v>2813</v>
      </c>
      <c r="N65" s="1">
        <f t="shared" si="7"/>
        <v>2884.5</v>
      </c>
      <c r="O65" s="4">
        <f t="shared" si="1"/>
        <v>0</v>
      </c>
      <c r="P65" s="4">
        <f t="shared" si="8"/>
        <v>0</v>
      </c>
      <c r="Q65" s="1">
        <f t="shared" si="9"/>
        <v>0</v>
      </c>
      <c r="R65" s="1"/>
      <c r="T65" s="1">
        <v>4</v>
      </c>
      <c r="U65" s="1" t="s">
        <v>24</v>
      </c>
      <c r="V65" s="1">
        <v>1</v>
      </c>
      <c r="W65" s="1"/>
      <c r="X65" s="1"/>
      <c r="Y65" s="3"/>
      <c r="Z65" s="3"/>
      <c r="AA65" s="1"/>
      <c r="AB65" s="121">
        <f t="shared" si="2"/>
        <v>-12</v>
      </c>
      <c r="AC65" s="121">
        <f t="shared" si="10"/>
        <v>-48</v>
      </c>
      <c r="AD65" s="121">
        <f t="shared" si="11"/>
        <v>-12</v>
      </c>
      <c r="AE65" s="4">
        <f t="shared" si="12"/>
        <v>-12</v>
      </c>
      <c r="AF65" s="6">
        <f t="shared" si="3"/>
        <v>1</v>
      </c>
      <c r="AG65" s="120">
        <f t="shared" si="13"/>
        <v>4</v>
      </c>
      <c r="AH65" s="121">
        <f t="shared" si="4"/>
        <v>8</v>
      </c>
      <c r="AI65" s="126">
        <f t="shared" si="5"/>
        <v>-2896.5</v>
      </c>
      <c r="AJ65" s="128"/>
      <c r="AM65" s="12"/>
      <c r="AN65" s="34" t="s">
        <v>52</v>
      </c>
      <c r="AO65" s="36">
        <f>AVERAGE(AO71:AO513)</f>
        <v>92.544830699773911</v>
      </c>
      <c r="AP65" s="103"/>
      <c r="AQ65" s="103"/>
      <c r="AR65" s="103"/>
      <c r="AS65" s="103"/>
      <c r="AT65" s="103"/>
      <c r="AU65" s="12"/>
      <c r="AV65" s="12"/>
      <c r="AW65" s="12"/>
      <c r="AY65" s="18">
        <f>AY64+1</f>
        <v>3</v>
      </c>
      <c r="AZ65" s="20"/>
      <c r="BA65" s="20"/>
      <c r="BB65" s="13"/>
      <c r="BC65" s="14"/>
    </row>
    <row r="66" spans="4:55" ht="15.75" thickBot="1" x14ac:dyDescent="0.3">
      <c r="D66" s="1">
        <v>5</v>
      </c>
      <c r="E66" s="1" t="s">
        <v>24</v>
      </c>
      <c r="F66" s="1">
        <v>1</v>
      </c>
      <c r="G66" s="1">
        <v>3267.25</v>
      </c>
      <c r="H66" s="1">
        <v>3275.25</v>
      </c>
      <c r="I66" s="3">
        <v>43843.041666666664</v>
      </c>
      <c r="J66" s="3">
        <v>43843.645833333336</v>
      </c>
      <c r="K66" s="1">
        <v>384</v>
      </c>
      <c r="L66" s="121">
        <f t="shared" si="0"/>
        <v>372</v>
      </c>
      <c r="M66" s="97">
        <f t="shared" si="6"/>
        <v>3185</v>
      </c>
      <c r="N66" s="1">
        <f t="shared" si="7"/>
        <v>2884.5</v>
      </c>
      <c r="O66" s="4">
        <f t="shared" si="1"/>
        <v>0</v>
      </c>
      <c r="P66" s="4">
        <f t="shared" si="8"/>
        <v>0</v>
      </c>
      <c r="Q66" s="1">
        <f t="shared" si="9"/>
        <v>0</v>
      </c>
      <c r="R66" s="1"/>
      <c r="T66" s="1">
        <v>5</v>
      </c>
      <c r="U66" s="1" t="s">
        <v>24</v>
      </c>
      <c r="V66" s="1">
        <v>1</v>
      </c>
      <c r="W66" s="1"/>
      <c r="X66" s="1"/>
      <c r="Y66" s="3"/>
      <c r="Z66" s="3"/>
      <c r="AA66" s="1"/>
      <c r="AB66" s="121">
        <f t="shared" si="2"/>
        <v>-12</v>
      </c>
      <c r="AC66" s="121">
        <f t="shared" si="10"/>
        <v>-60</v>
      </c>
      <c r="AD66" s="121">
        <f t="shared" si="11"/>
        <v>-12</v>
      </c>
      <c r="AE66" s="4">
        <f t="shared" si="12"/>
        <v>-12</v>
      </c>
      <c r="AF66" s="6">
        <f t="shared" si="3"/>
        <v>1</v>
      </c>
      <c r="AG66" s="120">
        <f t="shared" si="13"/>
        <v>5</v>
      </c>
      <c r="AH66" s="121">
        <f t="shared" si="4"/>
        <v>8</v>
      </c>
      <c r="AI66" s="126">
        <f t="shared" si="5"/>
        <v>-384</v>
      </c>
      <c r="AJ66" s="128"/>
      <c r="AM66" s="12"/>
      <c r="AN66" s="35" t="s">
        <v>53</v>
      </c>
      <c r="AO66" s="37">
        <f>(AO65/AO64)*SQRT(AO63)</f>
        <v>2.2537072139924494</v>
      </c>
      <c r="AP66" s="110"/>
      <c r="AQ66" s="110"/>
      <c r="AR66" s="110"/>
      <c r="AS66" s="110"/>
      <c r="AT66" s="110"/>
      <c r="AU66" s="12"/>
      <c r="AV66" s="12"/>
      <c r="AW66" s="12"/>
      <c r="AY66" s="18">
        <f>AY65+1</f>
        <v>4</v>
      </c>
      <c r="AZ66" s="20"/>
      <c r="BA66" s="20"/>
      <c r="BB66" s="13"/>
      <c r="BC66" s="14"/>
    </row>
    <row r="67" spans="4:55" ht="15.75" thickBot="1" x14ac:dyDescent="0.3">
      <c r="D67" s="1">
        <v>6</v>
      </c>
      <c r="E67" s="1" t="s">
        <v>24</v>
      </c>
      <c r="F67" s="1">
        <v>1</v>
      </c>
      <c r="G67" s="1">
        <v>3282.25</v>
      </c>
      <c r="H67" s="1">
        <v>3295</v>
      </c>
      <c r="I67" s="3">
        <v>43845.041666666664</v>
      </c>
      <c r="J67" s="3">
        <v>43845.645833333336</v>
      </c>
      <c r="K67" s="1">
        <v>621.5</v>
      </c>
      <c r="L67" s="121">
        <f t="shared" si="0"/>
        <v>609.5</v>
      </c>
      <c r="M67" s="97">
        <f t="shared" si="6"/>
        <v>3794.5</v>
      </c>
      <c r="N67" s="1">
        <f t="shared" si="7"/>
        <v>2884.5</v>
      </c>
      <c r="O67" s="4">
        <f t="shared" si="1"/>
        <v>0</v>
      </c>
      <c r="P67" s="4">
        <f t="shared" si="8"/>
        <v>0</v>
      </c>
      <c r="Q67" s="1">
        <f t="shared" si="9"/>
        <v>0</v>
      </c>
      <c r="R67" s="1"/>
      <c r="T67" s="1">
        <v>6</v>
      </c>
      <c r="U67" s="1" t="s">
        <v>24</v>
      </c>
      <c r="V67" s="1">
        <v>1</v>
      </c>
      <c r="W67" s="1"/>
      <c r="X67" s="1"/>
      <c r="Y67" s="3"/>
      <c r="Z67" s="3"/>
      <c r="AA67" s="1"/>
      <c r="AB67" s="121">
        <f t="shared" si="2"/>
        <v>-12</v>
      </c>
      <c r="AC67" s="121">
        <f t="shared" si="10"/>
        <v>-72</v>
      </c>
      <c r="AD67" s="121">
        <f t="shared" si="11"/>
        <v>-12</v>
      </c>
      <c r="AE67" s="4">
        <f t="shared" si="12"/>
        <v>-12</v>
      </c>
      <c r="AF67" s="6">
        <f t="shared" si="3"/>
        <v>1</v>
      </c>
      <c r="AG67" s="120">
        <f t="shared" si="13"/>
        <v>6</v>
      </c>
      <c r="AH67" s="121">
        <f t="shared" si="4"/>
        <v>8</v>
      </c>
      <c r="AI67" s="126">
        <f t="shared" si="5"/>
        <v>-621.5</v>
      </c>
      <c r="AJ67" s="128"/>
      <c r="AM67" s="12"/>
      <c r="AN67" s="12"/>
      <c r="AO67" s="12"/>
      <c r="AU67" s="12"/>
      <c r="AV67" s="12"/>
      <c r="AW67" s="12"/>
      <c r="AY67" s="18">
        <f>AY66+1</f>
        <v>5</v>
      </c>
      <c r="AZ67" s="20"/>
      <c r="BA67" s="20"/>
      <c r="BB67" s="13"/>
      <c r="BC67" s="14"/>
    </row>
    <row r="68" spans="4:55" ht="15.75" thickBot="1" x14ac:dyDescent="0.3">
      <c r="D68" s="1">
        <v>7</v>
      </c>
      <c r="E68" s="1" t="s">
        <v>24</v>
      </c>
      <c r="F68" s="1">
        <v>1</v>
      </c>
      <c r="G68" s="1">
        <v>3314.25</v>
      </c>
      <c r="H68" s="1">
        <v>3309.75</v>
      </c>
      <c r="I68" s="3">
        <v>43853.041666666664</v>
      </c>
      <c r="J68" s="3">
        <v>43853.645833333336</v>
      </c>
      <c r="K68" s="1">
        <v>-241</v>
      </c>
      <c r="L68" s="121">
        <f t="shared" si="0"/>
        <v>-253</v>
      </c>
      <c r="M68" s="97">
        <f t="shared" si="6"/>
        <v>3541.5</v>
      </c>
      <c r="N68" s="1">
        <f t="shared" si="7"/>
        <v>2884.5</v>
      </c>
      <c r="O68" s="4">
        <f t="shared" si="1"/>
        <v>-253</v>
      </c>
      <c r="P68" s="4">
        <f t="shared" si="8"/>
        <v>1</v>
      </c>
      <c r="Q68" s="1">
        <f t="shared" si="9"/>
        <v>1</v>
      </c>
      <c r="R68" s="1"/>
      <c r="T68" s="1">
        <v>7</v>
      </c>
      <c r="U68" s="1" t="s">
        <v>24</v>
      </c>
      <c r="V68" s="1">
        <v>1</v>
      </c>
      <c r="W68" s="1"/>
      <c r="X68" s="1"/>
      <c r="Y68" s="3"/>
      <c r="Z68" s="3"/>
      <c r="AA68" s="1"/>
      <c r="AB68" s="121">
        <f t="shared" si="2"/>
        <v>-12</v>
      </c>
      <c r="AC68" s="121">
        <f t="shared" si="10"/>
        <v>-84</v>
      </c>
      <c r="AD68" s="121">
        <f t="shared" si="11"/>
        <v>-12</v>
      </c>
      <c r="AE68" s="4">
        <f t="shared" si="12"/>
        <v>-12</v>
      </c>
      <c r="AF68" s="6">
        <f t="shared" si="3"/>
        <v>1</v>
      </c>
      <c r="AG68" s="120">
        <f t="shared" si="13"/>
        <v>7</v>
      </c>
      <c r="AH68" s="121">
        <f t="shared" si="4"/>
        <v>8</v>
      </c>
      <c r="AI68" s="126">
        <f t="shared" si="5"/>
        <v>241</v>
      </c>
      <c r="AJ68" s="128"/>
      <c r="AM68" s="12"/>
      <c r="AN68" s="113" t="s">
        <v>54</v>
      </c>
      <c r="AO68" s="113"/>
      <c r="AP68" s="114"/>
      <c r="AQ68" s="114"/>
      <c r="AR68" s="114"/>
      <c r="AS68" s="114"/>
      <c r="AT68" s="114"/>
      <c r="AU68" s="114"/>
      <c r="AV68" s="111" t="s">
        <v>54</v>
      </c>
      <c r="AW68" s="95"/>
      <c r="AY68" s="18">
        <f t="shared" ref="AY68:AY102" si="14">AY67+1</f>
        <v>6</v>
      </c>
      <c r="AZ68" s="13"/>
      <c r="BA68" s="13"/>
      <c r="BB68" s="13"/>
      <c r="BC68" s="14"/>
    </row>
    <row r="69" spans="4:55" x14ac:dyDescent="0.25">
      <c r="D69" s="1">
        <v>8</v>
      </c>
      <c r="E69" s="1" t="s">
        <v>24</v>
      </c>
      <c r="F69" s="1">
        <v>1</v>
      </c>
      <c r="G69" s="1">
        <v>3264.75</v>
      </c>
      <c r="H69" s="1">
        <v>3242</v>
      </c>
      <c r="I69" s="3">
        <v>43857.041666666664</v>
      </c>
      <c r="J69" s="3">
        <v>43857.458333333336</v>
      </c>
      <c r="K69" s="1">
        <v>-1153.5</v>
      </c>
      <c r="L69" s="121">
        <f t="shared" si="0"/>
        <v>-1165.5</v>
      </c>
      <c r="M69" s="97">
        <f t="shared" si="6"/>
        <v>2376</v>
      </c>
      <c r="N69" s="1">
        <f t="shared" si="7"/>
        <v>2884.5</v>
      </c>
      <c r="O69" s="4">
        <f t="shared" si="1"/>
        <v>-1165.5</v>
      </c>
      <c r="P69" s="4">
        <f t="shared" si="8"/>
        <v>1</v>
      </c>
      <c r="Q69" s="1">
        <f t="shared" si="9"/>
        <v>2</v>
      </c>
      <c r="R69" s="1"/>
      <c r="T69" s="1">
        <v>8</v>
      </c>
      <c r="U69" s="1" t="s">
        <v>24</v>
      </c>
      <c r="V69" s="1">
        <v>1</v>
      </c>
      <c r="W69" s="1"/>
      <c r="X69" s="1"/>
      <c r="Y69" s="3"/>
      <c r="Z69" s="3"/>
      <c r="AA69" s="1"/>
      <c r="AB69" s="121">
        <f t="shared" si="2"/>
        <v>-12</v>
      </c>
      <c r="AC69" s="121">
        <f t="shared" si="10"/>
        <v>-96</v>
      </c>
      <c r="AD69" s="121">
        <f t="shared" si="11"/>
        <v>-12</v>
      </c>
      <c r="AE69" s="4">
        <f t="shared" si="12"/>
        <v>-12</v>
      </c>
      <c r="AF69" s="6">
        <f t="shared" si="3"/>
        <v>1</v>
      </c>
      <c r="AG69" s="120">
        <f t="shared" si="13"/>
        <v>8</v>
      </c>
      <c r="AH69" s="121">
        <f t="shared" si="4"/>
        <v>8</v>
      </c>
      <c r="AI69" s="126">
        <f t="shared" si="5"/>
        <v>1153.5</v>
      </c>
      <c r="AJ69" s="128"/>
      <c r="AM69" s="12"/>
      <c r="AN69" s="115" t="s">
        <v>55</v>
      </c>
      <c r="AO69" s="116"/>
      <c r="AP69" s="117"/>
      <c r="AQ69" s="117"/>
      <c r="AR69" s="117"/>
      <c r="AS69" s="117"/>
      <c r="AT69" s="117"/>
      <c r="AU69" s="118"/>
      <c r="AV69" s="112" t="s">
        <v>56</v>
      </c>
      <c r="AW69" s="96"/>
      <c r="AY69" s="18">
        <f t="shared" si="14"/>
        <v>7</v>
      </c>
      <c r="AZ69" s="13"/>
      <c r="BA69" s="13"/>
      <c r="BB69" s="13"/>
      <c r="BC69" s="14"/>
    </row>
    <row r="70" spans="4:55" x14ac:dyDescent="0.25">
      <c r="D70" s="1">
        <v>9</v>
      </c>
      <c r="E70" s="1" t="s">
        <v>24</v>
      </c>
      <c r="F70" s="1">
        <v>1</v>
      </c>
      <c r="G70" s="1">
        <v>3247.5</v>
      </c>
      <c r="H70" s="1">
        <v>3257</v>
      </c>
      <c r="I70" s="3">
        <v>43858.041666666664</v>
      </c>
      <c r="J70" s="3">
        <v>43858.645833333336</v>
      </c>
      <c r="K70" s="1">
        <v>459</v>
      </c>
      <c r="L70" s="121">
        <f t="shared" si="0"/>
        <v>447</v>
      </c>
      <c r="M70" s="97">
        <f t="shared" si="6"/>
        <v>2823</v>
      </c>
      <c r="N70" s="1">
        <f t="shared" si="7"/>
        <v>2884.5</v>
      </c>
      <c r="O70" s="4">
        <f t="shared" si="1"/>
        <v>0</v>
      </c>
      <c r="P70" s="4">
        <f t="shared" si="8"/>
        <v>0</v>
      </c>
      <c r="Q70" s="1">
        <f t="shared" si="9"/>
        <v>0</v>
      </c>
      <c r="R70" s="1"/>
      <c r="T70" s="1">
        <v>9</v>
      </c>
      <c r="U70" s="1" t="s">
        <v>24</v>
      </c>
      <c r="V70" s="1">
        <v>1</v>
      </c>
      <c r="W70" s="1"/>
      <c r="X70" s="1"/>
      <c r="Y70" s="3"/>
      <c r="Z70" s="3"/>
      <c r="AA70" s="1"/>
      <c r="AB70" s="121">
        <f t="shared" si="2"/>
        <v>-12</v>
      </c>
      <c r="AC70" s="121">
        <f t="shared" si="10"/>
        <v>-108</v>
      </c>
      <c r="AD70" s="121">
        <f t="shared" si="11"/>
        <v>-12</v>
      </c>
      <c r="AE70" s="4">
        <f t="shared" si="12"/>
        <v>-12</v>
      </c>
      <c r="AF70" s="6">
        <f t="shared" si="3"/>
        <v>1</v>
      </c>
      <c r="AG70" s="120">
        <f t="shared" si="13"/>
        <v>9</v>
      </c>
      <c r="AH70" s="121">
        <f t="shared" si="4"/>
        <v>8</v>
      </c>
      <c r="AI70" s="126">
        <f t="shared" si="5"/>
        <v>-459</v>
      </c>
      <c r="AJ70" s="128"/>
      <c r="AM70" s="104" t="s">
        <v>57</v>
      </c>
      <c r="AN70" s="105" t="s">
        <v>58</v>
      </c>
      <c r="AO70" s="106" t="s">
        <v>22</v>
      </c>
      <c r="AP70" s="26" t="s">
        <v>583</v>
      </c>
      <c r="AQ70" s="26" t="s">
        <v>584</v>
      </c>
      <c r="AR70" s="26" t="s">
        <v>25</v>
      </c>
      <c r="AS70" s="26" t="s">
        <v>585</v>
      </c>
      <c r="AT70" s="26" t="s">
        <v>586</v>
      </c>
      <c r="AU70" s="26" t="s">
        <v>587</v>
      </c>
      <c r="AV70" s="106" t="s">
        <v>58</v>
      </c>
      <c r="AW70" s="107" t="s">
        <v>22</v>
      </c>
      <c r="AY70" s="18">
        <f t="shared" si="14"/>
        <v>8</v>
      </c>
      <c r="AZ70" s="13"/>
      <c r="BA70" s="13"/>
      <c r="BB70" s="13"/>
      <c r="BC70" s="14"/>
    </row>
    <row r="71" spans="4:55" x14ac:dyDescent="0.25">
      <c r="D71" s="1">
        <v>10</v>
      </c>
      <c r="E71" s="1" t="s">
        <v>24</v>
      </c>
      <c r="F71" s="1">
        <v>1</v>
      </c>
      <c r="G71" s="1">
        <v>3266.75</v>
      </c>
      <c r="H71" s="1">
        <v>3244</v>
      </c>
      <c r="I71" s="3">
        <v>43860.041666666664</v>
      </c>
      <c r="J71" s="3">
        <v>43860.3125</v>
      </c>
      <c r="K71" s="1">
        <v>-1153.5</v>
      </c>
      <c r="L71" s="121">
        <f t="shared" si="0"/>
        <v>-1165.5</v>
      </c>
      <c r="M71" s="97">
        <f t="shared" si="6"/>
        <v>1657.5</v>
      </c>
      <c r="N71" s="1">
        <f t="shared" si="7"/>
        <v>2884.5</v>
      </c>
      <c r="O71" s="4">
        <f t="shared" si="1"/>
        <v>-1165.5</v>
      </c>
      <c r="P71" s="4">
        <f t="shared" si="8"/>
        <v>1</v>
      </c>
      <c r="Q71" s="1">
        <f t="shared" si="9"/>
        <v>1</v>
      </c>
      <c r="R71" s="1"/>
      <c r="T71" s="1">
        <v>10</v>
      </c>
      <c r="U71" s="1" t="s">
        <v>24</v>
      </c>
      <c r="V71" s="1">
        <v>1</v>
      </c>
      <c r="W71" s="1"/>
      <c r="X71" s="1"/>
      <c r="Y71" s="3"/>
      <c r="Z71" s="3"/>
      <c r="AA71" s="1"/>
      <c r="AB71" s="121">
        <f t="shared" si="2"/>
        <v>-12</v>
      </c>
      <c r="AC71" s="121">
        <f t="shared" si="10"/>
        <v>-120</v>
      </c>
      <c r="AD71" s="121">
        <f t="shared" si="11"/>
        <v>-12</v>
      </c>
      <c r="AE71" s="4">
        <f t="shared" si="12"/>
        <v>-12</v>
      </c>
      <c r="AF71" s="6">
        <f t="shared" si="3"/>
        <v>1</v>
      </c>
      <c r="AG71" s="120">
        <f t="shared" si="13"/>
        <v>10</v>
      </c>
      <c r="AH71" s="121">
        <f t="shared" si="4"/>
        <v>8</v>
      </c>
      <c r="AI71" s="126">
        <f t="shared" si="5"/>
        <v>1153.5</v>
      </c>
      <c r="AJ71" s="128"/>
      <c r="AM71" s="108">
        <v>1</v>
      </c>
      <c r="AN71" s="1" t="s">
        <v>60</v>
      </c>
      <c r="AO71" s="1">
        <v>19.52</v>
      </c>
      <c r="AP71" s="1">
        <f>AO71</f>
        <v>19.52</v>
      </c>
      <c r="AQ71" s="1">
        <f>AO71</f>
        <v>19.52</v>
      </c>
      <c r="AR71" s="1">
        <f>IF(AO71&lt;0,AO71,0)</f>
        <v>0</v>
      </c>
      <c r="AS71" s="1">
        <f>IF(AO71&lt;0,1,0)</f>
        <v>0</v>
      </c>
      <c r="AT71" s="1">
        <f>IF(AO71&lt;0,1,0)</f>
        <v>0</v>
      </c>
      <c r="AU71" s="1">
        <f>IF(AO71&lt;0,0,1)</f>
        <v>1</v>
      </c>
      <c r="AV71" s="1" t="s">
        <v>60</v>
      </c>
      <c r="AW71" s="1">
        <v>19.52</v>
      </c>
      <c r="AY71" s="18">
        <f t="shared" si="14"/>
        <v>9</v>
      </c>
      <c r="AZ71" s="13"/>
      <c r="BA71" s="13"/>
      <c r="BB71" s="13"/>
      <c r="BC71" s="14"/>
    </row>
    <row r="72" spans="4:55" x14ac:dyDescent="0.25">
      <c r="D72" s="1">
        <v>11</v>
      </c>
      <c r="E72" s="1" t="s">
        <v>24</v>
      </c>
      <c r="F72" s="1">
        <v>1</v>
      </c>
      <c r="G72" s="1">
        <v>3233.5</v>
      </c>
      <c r="H72" s="1">
        <v>3260.75</v>
      </c>
      <c r="I72" s="3">
        <v>43864.041666666664</v>
      </c>
      <c r="J72" s="3">
        <v>43864.645833333336</v>
      </c>
      <c r="K72" s="1">
        <v>1346.5</v>
      </c>
      <c r="L72" s="121">
        <f t="shared" si="0"/>
        <v>1334.5</v>
      </c>
      <c r="M72" s="97">
        <f t="shared" si="6"/>
        <v>2992</v>
      </c>
      <c r="N72" s="1">
        <f t="shared" si="7"/>
        <v>2884.5</v>
      </c>
      <c r="O72" s="4">
        <f t="shared" si="1"/>
        <v>0</v>
      </c>
      <c r="P72" s="4">
        <f t="shared" si="8"/>
        <v>0</v>
      </c>
      <c r="Q72" s="1">
        <f t="shared" si="9"/>
        <v>0</v>
      </c>
      <c r="R72" s="1"/>
      <c r="T72" s="1">
        <v>11</v>
      </c>
      <c r="U72" s="1" t="s">
        <v>24</v>
      </c>
      <c r="V72" s="1">
        <v>1</v>
      </c>
      <c r="W72" s="1"/>
      <c r="X72" s="1"/>
      <c r="Y72" s="3"/>
      <c r="Z72" s="3"/>
      <c r="AA72" s="1"/>
      <c r="AB72" s="121">
        <f t="shared" si="2"/>
        <v>-12</v>
      </c>
      <c r="AC72" s="121">
        <f t="shared" si="10"/>
        <v>-132</v>
      </c>
      <c r="AD72" s="121">
        <f t="shared" si="11"/>
        <v>-12</v>
      </c>
      <c r="AE72" s="4">
        <f t="shared" si="12"/>
        <v>-12</v>
      </c>
      <c r="AF72" s="6">
        <f t="shared" si="3"/>
        <v>1</v>
      </c>
      <c r="AG72" s="120">
        <f t="shared" si="13"/>
        <v>11</v>
      </c>
      <c r="AH72" s="121">
        <f t="shared" si="4"/>
        <v>8</v>
      </c>
      <c r="AI72" s="126">
        <f t="shared" si="5"/>
        <v>-1346.5</v>
      </c>
      <c r="AJ72" s="128"/>
      <c r="AM72" s="108">
        <v>2</v>
      </c>
      <c r="AN72" s="1" t="s">
        <v>61</v>
      </c>
      <c r="AO72" s="1">
        <v>-817.98</v>
      </c>
      <c r="AP72" s="1">
        <f>AO72+AP71</f>
        <v>-798.46</v>
      </c>
      <c r="AQ72" s="1">
        <f>MAX(AQ71,AO72)</f>
        <v>19.52</v>
      </c>
      <c r="AR72" s="1">
        <f>IF(AP72&lt;AP71,AO72,0)</f>
        <v>-817.98</v>
      </c>
      <c r="AS72" s="1">
        <f>IF(AR72&lt;0,1,0)</f>
        <v>1</v>
      </c>
      <c r="AT72" s="1">
        <f>IF(AR72&lt;0,AT71+1,0)</f>
        <v>1</v>
      </c>
      <c r="AU72" s="1">
        <f>IF(AR72&lt;0,0,AU71+1)</f>
        <v>0</v>
      </c>
      <c r="AV72" s="1" t="s">
        <v>61</v>
      </c>
      <c r="AW72" s="1">
        <v>-817.98</v>
      </c>
      <c r="AY72" s="18">
        <f t="shared" si="14"/>
        <v>10</v>
      </c>
      <c r="AZ72" s="13"/>
      <c r="BA72" s="13"/>
      <c r="BB72" s="13"/>
      <c r="BC72" s="14"/>
    </row>
    <row r="73" spans="4:55" x14ac:dyDescent="0.25">
      <c r="D73" s="1">
        <v>12</v>
      </c>
      <c r="E73" s="1" t="s">
        <v>24</v>
      </c>
      <c r="F73" s="1">
        <v>1</v>
      </c>
      <c r="G73" s="1">
        <v>3314.25</v>
      </c>
      <c r="H73" s="1">
        <v>3332.25</v>
      </c>
      <c r="I73" s="3">
        <v>43871.041666666664</v>
      </c>
      <c r="J73" s="3">
        <v>43871.645833333336</v>
      </c>
      <c r="K73" s="1">
        <v>884</v>
      </c>
      <c r="L73" s="121">
        <f t="shared" si="0"/>
        <v>872</v>
      </c>
      <c r="M73" s="97">
        <f t="shared" si="6"/>
        <v>3864</v>
      </c>
      <c r="N73" s="1">
        <f t="shared" si="7"/>
        <v>2884.5</v>
      </c>
      <c r="O73" s="4">
        <f t="shared" si="1"/>
        <v>0</v>
      </c>
      <c r="P73" s="4">
        <f t="shared" si="8"/>
        <v>0</v>
      </c>
      <c r="Q73" s="1">
        <f t="shared" si="9"/>
        <v>0</v>
      </c>
      <c r="R73" s="1"/>
      <c r="T73" s="1">
        <v>12</v>
      </c>
      <c r="U73" s="1" t="s">
        <v>24</v>
      </c>
      <c r="V73" s="1">
        <v>1</v>
      </c>
      <c r="W73" s="1"/>
      <c r="X73" s="1"/>
      <c r="Y73" s="3"/>
      <c r="Z73" s="3"/>
      <c r="AA73" s="1"/>
      <c r="AB73" s="121">
        <f t="shared" si="2"/>
        <v>-12</v>
      </c>
      <c r="AC73" s="121">
        <f t="shared" si="10"/>
        <v>-144</v>
      </c>
      <c r="AD73" s="121">
        <f t="shared" si="11"/>
        <v>-12</v>
      </c>
      <c r="AE73" s="4">
        <f t="shared" si="12"/>
        <v>-12</v>
      </c>
      <c r="AF73" s="6">
        <f t="shared" si="3"/>
        <v>1</v>
      </c>
      <c r="AG73" s="120">
        <f t="shared" si="13"/>
        <v>12</v>
      </c>
      <c r="AH73" s="121">
        <f t="shared" si="4"/>
        <v>8</v>
      </c>
      <c r="AI73" s="126">
        <f t="shared" si="5"/>
        <v>-884</v>
      </c>
      <c r="AJ73" s="128"/>
      <c r="AM73" s="108">
        <v>3</v>
      </c>
      <c r="AN73" s="1" t="s">
        <v>62</v>
      </c>
      <c r="AO73" s="1">
        <v>269.52</v>
      </c>
      <c r="AP73" s="1">
        <f t="shared" ref="AP73:AP136" si="15">AO73+AP72</f>
        <v>-528.94000000000005</v>
      </c>
      <c r="AQ73" s="1">
        <f t="shared" ref="AQ73:AQ136" si="16">MAX(AQ72,AO73)</f>
        <v>269.52</v>
      </c>
      <c r="AR73" s="1">
        <f t="shared" ref="AR73:AR136" si="17">IF(AP73&lt;AP72,AO73,0)</f>
        <v>0</v>
      </c>
      <c r="AS73" s="1">
        <f t="shared" ref="AS73:AS136" si="18">IF(AR73&lt;0,1,0)</f>
        <v>0</v>
      </c>
      <c r="AT73" s="1">
        <f t="shared" ref="AT73:AT136" si="19">IF(AR73&lt;0,AT72+1,0)</f>
        <v>0</v>
      </c>
      <c r="AU73" s="1">
        <f t="shared" ref="AU73:AU136" si="20">IF(AR73&lt;0,0,AU72+1)</f>
        <v>1</v>
      </c>
      <c r="AV73" s="1" t="s">
        <v>62</v>
      </c>
      <c r="AW73" s="1">
        <v>269.52</v>
      </c>
      <c r="AY73" s="18">
        <f t="shared" si="14"/>
        <v>11</v>
      </c>
      <c r="AZ73" s="13"/>
      <c r="BA73" s="13"/>
      <c r="BB73" s="13"/>
      <c r="BC73" s="14"/>
    </row>
    <row r="74" spans="4:55" x14ac:dyDescent="0.25">
      <c r="D74" s="1">
        <v>13</v>
      </c>
      <c r="E74" s="1" t="s">
        <v>24</v>
      </c>
      <c r="F74" s="1">
        <v>1</v>
      </c>
      <c r="G74" s="1">
        <v>3374.75</v>
      </c>
      <c r="H74" s="1">
        <v>3373</v>
      </c>
      <c r="I74" s="3">
        <v>43879.041666666664</v>
      </c>
      <c r="J74" s="3">
        <v>43879.645833333336</v>
      </c>
      <c r="K74" s="1">
        <v>-103.5</v>
      </c>
      <c r="L74" s="121">
        <f t="shared" si="0"/>
        <v>-115.5</v>
      </c>
      <c r="M74" s="97">
        <f t="shared" si="6"/>
        <v>3748.5</v>
      </c>
      <c r="N74" s="1">
        <f t="shared" si="7"/>
        <v>2884.5</v>
      </c>
      <c r="O74" s="4">
        <f t="shared" si="1"/>
        <v>-115.5</v>
      </c>
      <c r="P74" s="4">
        <f t="shared" si="8"/>
        <v>1</v>
      </c>
      <c r="Q74" s="1">
        <f t="shared" si="9"/>
        <v>1</v>
      </c>
      <c r="R74" s="1"/>
      <c r="T74" s="1">
        <v>13</v>
      </c>
      <c r="U74" s="1" t="s">
        <v>24</v>
      </c>
      <c r="V74" s="1">
        <v>1</v>
      </c>
      <c r="W74" s="1"/>
      <c r="X74" s="1"/>
      <c r="Y74" s="3"/>
      <c r="Z74" s="3"/>
      <c r="AA74" s="1"/>
      <c r="AB74" s="121">
        <f t="shared" si="2"/>
        <v>-12</v>
      </c>
      <c r="AC74" s="121">
        <f t="shared" si="10"/>
        <v>-156</v>
      </c>
      <c r="AD74" s="121">
        <f t="shared" si="11"/>
        <v>-12</v>
      </c>
      <c r="AE74" s="4">
        <f t="shared" si="12"/>
        <v>-12</v>
      </c>
      <c r="AF74" s="6">
        <f t="shared" si="3"/>
        <v>1</v>
      </c>
      <c r="AG74" s="120">
        <f t="shared" si="13"/>
        <v>13</v>
      </c>
      <c r="AH74" s="121">
        <f t="shared" si="4"/>
        <v>8</v>
      </c>
      <c r="AI74" s="126">
        <f t="shared" si="5"/>
        <v>103.5</v>
      </c>
      <c r="AJ74" s="128"/>
      <c r="AM74" s="108">
        <v>4</v>
      </c>
      <c r="AN74" s="1" t="s">
        <v>63</v>
      </c>
      <c r="AO74" s="1">
        <v>457.02</v>
      </c>
      <c r="AP74" s="1">
        <f t="shared" si="15"/>
        <v>-71.920000000000073</v>
      </c>
      <c r="AQ74" s="1">
        <f t="shared" si="16"/>
        <v>457.02</v>
      </c>
      <c r="AR74" s="1">
        <f t="shared" si="17"/>
        <v>0</v>
      </c>
      <c r="AS74" s="1">
        <f t="shared" si="18"/>
        <v>0</v>
      </c>
      <c r="AT74" s="1">
        <f t="shared" si="19"/>
        <v>0</v>
      </c>
      <c r="AU74" s="1">
        <f t="shared" si="20"/>
        <v>2</v>
      </c>
      <c r="AV74" s="1" t="s">
        <v>63</v>
      </c>
      <c r="AW74" s="1">
        <v>457.02</v>
      </c>
      <c r="AY74" s="18">
        <f t="shared" si="14"/>
        <v>12</v>
      </c>
      <c r="AZ74" s="13"/>
      <c r="BA74" s="13"/>
      <c r="BB74" s="13"/>
      <c r="BC74" s="14"/>
    </row>
    <row r="75" spans="4:55" x14ac:dyDescent="0.25">
      <c r="D75" s="1">
        <v>14</v>
      </c>
      <c r="E75" s="1" t="s">
        <v>24</v>
      </c>
      <c r="F75" s="1">
        <v>1</v>
      </c>
      <c r="G75" s="1">
        <v>3301.75</v>
      </c>
      <c r="H75" s="1">
        <v>3278.75</v>
      </c>
      <c r="I75" s="3">
        <v>43885.041666666664</v>
      </c>
      <c r="J75" s="3">
        <v>43885.354166666664</v>
      </c>
      <c r="K75" s="1">
        <v>-1166</v>
      </c>
      <c r="L75" s="121">
        <f t="shared" si="0"/>
        <v>-1178</v>
      </c>
      <c r="M75" s="97">
        <f t="shared" si="6"/>
        <v>2570.5</v>
      </c>
      <c r="N75" s="1">
        <f t="shared" si="7"/>
        <v>2884.5</v>
      </c>
      <c r="O75" s="4">
        <f t="shared" si="1"/>
        <v>-1178</v>
      </c>
      <c r="P75" s="4">
        <f t="shared" si="8"/>
        <v>1</v>
      </c>
      <c r="Q75" s="1">
        <f t="shared" si="9"/>
        <v>2</v>
      </c>
      <c r="R75" s="1"/>
      <c r="T75" s="1">
        <v>14</v>
      </c>
      <c r="U75" s="1" t="s">
        <v>24</v>
      </c>
      <c r="V75" s="1">
        <v>1</v>
      </c>
      <c r="W75" s="1"/>
      <c r="X75" s="1"/>
      <c r="Y75" s="3"/>
      <c r="Z75" s="3"/>
      <c r="AA75" s="1"/>
      <c r="AB75" s="121">
        <f t="shared" si="2"/>
        <v>-12</v>
      </c>
      <c r="AC75" s="121">
        <f t="shared" si="10"/>
        <v>-168</v>
      </c>
      <c r="AD75" s="121">
        <f t="shared" si="11"/>
        <v>-12</v>
      </c>
      <c r="AE75" s="4">
        <f t="shared" si="12"/>
        <v>-12</v>
      </c>
      <c r="AF75" s="6">
        <f t="shared" si="3"/>
        <v>1</v>
      </c>
      <c r="AG75" s="120">
        <f t="shared" si="13"/>
        <v>14</v>
      </c>
      <c r="AH75" s="121">
        <f t="shared" si="4"/>
        <v>8</v>
      </c>
      <c r="AI75" s="126">
        <f t="shared" si="5"/>
        <v>1166</v>
      </c>
      <c r="AJ75" s="128"/>
      <c r="AM75" s="108">
        <v>5</v>
      </c>
      <c r="AN75" s="1" t="s">
        <v>64</v>
      </c>
      <c r="AO75" s="1">
        <v>-130.47999999999999</v>
      </c>
      <c r="AP75" s="1">
        <f t="shared" si="15"/>
        <v>-202.40000000000006</v>
      </c>
      <c r="AQ75" s="1">
        <f t="shared" si="16"/>
        <v>457.02</v>
      </c>
      <c r="AR75" s="1">
        <f t="shared" si="17"/>
        <v>-130.47999999999999</v>
      </c>
      <c r="AS75" s="1">
        <f t="shared" si="18"/>
        <v>1</v>
      </c>
      <c r="AT75" s="1">
        <f t="shared" si="19"/>
        <v>1</v>
      </c>
      <c r="AU75" s="1">
        <f t="shared" si="20"/>
        <v>0</v>
      </c>
      <c r="AV75" s="1" t="s">
        <v>64</v>
      </c>
      <c r="AW75" s="1">
        <v>-130.47999999999999</v>
      </c>
      <c r="AY75" s="18">
        <f t="shared" si="14"/>
        <v>13</v>
      </c>
      <c r="AZ75" s="13"/>
      <c r="BA75" s="13"/>
      <c r="BB75" s="13"/>
      <c r="BC75" s="14"/>
    </row>
    <row r="76" spans="4:55" x14ac:dyDescent="0.25">
      <c r="D76" s="1">
        <v>15</v>
      </c>
      <c r="E76" s="1" t="s">
        <v>24</v>
      </c>
      <c r="F76" s="1">
        <v>1</v>
      </c>
      <c r="G76" s="1">
        <v>3148.25</v>
      </c>
      <c r="H76" s="1">
        <v>3113.5</v>
      </c>
      <c r="I76" s="3">
        <v>43887.041666666664</v>
      </c>
      <c r="J76" s="3">
        <v>43887.395833333336</v>
      </c>
      <c r="K76" s="1">
        <v>-1753.5</v>
      </c>
      <c r="L76" s="121">
        <f t="shared" si="0"/>
        <v>-1765.5</v>
      </c>
      <c r="M76" s="97">
        <f t="shared" si="6"/>
        <v>805</v>
      </c>
      <c r="N76" s="1">
        <f t="shared" si="7"/>
        <v>2884.5</v>
      </c>
      <c r="O76" s="4">
        <f t="shared" si="1"/>
        <v>-1765.5</v>
      </c>
      <c r="P76" s="4">
        <f t="shared" si="8"/>
        <v>1</v>
      </c>
      <c r="Q76" s="1">
        <f t="shared" si="9"/>
        <v>3</v>
      </c>
      <c r="R76" s="1"/>
      <c r="T76" s="1">
        <v>15</v>
      </c>
      <c r="U76" s="1" t="s">
        <v>24</v>
      </c>
      <c r="V76" s="1">
        <v>1</v>
      </c>
      <c r="W76" s="1"/>
      <c r="X76" s="1"/>
      <c r="Y76" s="3"/>
      <c r="Z76" s="3"/>
      <c r="AA76" s="1"/>
      <c r="AB76" s="121">
        <f t="shared" si="2"/>
        <v>-12</v>
      </c>
      <c r="AC76" s="121">
        <f t="shared" si="10"/>
        <v>-180</v>
      </c>
      <c r="AD76" s="121">
        <f t="shared" si="11"/>
        <v>-12</v>
      </c>
      <c r="AE76" s="4">
        <f t="shared" si="12"/>
        <v>-12</v>
      </c>
      <c r="AF76" s="6">
        <f t="shared" si="3"/>
        <v>1</v>
      </c>
      <c r="AG76" s="120">
        <f t="shared" si="13"/>
        <v>15</v>
      </c>
      <c r="AH76" s="121">
        <f t="shared" si="4"/>
        <v>8</v>
      </c>
      <c r="AI76" s="126">
        <f t="shared" si="5"/>
        <v>1753.5</v>
      </c>
      <c r="AJ76" s="128"/>
      <c r="AM76" s="108">
        <v>6</v>
      </c>
      <c r="AN76" s="1" t="s">
        <v>65</v>
      </c>
      <c r="AO76" s="1">
        <v>69.52</v>
      </c>
      <c r="AP76" s="1">
        <f t="shared" si="15"/>
        <v>-132.88000000000005</v>
      </c>
      <c r="AQ76" s="1">
        <f t="shared" si="16"/>
        <v>457.02</v>
      </c>
      <c r="AR76" s="1">
        <f t="shared" si="17"/>
        <v>0</v>
      </c>
      <c r="AS76" s="1">
        <f t="shared" si="18"/>
        <v>0</v>
      </c>
      <c r="AT76" s="1">
        <f t="shared" si="19"/>
        <v>0</v>
      </c>
      <c r="AU76" s="1">
        <f t="shared" si="20"/>
        <v>1</v>
      </c>
      <c r="AV76" s="1" t="s">
        <v>65</v>
      </c>
      <c r="AW76" s="1">
        <v>69.52</v>
      </c>
      <c r="AY76" s="18">
        <f t="shared" si="14"/>
        <v>14</v>
      </c>
      <c r="AZ76" s="13"/>
      <c r="BA76" s="13"/>
      <c r="BB76" s="13"/>
      <c r="BC76" s="14"/>
    </row>
    <row r="77" spans="4:55" x14ac:dyDescent="0.25">
      <c r="D77" s="1">
        <v>16</v>
      </c>
      <c r="E77" s="1" t="s">
        <v>24</v>
      </c>
      <c r="F77" s="1">
        <v>1</v>
      </c>
      <c r="G77" s="1">
        <v>3098.75</v>
      </c>
      <c r="H77" s="1">
        <v>3064.75</v>
      </c>
      <c r="I77" s="3">
        <v>43888.041666666664</v>
      </c>
      <c r="J77" s="3">
        <v>43888.1875</v>
      </c>
      <c r="K77" s="1">
        <v>-1716</v>
      </c>
      <c r="L77" s="121">
        <f t="shared" si="0"/>
        <v>-1728</v>
      </c>
      <c r="M77" s="97">
        <f t="shared" si="6"/>
        <v>-923</v>
      </c>
      <c r="N77" s="1">
        <f t="shared" si="7"/>
        <v>2884.5</v>
      </c>
      <c r="O77" s="4">
        <f t="shared" si="1"/>
        <v>-1728</v>
      </c>
      <c r="P77" s="4">
        <f t="shared" si="8"/>
        <v>1</v>
      </c>
      <c r="Q77" s="1">
        <f t="shared" si="9"/>
        <v>4</v>
      </c>
      <c r="R77" s="1"/>
      <c r="T77" s="1">
        <v>16</v>
      </c>
      <c r="U77" s="1" t="s">
        <v>24</v>
      </c>
      <c r="V77" s="1">
        <v>1</v>
      </c>
      <c r="W77" s="1"/>
      <c r="X77" s="1"/>
      <c r="Y77" s="3"/>
      <c r="Z77" s="3"/>
      <c r="AA77" s="1"/>
      <c r="AB77" s="121">
        <f t="shared" si="2"/>
        <v>-12</v>
      </c>
      <c r="AC77" s="121">
        <f t="shared" si="10"/>
        <v>-192</v>
      </c>
      <c r="AD77" s="121">
        <f t="shared" si="11"/>
        <v>-12</v>
      </c>
      <c r="AE77" s="4">
        <f t="shared" si="12"/>
        <v>-12</v>
      </c>
      <c r="AF77" s="6">
        <f t="shared" si="3"/>
        <v>1</v>
      </c>
      <c r="AG77" s="120">
        <f t="shared" si="13"/>
        <v>16</v>
      </c>
      <c r="AH77" s="121">
        <f t="shared" si="4"/>
        <v>8</v>
      </c>
      <c r="AI77" s="126">
        <f t="shared" si="5"/>
        <v>1716</v>
      </c>
      <c r="AJ77" s="128"/>
      <c r="AM77" s="108">
        <v>7</v>
      </c>
      <c r="AN77" s="1" t="s">
        <v>66</v>
      </c>
      <c r="AO77" s="6">
        <v>1207.02</v>
      </c>
      <c r="AP77" s="1">
        <f t="shared" si="15"/>
        <v>1074.1399999999999</v>
      </c>
      <c r="AQ77" s="1">
        <f t="shared" si="16"/>
        <v>1207.02</v>
      </c>
      <c r="AR77" s="1">
        <f t="shared" si="17"/>
        <v>0</v>
      </c>
      <c r="AS77" s="1">
        <f t="shared" si="18"/>
        <v>0</v>
      </c>
      <c r="AT77" s="1">
        <f t="shared" si="19"/>
        <v>0</v>
      </c>
      <c r="AU77" s="1">
        <f t="shared" si="20"/>
        <v>2</v>
      </c>
      <c r="AV77" s="1" t="s">
        <v>66</v>
      </c>
      <c r="AW77" s="6">
        <v>1207.02</v>
      </c>
      <c r="AY77" s="18">
        <f t="shared" si="14"/>
        <v>15</v>
      </c>
      <c r="AZ77" s="13"/>
      <c r="BA77" s="13"/>
      <c r="BB77" s="13"/>
      <c r="BC77" s="14"/>
    </row>
    <row r="78" spans="4:55" x14ac:dyDescent="0.25">
      <c r="D78" s="1">
        <v>17</v>
      </c>
      <c r="E78" s="1" t="s">
        <v>24</v>
      </c>
      <c r="F78" s="1">
        <v>1</v>
      </c>
      <c r="G78" s="1">
        <v>2958</v>
      </c>
      <c r="H78" s="1">
        <v>2925.5</v>
      </c>
      <c r="I78" s="3">
        <v>43889.041666666664</v>
      </c>
      <c r="J78" s="3">
        <v>43889.166666666664</v>
      </c>
      <c r="K78" s="1">
        <v>-1641</v>
      </c>
      <c r="L78" s="121">
        <f t="shared" si="0"/>
        <v>-1653</v>
      </c>
      <c r="M78" s="97">
        <f t="shared" si="6"/>
        <v>-2576</v>
      </c>
      <c r="N78" s="1">
        <f t="shared" si="7"/>
        <v>2884.5</v>
      </c>
      <c r="O78" s="4">
        <f t="shared" si="1"/>
        <v>-1653</v>
      </c>
      <c r="P78" s="4">
        <f t="shared" si="8"/>
        <v>1</v>
      </c>
      <c r="Q78" s="1">
        <f t="shared" si="9"/>
        <v>5</v>
      </c>
      <c r="R78" s="1"/>
      <c r="T78" s="1">
        <v>17</v>
      </c>
      <c r="U78" s="1" t="s">
        <v>24</v>
      </c>
      <c r="V78" s="1">
        <v>1</v>
      </c>
      <c r="W78" s="1"/>
      <c r="X78" s="1"/>
      <c r="Y78" s="3"/>
      <c r="Z78" s="3"/>
      <c r="AA78" s="1"/>
      <c r="AB78" s="121">
        <f t="shared" si="2"/>
        <v>-12</v>
      </c>
      <c r="AC78" s="121">
        <f t="shared" si="10"/>
        <v>-204</v>
      </c>
      <c r="AD78" s="121">
        <f t="shared" si="11"/>
        <v>-12</v>
      </c>
      <c r="AE78" s="4">
        <f t="shared" si="12"/>
        <v>-12</v>
      </c>
      <c r="AF78" s="6">
        <f t="shared" si="3"/>
        <v>1</v>
      </c>
      <c r="AG78" s="120">
        <f t="shared" si="13"/>
        <v>17</v>
      </c>
      <c r="AH78" s="121">
        <f t="shared" si="4"/>
        <v>8</v>
      </c>
      <c r="AI78" s="126">
        <f t="shared" si="5"/>
        <v>1641</v>
      </c>
      <c r="AJ78" s="128"/>
      <c r="AM78" s="108">
        <v>8</v>
      </c>
      <c r="AN78" s="1" t="s">
        <v>67</v>
      </c>
      <c r="AO78" s="1">
        <v>182.02</v>
      </c>
      <c r="AP78" s="1">
        <f t="shared" si="15"/>
        <v>1256.1599999999999</v>
      </c>
      <c r="AQ78" s="1">
        <f t="shared" si="16"/>
        <v>1207.02</v>
      </c>
      <c r="AR78" s="1">
        <f t="shared" si="17"/>
        <v>0</v>
      </c>
      <c r="AS78" s="1">
        <f t="shared" si="18"/>
        <v>0</v>
      </c>
      <c r="AT78" s="1">
        <f t="shared" si="19"/>
        <v>0</v>
      </c>
      <c r="AU78" s="1">
        <f t="shared" si="20"/>
        <v>3</v>
      </c>
      <c r="AV78" s="1" t="s">
        <v>67</v>
      </c>
      <c r="AW78" s="1">
        <v>182.02</v>
      </c>
      <c r="AY78" s="18">
        <f t="shared" si="14"/>
        <v>16</v>
      </c>
      <c r="AZ78" s="13"/>
      <c r="BA78" s="13"/>
      <c r="BB78" s="13"/>
      <c r="BC78" s="14"/>
    </row>
    <row r="79" spans="4:55" x14ac:dyDescent="0.25">
      <c r="D79" s="1">
        <v>18</v>
      </c>
      <c r="E79" s="1" t="s">
        <v>24</v>
      </c>
      <c r="F79" s="1">
        <v>1</v>
      </c>
      <c r="G79" s="1">
        <v>3021.75</v>
      </c>
      <c r="H79" s="1">
        <v>3059</v>
      </c>
      <c r="I79" s="3">
        <v>43894.041666666664</v>
      </c>
      <c r="J79" s="3">
        <v>43894.416666666664</v>
      </c>
      <c r="K79" s="1">
        <v>1846.5</v>
      </c>
      <c r="L79" s="121">
        <f t="shared" si="0"/>
        <v>1834.5</v>
      </c>
      <c r="M79" s="97">
        <f t="shared" si="6"/>
        <v>-741.5</v>
      </c>
      <c r="N79" s="1">
        <f t="shared" si="7"/>
        <v>2884.5</v>
      </c>
      <c r="O79" s="4">
        <f t="shared" si="1"/>
        <v>0</v>
      </c>
      <c r="P79" s="4">
        <f t="shared" si="8"/>
        <v>0</v>
      </c>
      <c r="Q79" s="1">
        <f t="shared" si="9"/>
        <v>0</v>
      </c>
      <c r="R79" s="1"/>
      <c r="T79" s="1">
        <v>18</v>
      </c>
      <c r="U79" s="1" t="s">
        <v>24</v>
      </c>
      <c r="V79" s="1">
        <v>1</v>
      </c>
      <c r="W79" s="1"/>
      <c r="X79" s="1"/>
      <c r="Y79" s="3"/>
      <c r="Z79" s="3"/>
      <c r="AA79" s="1"/>
      <c r="AB79" s="121">
        <f t="shared" si="2"/>
        <v>-12</v>
      </c>
      <c r="AC79" s="121">
        <f t="shared" si="10"/>
        <v>-216</v>
      </c>
      <c r="AD79" s="121">
        <f t="shared" si="11"/>
        <v>-12</v>
      </c>
      <c r="AE79" s="4">
        <f t="shared" si="12"/>
        <v>-12</v>
      </c>
      <c r="AF79" s="6">
        <f t="shared" si="3"/>
        <v>1</v>
      </c>
      <c r="AG79" s="120">
        <f t="shared" si="13"/>
        <v>18</v>
      </c>
      <c r="AH79" s="121">
        <f t="shared" si="4"/>
        <v>8</v>
      </c>
      <c r="AI79" s="126">
        <f t="shared" si="5"/>
        <v>-1846.5</v>
      </c>
      <c r="AJ79" s="128"/>
      <c r="AM79" s="108">
        <v>9</v>
      </c>
      <c r="AN79" s="1" t="s">
        <v>68</v>
      </c>
      <c r="AO79" s="1">
        <v>319.52</v>
      </c>
      <c r="AP79" s="1">
        <f t="shared" si="15"/>
        <v>1575.6799999999998</v>
      </c>
      <c r="AQ79" s="1">
        <f t="shared" si="16"/>
        <v>1207.02</v>
      </c>
      <c r="AR79" s="1">
        <f t="shared" si="17"/>
        <v>0</v>
      </c>
      <c r="AS79" s="1">
        <f t="shared" si="18"/>
        <v>0</v>
      </c>
      <c r="AT79" s="1">
        <f t="shared" si="19"/>
        <v>0</v>
      </c>
      <c r="AU79" s="1">
        <f t="shared" si="20"/>
        <v>4</v>
      </c>
      <c r="AV79" s="1" t="s">
        <v>68</v>
      </c>
      <c r="AW79" s="1">
        <v>319.52</v>
      </c>
      <c r="AY79" s="18">
        <f t="shared" si="14"/>
        <v>17</v>
      </c>
      <c r="AZ79" s="13"/>
      <c r="BA79" s="13"/>
      <c r="BB79" s="13"/>
      <c r="BC79" s="14"/>
    </row>
    <row r="80" spans="4:55" x14ac:dyDescent="0.25">
      <c r="D80" s="1">
        <v>19</v>
      </c>
      <c r="E80" s="1" t="s">
        <v>24</v>
      </c>
      <c r="F80" s="1">
        <v>1</v>
      </c>
      <c r="G80" s="1">
        <v>3010.5</v>
      </c>
      <c r="H80" s="1">
        <v>2977.5</v>
      </c>
      <c r="I80" s="3">
        <v>43896.041666666664</v>
      </c>
      <c r="J80" s="3">
        <v>43896.125</v>
      </c>
      <c r="K80" s="1">
        <v>-1666</v>
      </c>
      <c r="L80" s="121">
        <f t="shared" si="0"/>
        <v>-1678</v>
      </c>
      <c r="M80" s="97">
        <f t="shared" si="6"/>
        <v>-2419.5</v>
      </c>
      <c r="N80" s="1">
        <f t="shared" si="7"/>
        <v>2884.5</v>
      </c>
      <c r="O80" s="4">
        <f t="shared" si="1"/>
        <v>-1678</v>
      </c>
      <c r="P80" s="4">
        <f t="shared" si="8"/>
        <v>1</v>
      </c>
      <c r="Q80" s="1">
        <f t="shared" si="9"/>
        <v>1</v>
      </c>
      <c r="R80" s="1"/>
      <c r="T80" s="1">
        <v>19</v>
      </c>
      <c r="U80" s="1" t="s">
        <v>24</v>
      </c>
      <c r="V80" s="1">
        <v>1</v>
      </c>
      <c r="W80" s="1"/>
      <c r="X80" s="1"/>
      <c r="Y80" s="3"/>
      <c r="Z80" s="3"/>
      <c r="AA80" s="1"/>
      <c r="AB80" s="121">
        <f t="shared" si="2"/>
        <v>-12</v>
      </c>
      <c r="AC80" s="121">
        <f t="shared" si="10"/>
        <v>-228</v>
      </c>
      <c r="AD80" s="121">
        <f t="shared" si="11"/>
        <v>-12</v>
      </c>
      <c r="AE80" s="4">
        <f t="shared" si="12"/>
        <v>-12</v>
      </c>
      <c r="AF80" s="6">
        <f t="shared" si="3"/>
        <v>1</v>
      </c>
      <c r="AG80" s="120">
        <f t="shared" si="13"/>
        <v>19</v>
      </c>
      <c r="AH80" s="121">
        <f t="shared" si="4"/>
        <v>8</v>
      </c>
      <c r="AI80" s="126">
        <f t="shared" si="5"/>
        <v>1666</v>
      </c>
      <c r="AJ80" s="128"/>
      <c r="AM80" s="108">
        <v>10</v>
      </c>
      <c r="AN80" s="1" t="s">
        <v>69</v>
      </c>
      <c r="AO80" s="1">
        <v>-142.97999999999999</v>
      </c>
      <c r="AP80" s="1">
        <f t="shared" si="15"/>
        <v>1432.6999999999998</v>
      </c>
      <c r="AQ80" s="1">
        <f t="shared" si="16"/>
        <v>1207.02</v>
      </c>
      <c r="AR80" s="1">
        <f t="shared" si="17"/>
        <v>-142.97999999999999</v>
      </c>
      <c r="AS80" s="1">
        <f t="shared" si="18"/>
        <v>1</v>
      </c>
      <c r="AT80" s="1">
        <f t="shared" si="19"/>
        <v>1</v>
      </c>
      <c r="AU80" s="1">
        <f t="shared" si="20"/>
        <v>0</v>
      </c>
      <c r="AV80" s="1" t="s">
        <v>69</v>
      </c>
      <c r="AW80" s="1">
        <v>-142.97999999999999</v>
      </c>
      <c r="AY80" s="18">
        <f t="shared" si="14"/>
        <v>18</v>
      </c>
      <c r="AZ80" s="13"/>
      <c r="BA80" s="13"/>
      <c r="BB80" s="13"/>
      <c r="BC80" s="14"/>
    </row>
    <row r="81" spans="4:55" x14ac:dyDescent="0.25">
      <c r="D81" s="1">
        <v>20</v>
      </c>
      <c r="E81" s="1" t="s">
        <v>24</v>
      </c>
      <c r="F81" s="1">
        <v>1</v>
      </c>
      <c r="G81" s="1">
        <v>2790</v>
      </c>
      <c r="H81" s="1">
        <v>2857.5</v>
      </c>
      <c r="I81" s="3">
        <v>43900</v>
      </c>
      <c r="J81" s="3">
        <v>43900.416666666664</v>
      </c>
      <c r="K81" s="1">
        <v>3359</v>
      </c>
      <c r="L81" s="121">
        <f t="shared" si="0"/>
        <v>3347</v>
      </c>
      <c r="M81" s="97">
        <f t="shared" si="6"/>
        <v>927.5</v>
      </c>
      <c r="N81" s="1">
        <f t="shared" si="7"/>
        <v>3347</v>
      </c>
      <c r="O81" s="4">
        <v>0</v>
      </c>
      <c r="P81" s="4">
        <f t="shared" si="8"/>
        <v>0</v>
      </c>
      <c r="Q81" s="1">
        <f t="shared" si="9"/>
        <v>0</v>
      </c>
      <c r="R81" s="1"/>
      <c r="T81" s="1">
        <v>20</v>
      </c>
      <c r="U81" s="1" t="s">
        <v>24</v>
      </c>
      <c r="V81" s="1">
        <v>1</v>
      </c>
      <c r="W81" s="1"/>
      <c r="X81" s="1"/>
      <c r="Y81" s="3"/>
      <c r="Z81" s="3"/>
      <c r="AA81" s="1"/>
      <c r="AB81" s="121">
        <f t="shared" si="2"/>
        <v>-12</v>
      </c>
      <c r="AC81" s="121">
        <f t="shared" si="10"/>
        <v>-240</v>
      </c>
      <c r="AD81" s="121">
        <f t="shared" si="11"/>
        <v>-12</v>
      </c>
      <c r="AE81" s="4">
        <f t="shared" si="12"/>
        <v>-12</v>
      </c>
      <c r="AF81" s="6">
        <f t="shared" si="3"/>
        <v>1</v>
      </c>
      <c r="AG81" s="120">
        <f t="shared" si="13"/>
        <v>20</v>
      </c>
      <c r="AH81" s="121">
        <f t="shared" si="4"/>
        <v>8</v>
      </c>
      <c r="AI81" s="126">
        <f t="shared" si="5"/>
        <v>-3359</v>
      </c>
      <c r="AJ81" s="128"/>
      <c r="AM81" s="108">
        <v>11</v>
      </c>
      <c r="AN81" s="1" t="s">
        <v>70</v>
      </c>
      <c r="AO81" s="1">
        <v>-105.48</v>
      </c>
      <c r="AP81" s="1">
        <f t="shared" si="15"/>
        <v>1327.2199999999998</v>
      </c>
      <c r="AQ81" s="1">
        <f t="shared" si="16"/>
        <v>1207.02</v>
      </c>
      <c r="AR81" s="1">
        <f t="shared" si="17"/>
        <v>-105.48</v>
      </c>
      <c r="AS81" s="1">
        <f t="shared" si="18"/>
        <v>1</v>
      </c>
      <c r="AT81" s="1">
        <f t="shared" si="19"/>
        <v>2</v>
      </c>
      <c r="AU81" s="1">
        <f t="shared" si="20"/>
        <v>0</v>
      </c>
      <c r="AV81" s="1" t="s">
        <v>70</v>
      </c>
      <c r="AW81" s="1">
        <v>-105.48</v>
      </c>
      <c r="AY81" s="18">
        <f t="shared" si="14"/>
        <v>19</v>
      </c>
      <c r="AZ81" s="13"/>
      <c r="BA81" s="13"/>
      <c r="BB81" s="13"/>
      <c r="BC81" s="14"/>
    </row>
    <row r="82" spans="4:55" x14ac:dyDescent="0.25">
      <c r="D82" s="1">
        <v>21</v>
      </c>
      <c r="E82" s="1" t="s">
        <v>24</v>
      </c>
      <c r="F82" s="1">
        <v>1</v>
      </c>
      <c r="G82" s="1">
        <v>2735.5</v>
      </c>
      <c r="H82" s="1">
        <v>2705.5</v>
      </c>
      <c r="I82" s="3">
        <v>43902</v>
      </c>
      <c r="J82" s="3">
        <v>43902.020833333336</v>
      </c>
      <c r="K82" s="1">
        <v>-1516</v>
      </c>
      <c r="L82" s="121">
        <f t="shared" si="0"/>
        <v>-1528</v>
      </c>
      <c r="M82" s="97">
        <f t="shared" si="6"/>
        <v>-600.5</v>
      </c>
      <c r="N82" s="1">
        <f t="shared" si="7"/>
        <v>3347</v>
      </c>
      <c r="O82" s="4">
        <f t="shared" ref="O82:O95" si="21">IF(M82&lt;M81,L82,0)</f>
        <v>-1528</v>
      </c>
      <c r="P82" s="4">
        <f t="shared" si="8"/>
        <v>1</v>
      </c>
      <c r="Q82" s="1">
        <f t="shared" si="9"/>
        <v>1</v>
      </c>
      <c r="R82" s="1">
        <f>($J$41-AVERAGE(L62:L82))*SQRT(20)/STDEV(L62:L82)</f>
        <v>0.36397051849601997</v>
      </c>
      <c r="T82" s="1">
        <v>21</v>
      </c>
      <c r="U82" s="1" t="s">
        <v>24</v>
      </c>
      <c r="V82" s="1">
        <v>1</v>
      </c>
      <c r="W82" s="1"/>
      <c r="X82" s="1"/>
      <c r="Y82" s="3"/>
      <c r="Z82" s="3"/>
      <c r="AA82" s="1"/>
      <c r="AB82" s="121">
        <f t="shared" si="2"/>
        <v>-12</v>
      </c>
      <c r="AC82" s="121">
        <f t="shared" si="10"/>
        <v>-252</v>
      </c>
      <c r="AD82" s="121">
        <f t="shared" si="11"/>
        <v>-12</v>
      </c>
      <c r="AE82" s="4">
        <f t="shared" si="12"/>
        <v>-12</v>
      </c>
      <c r="AF82" s="6">
        <f t="shared" si="3"/>
        <v>1</v>
      </c>
      <c r="AG82" s="120">
        <f t="shared" si="13"/>
        <v>21</v>
      </c>
      <c r="AH82" s="121">
        <f t="shared" si="4"/>
        <v>8</v>
      </c>
      <c r="AI82" s="126">
        <f t="shared" si="5"/>
        <v>1516</v>
      </c>
      <c r="AJ82" s="128"/>
      <c r="AM82" s="108">
        <v>12</v>
      </c>
      <c r="AN82" s="1" t="s">
        <v>71</v>
      </c>
      <c r="AO82" s="1">
        <v>-617.98</v>
      </c>
      <c r="AP82" s="1">
        <f t="shared" si="15"/>
        <v>709.23999999999978</v>
      </c>
      <c r="AQ82" s="1">
        <f t="shared" si="16"/>
        <v>1207.02</v>
      </c>
      <c r="AR82" s="1">
        <f t="shared" si="17"/>
        <v>-617.98</v>
      </c>
      <c r="AS82" s="1">
        <f t="shared" si="18"/>
        <v>1</v>
      </c>
      <c r="AT82" s="1">
        <f t="shared" si="19"/>
        <v>3</v>
      </c>
      <c r="AU82" s="1">
        <f t="shared" si="20"/>
        <v>0</v>
      </c>
      <c r="AV82" s="1" t="s">
        <v>71</v>
      </c>
      <c r="AW82" s="1">
        <v>-617.98</v>
      </c>
      <c r="AY82" s="18">
        <f t="shared" si="14"/>
        <v>20</v>
      </c>
      <c r="AZ82" s="13"/>
      <c r="BA82" s="13"/>
      <c r="BB82" s="13"/>
      <c r="BC82" s="14"/>
    </row>
    <row r="83" spans="4:55" x14ac:dyDescent="0.25">
      <c r="D83" s="1">
        <v>22</v>
      </c>
      <c r="E83" s="1" t="s">
        <v>24</v>
      </c>
      <c r="F83" s="1">
        <v>1</v>
      </c>
      <c r="G83" s="1">
        <v>2442.75</v>
      </c>
      <c r="H83" s="1">
        <v>2416</v>
      </c>
      <c r="I83" s="3">
        <v>43903</v>
      </c>
      <c r="J83" s="3">
        <v>43903.0625</v>
      </c>
      <c r="K83" s="1">
        <v>-1353.5</v>
      </c>
      <c r="L83" s="121">
        <f t="shared" si="0"/>
        <v>-1365.5</v>
      </c>
      <c r="M83" s="97">
        <f t="shared" si="6"/>
        <v>-1966</v>
      </c>
      <c r="N83" s="1">
        <f t="shared" si="7"/>
        <v>3347</v>
      </c>
      <c r="O83" s="4">
        <f t="shared" si="21"/>
        <v>-1365.5</v>
      </c>
      <c r="P83" s="4">
        <f t="shared" si="8"/>
        <v>1</v>
      </c>
      <c r="Q83" s="1">
        <f t="shared" si="9"/>
        <v>2</v>
      </c>
      <c r="R83" s="1">
        <f>($J$41-AVERAGE(L63:L83))*SQRT(20)/STDEV(L63:L83)</f>
        <v>0.53441088539066417</v>
      </c>
      <c r="T83" s="1">
        <v>22</v>
      </c>
      <c r="U83" s="1" t="s">
        <v>24</v>
      </c>
      <c r="V83" s="1">
        <v>1</v>
      </c>
      <c r="W83" s="1"/>
      <c r="X83" s="1"/>
      <c r="Y83" s="3"/>
      <c r="Z83" s="3"/>
      <c r="AA83" s="1"/>
      <c r="AB83" s="121">
        <f t="shared" si="2"/>
        <v>-12</v>
      </c>
      <c r="AC83" s="121">
        <f t="shared" si="10"/>
        <v>-264</v>
      </c>
      <c r="AD83" s="121">
        <f t="shared" si="11"/>
        <v>-12</v>
      </c>
      <c r="AE83" s="4">
        <f t="shared" si="12"/>
        <v>-12</v>
      </c>
      <c r="AF83" s="6">
        <f t="shared" si="3"/>
        <v>1</v>
      </c>
      <c r="AG83" s="120">
        <f t="shared" si="13"/>
        <v>22</v>
      </c>
      <c r="AH83" s="121">
        <f t="shared" si="4"/>
        <v>8</v>
      </c>
      <c r="AI83" s="126">
        <f t="shared" si="5"/>
        <v>1353.5</v>
      </c>
      <c r="AJ83" s="128"/>
      <c r="AM83" s="108">
        <v>13</v>
      </c>
      <c r="AN83" s="1" t="s">
        <v>72</v>
      </c>
      <c r="AO83" s="1">
        <v>194.52</v>
      </c>
      <c r="AP83" s="1">
        <f t="shared" si="15"/>
        <v>903.75999999999976</v>
      </c>
      <c r="AQ83" s="1">
        <f t="shared" si="16"/>
        <v>1207.02</v>
      </c>
      <c r="AR83" s="1">
        <f t="shared" si="17"/>
        <v>0</v>
      </c>
      <c r="AS83" s="1">
        <f t="shared" si="18"/>
        <v>0</v>
      </c>
      <c r="AT83" s="1">
        <f t="shared" si="19"/>
        <v>0</v>
      </c>
      <c r="AU83" s="1">
        <f t="shared" si="20"/>
        <v>1</v>
      </c>
      <c r="AV83" s="1" t="s">
        <v>72</v>
      </c>
      <c r="AW83" s="1">
        <v>194.52</v>
      </c>
      <c r="AY83" s="18">
        <f t="shared" si="14"/>
        <v>21</v>
      </c>
      <c r="AZ83" s="13"/>
      <c r="BA83" s="13"/>
      <c r="BB83" s="13"/>
      <c r="BC83" s="14"/>
    </row>
    <row r="84" spans="4:55" x14ac:dyDescent="0.25">
      <c r="D84" s="1">
        <v>23</v>
      </c>
      <c r="E84" s="1" t="s">
        <v>24</v>
      </c>
      <c r="F84" s="1">
        <v>1</v>
      </c>
      <c r="G84" s="1">
        <v>2432.75</v>
      </c>
      <c r="H84" s="1">
        <v>2406</v>
      </c>
      <c r="I84" s="3">
        <v>43907</v>
      </c>
      <c r="J84" s="3">
        <v>43907.020833333336</v>
      </c>
      <c r="K84" s="1">
        <v>-1353.5</v>
      </c>
      <c r="L84" s="121">
        <f t="shared" si="0"/>
        <v>-1365.5</v>
      </c>
      <c r="M84" s="97">
        <f t="shared" si="6"/>
        <v>-3331.5</v>
      </c>
      <c r="N84" s="1">
        <f t="shared" si="7"/>
        <v>3347</v>
      </c>
      <c r="O84" s="4">
        <f t="shared" si="21"/>
        <v>-1365.5</v>
      </c>
      <c r="P84" s="4">
        <f t="shared" si="8"/>
        <v>1</v>
      </c>
      <c r="Q84" s="1">
        <f t="shared" si="9"/>
        <v>3</v>
      </c>
      <c r="R84" s="1">
        <f t="shared" ref="R84:R147" si="22">($J$41-AVERAGE(L64:L84))*SQRT(20)/STDEV(L64:L84)</f>
        <v>0.7068978995698606</v>
      </c>
      <c r="T84" s="1">
        <v>23</v>
      </c>
      <c r="U84" s="1" t="s">
        <v>24</v>
      </c>
      <c r="V84" s="1">
        <v>1</v>
      </c>
      <c r="W84" s="1"/>
      <c r="X84" s="1"/>
      <c r="Y84" s="3"/>
      <c r="Z84" s="3"/>
      <c r="AA84" s="1"/>
      <c r="AB84" s="121">
        <f t="shared" si="2"/>
        <v>-12</v>
      </c>
      <c r="AC84" s="121">
        <f t="shared" si="10"/>
        <v>-276</v>
      </c>
      <c r="AD84" s="121">
        <f t="shared" si="11"/>
        <v>-12</v>
      </c>
      <c r="AE84" s="4">
        <f t="shared" si="12"/>
        <v>-12</v>
      </c>
      <c r="AF84" s="6">
        <f t="shared" si="3"/>
        <v>1</v>
      </c>
      <c r="AG84" s="120">
        <f t="shared" si="13"/>
        <v>23</v>
      </c>
      <c r="AH84" s="121">
        <f t="shared" si="4"/>
        <v>8</v>
      </c>
      <c r="AI84" s="126">
        <f t="shared" si="5"/>
        <v>1353.5</v>
      </c>
      <c r="AJ84" s="128"/>
      <c r="AM84" s="108">
        <v>14</v>
      </c>
      <c r="AN84" s="1" t="s">
        <v>73</v>
      </c>
      <c r="AO84" s="1">
        <v>282.02</v>
      </c>
      <c r="AP84" s="1">
        <f t="shared" si="15"/>
        <v>1185.7799999999997</v>
      </c>
      <c r="AQ84" s="1">
        <f t="shared" si="16"/>
        <v>1207.02</v>
      </c>
      <c r="AR84" s="1">
        <f t="shared" si="17"/>
        <v>0</v>
      </c>
      <c r="AS84" s="1">
        <f t="shared" si="18"/>
        <v>0</v>
      </c>
      <c r="AT84" s="1">
        <f t="shared" si="19"/>
        <v>0</v>
      </c>
      <c r="AU84" s="1">
        <f t="shared" si="20"/>
        <v>2</v>
      </c>
      <c r="AV84" s="1" t="s">
        <v>73</v>
      </c>
      <c r="AW84" s="1">
        <v>282.02</v>
      </c>
      <c r="AY84" s="18">
        <f t="shared" si="14"/>
        <v>22</v>
      </c>
      <c r="AZ84" s="13"/>
      <c r="BA84" s="13"/>
      <c r="BB84" s="13"/>
      <c r="BC84" s="14"/>
    </row>
    <row r="85" spans="4:55" x14ac:dyDescent="0.25">
      <c r="D85" s="1">
        <v>24</v>
      </c>
      <c r="E85" s="1" t="s">
        <v>24</v>
      </c>
      <c r="F85" s="1">
        <v>1</v>
      </c>
      <c r="G85" s="1">
        <v>2341.75</v>
      </c>
      <c r="H85" s="1">
        <v>2481.5</v>
      </c>
      <c r="I85" s="3">
        <v>43910</v>
      </c>
      <c r="J85" s="3">
        <v>43910.416666666664</v>
      </c>
      <c r="K85" s="1">
        <v>6971.5</v>
      </c>
      <c r="L85" s="121">
        <f t="shared" si="0"/>
        <v>6959.5</v>
      </c>
      <c r="M85" s="97">
        <f t="shared" si="6"/>
        <v>3628</v>
      </c>
      <c r="N85" s="1">
        <f t="shared" si="7"/>
        <v>6959.5</v>
      </c>
      <c r="O85" s="4">
        <f t="shared" si="21"/>
        <v>0</v>
      </c>
      <c r="P85" s="4">
        <f t="shared" si="8"/>
        <v>0</v>
      </c>
      <c r="Q85" s="1">
        <f t="shared" si="9"/>
        <v>0</v>
      </c>
      <c r="R85" s="1">
        <f t="shared" si="22"/>
        <v>-0.17085362891900427</v>
      </c>
      <c r="T85" s="1">
        <v>24</v>
      </c>
      <c r="U85" s="1" t="s">
        <v>24</v>
      </c>
      <c r="V85" s="1">
        <v>1</v>
      </c>
      <c r="W85" s="1"/>
      <c r="X85" s="1"/>
      <c r="Y85" s="3"/>
      <c r="Z85" s="3"/>
      <c r="AA85" s="1"/>
      <c r="AB85" s="121">
        <f t="shared" si="2"/>
        <v>-12</v>
      </c>
      <c r="AC85" s="121">
        <f t="shared" si="10"/>
        <v>-288</v>
      </c>
      <c r="AD85" s="121">
        <f t="shared" si="11"/>
        <v>-12</v>
      </c>
      <c r="AE85" s="4">
        <f t="shared" si="12"/>
        <v>-12</v>
      </c>
      <c r="AF85" s="6">
        <f t="shared" si="3"/>
        <v>1</v>
      </c>
      <c r="AG85" s="120">
        <f t="shared" si="13"/>
        <v>24</v>
      </c>
      <c r="AH85" s="121">
        <f t="shared" si="4"/>
        <v>8</v>
      </c>
      <c r="AI85" s="126">
        <f t="shared" si="5"/>
        <v>-6971.5</v>
      </c>
      <c r="AJ85" s="128"/>
      <c r="AM85" s="108">
        <v>15</v>
      </c>
      <c r="AN85" s="1" t="s">
        <v>74</v>
      </c>
      <c r="AO85" s="1">
        <v>344.52</v>
      </c>
      <c r="AP85" s="1">
        <f t="shared" si="15"/>
        <v>1530.2999999999997</v>
      </c>
      <c r="AQ85" s="1">
        <f t="shared" si="16"/>
        <v>1207.02</v>
      </c>
      <c r="AR85" s="1">
        <f t="shared" si="17"/>
        <v>0</v>
      </c>
      <c r="AS85" s="1">
        <f t="shared" si="18"/>
        <v>0</v>
      </c>
      <c r="AT85" s="1">
        <f t="shared" si="19"/>
        <v>0</v>
      </c>
      <c r="AU85" s="1">
        <f t="shared" si="20"/>
        <v>3</v>
      </c>
      <c r="AV85" s="1" t="s">
        <v>74</v>
      </c>
      <c r="AW85" s="1">
        <v>344.52</v>
      </c>
      <c r="AY85" s="18">
        <f t="shared" si="14"/>
        <v>23</v>
      </c>
      <c r="AZ85" s="13"/>
      <c r="BA85" s="13"/>
      <c r="BB85" s="13"/>
      <c r="BC85" s="14"/>
    </row>
    <row r="86" spans="4:55" x14ac:dyDescent="0.25">
      <c r="D86" s="1">
        <v>25</v>
      </c>
      <c r="E86" s="1" t="s">
        <v>24</v>
      </c>
      <c r="F86" s="1">
        <v>1</v>
      </c>
      <c r="G86" s="1">
        <v>2495.25</v>
      </c>
      <c r="H86" s="1">
        <v>2534</v>
      </c>
      <c r="I86" s="3">
        <v>43920.041666666664</v>
      </c>
      <c r="J86" s="3">
        <v>43920.416666666664</v>
      </c>
      <c r="K86" s="1">
        <v>1921.5</v>
      </c>
      <c r="L86" s="121">
        <f t="shared" si="0"/>
        <v>1909.5</v>
      </c>
      <c r="M86" s="97">
        <f t="shared" si="6"/>
        <v>5537.5</v>
      </c>
      <c r="N86" s="1">
        <f t="shared" si="7"/>
        <v>6959.5</v>
      </c>
      <c r="O86" s="4">
        <f t="shared" si="21"/>
        <v>0</v>
      </c>
      <c r="P86" s="4">
        <f t="shared" si="8"/>
        <v>0</v>
      </c>
      <c r="Q86" s="1">
        <f t="shared" si="9"/>
        <v>0</v>
      </c>
      <c r="R86" s="1">
        <f t="shared" si="22"/>
        <v>-7.7789172887025942E-2</v>
      </c>
      <c r="T86" s="1">
        <v>25</v>
      </c>
      <c r="U86" s="1" t="s">
        <v>24</v>
      </c>
      <c r="V86" s="1">
        <v>1</v>
      </c>
      <c r="W86" s="1"/>
      <c r="X86" s="1"/>
      <c r="Y86" s="3"/>
      <c r="Z86" s="3"/>
      <c r="AA86" s="1"/>
      <c r="AB86" s="121">
        <f t="shared" si="2"/>
        <v>-12</v>
      </c>
      <c r="AC86" s="121">
        <f t="shared" si="10"/>
        <v>-300</v>
      </c>
      <c r="AD86" s="121">
        <f t="shared" si="11"/>
        <v>-12</v>
      </c>
      <c r="AE86" s="4">
        <f t="shared" si="12"/>
        <v>-12</v>
      </c>
      <c r="AF86" s="6">
        <f t="shared" si="3"/>
        <v>1</v>
      </c>
      <c r="AG86" s="120">
        <f t="shared" si="13"/>
        <v>25</v>
      </c>
      <c r="AH86" s="121">
        <f t="shared" si="4"/>
        <v>8</v>
      </c>
      <c r="AI86" s="126">
        <f t="shared" si="5"/>
        <v>-1921.5</v>
      </c>
      <c r="AJ86" s="128"/>
      <c r="AM86" s="108">
        <v>16</v>
      </c>
      <c r="AN86" s="1" t="s">
        <v>75</v>
      </c>
      <c r="AO86" s="1">
        <v>794.52</v>
      </c>
      <c r="AP86" s="1">
        <f t="shared" si="15"/>
        <v>2324.8199999999997</v>
      </c>
      <c r="AQ86" s="1">
        <f t="shared" si="16"/>
        <v>1207.02</v>
      </c>
      <c r="AR86" s="1">
        <f t="shared" si="17"/>
        <v>0</v>
      </c>
      <c r="AS86" s="1">
        <f t="shared" si="18"/>
        <v>0</v>
      </c>
      <c r="AT86" s="1">
        <f t="shared" si="19"/>
        <v>0</v>
      </c>
      <c r="AU86" s="1">
        <f t="shared" si="20"/>
        <v>4</v>
      </c>
      <c r="AV86" s="1" t="s">
        <v>75</v>
      </c>
      <c r="AW86" s="1">
        <v>794.52</v>
      </c>
      <c r="AY86" s="18">
        <f t="shared" si="14"/>
        <v>24</v>
      </c>
      <c r="AZ86" s="13"/>
      <c r="BA86" s="13"/>
      <c r="BB86" s="13"/>
      <c r="BC86" s="14"/>
    </row>
    <row r="87" spans="4:55" x14ac:dyDescent="0.25">
      <c r="D87" s="1">
        <v>26</v>
      </c>
      <c r="E87" s="1" t="s">
        <v>24</v>
      </c>
      <c r="F87" s="1">
        <v>1</v>
      </c>
      <c r="G87" s="1">
        <v>2537</v>
      </c>
      <c r="H87" s="1">
        <v>2509</v>
      </c>
      <c r="I87" s="3">
        <v>43922.041666666664</v>
      </c>
      <c r="J87" s="3">
        <v>43922.25</v>
      </c>
      <c r="K87" s="1">
        <v>-1416</v>
      </c>
      <c r="L87" s="121">
        <f t="shared" si="0"/>
        <v>-1428</v>
      </c>
      <c r="M87" s="97">
        <f t="shared" si="6"/>
        <v>4109.5</v>
      </c>
      <c r="N87" s="1">
        <f t="shared" si="7"/>
        <v>6959.5</v>
      </c>
      <c r="O87" s="4">
        <f t="shared" si="21"/>
        <v>-1428</v>
      </c>
      <c r="P87" s="4">
        <f t="shared" si="8"/>
        <v>1</v>
      </c>
      <c r="Q87" s="1">
        <f t="shared" si="9"/>
        <v>1</v>
      </c>
      <c r="R87" s="1">
        <f t="shared" si="22"/>
        <v>0.10027458892805881</v>
      </c>
      <c r="T87" s="1">
        <v>26</v>
      </c>
      <c r="U87" s="1" t="s">
        <v>24</v>
      </c>
      <c r="V87" s="1">
        <v>1</v>
      </c>
      <c r="W87" s="1"/>
      <c r="X87" s="1"/>
      <c r="Y87" s="3"/>
      <c r="Z87" s="3"/>
      <c r="AA87" s="1"/>
      <c r="AB87" s="121">
        <f t="shared" si="2"/>
        <v>-12</v>
      </c>
      <c r="AC87" s="121">
        <f t="shared" si="10"/>
        <v>-312</v>
      </c>
      <c r="AD87" s="121">
        <f t="shared" si="11"/>
        <v>-12</v>
      </c>
      <c r="AE87" s="4">
        <f t="shared" si="12"/>
        <v>-12</v>
      </c>
      <c r="AF87" s="6">
        <f t="shared" si="3"/>
        <v>1</v>
      </c>
      <c r="AG87" s="120">
        <f t="shared" si="13"/>
        <v>26</v>
      </c>
      <c r="AH87" s="121">
        <f t="shared" si="4"/>
        <v>8</v>
      </c>
      <c r="AI87" s="126">
        <f t="shared" si="5"/>
        <v>1416</v>
      </c>
      <c r="AJ87" s="128"/>
      <c r="AM87" s="108">
        <v>17</v>
      </c>
      <c r="AN87" s="1" t="s">
        <v>76</v>
      </c>
      <c r="AO87" s="1">
        <v>-242.98</v>
      </c>
      <c r="AP87" s="1">
        <f t="shared" si="15"/>
        <v>2081.8399999999997</v>
      </c>
      <c r="AQ87" s="1">
        <f t="shared" si="16"/>
        <v>1207.02</v>
      </c>
      <c r="AR87" s="1">
        <f t="shared" si="17"/>
        <v>-242.98</v>
      </c>
      <c r="AS87" s="1">
        <f t="shared" si="18"/>
        <v>1</v>
      </c>
      <c r="AT87" s="1">
        <f t="shared" si="19"/>
        <v>1</v>
      </c>
      <c r="AU87" s="1">
        <f t="shared" si="20"/>
        <v>0</v>
      </c>
      <c r="AV87" s="1" t="s">
        <v>76</v>
      </c>
      <c r="AW87" s="1">
        <v>-242.98</v>
      </c>
      <c r="AY87" s="18">
        <f t="shared" si="14"/>
        <v>25</v>
      </c>
      <c r="AZ87" s="13"/>
      <c r="BA87" s="13"/>
      <c r="BB87" s="13"/>
      <c r="BC87" s="14"/>
    </row>
    <row r="88" spans="4:55" x14ac:dyDescent="0.25">
      <c r="D88" s="1">
        <v>27</v>
      </c>
      <c r="E88" s="1" t="s">
        <v>24</v>
      </c>
      <c r="F88" s="1">
        <v>1</v>
      </c>
      <c r="G88" s="1">
        <v>2632.5</v>
      </c>
      <c r="H88" s="1">
        <v>2640.75</v>
      </c>
      <c r="I88" s="3">
        <v>43929.041666666664</v>
      </c>
      <c r="J88" s="3">
        <v>43929.416666666664</v>
      </c>
      <c r="K88" s="1">
        <v>396.5</v>
      </c>
      <c r="L88" s="121">
        <f t="shared" si="0"/>
        <v>384.5</v>
      </c>
      <c r="M88" s="97">
        <f t="shared" si="6"/>
        <v>4494</v>
      </c>
      <c r="N88" s="1">
        <f t="shared" si="7"/>
        <v>6959.5</v>
      </c>
      <c r="O88" s="4">
        <f t="shared" si="21"/>
        <v>0</v>
      </c>
      <c r="P88" s="4">
        <f t="shared" si="8"/>
        <v>0</v>
      </c>
      <c r="Q88" s="1">
        <f t="shared" si="9"/>
        <v>0</v>
      </c>
      <c r="R88" s="1">
        <f t="shared" si="22"/>
        <v>0.12255197897067954</v>
      </c>
      <c r="T88" s="1">
        <v>27</v>
      </c>
      <c r="U88" s="1" t="s">
        <v>24</v>
      </c>
      <c r="V88" s="1">
        <v>1</v>
      </c>
      <c r="W88" s="1"/>
      <c r="X88" s="1"/>
      <c r="Y88" s="3"/>
      <c r="Z88" s="3"/>
      <c r="AA88" s="1"/>
      <c r="AB88" s="121">
        <f t="shared" si="2"/>
        <v>-12</v>
      </c>
      <c r="AC88" s="121">
        <f t="shared" si="10"/>
        <v>-324</v>
      </c>
      <c r="AD88" s="121">
        <f t="shared" si="11"/>
        <v>-12</v>
      </c>
      <c r="AE88" s="4">
        <f t="shared" si="12"/>
        <v>-12</v>
      </c>
      <c r="AF88" s="6">
        <f t="shared" si="3"/>
        <v>1</v>
      </c>
      <c r="AG88" s="120">
        <f t="shared" si="13"/>
        <v>27</v>
      </c>
      <c r="AH88" s="121">
        <f t="shared" si="4"/>
        <v>8</v>
      </c>
      <c r="AI88" s="126">
        <f t="shared" si="5"/>
        <v>-396.5</v>
      </c>
      <c r="AJ88" s="128"/>
      <c r="AM88" s="108">
        <v>18</v>
      </c>
      <c r="AN88" s="1" t="s">
        <v>77</v>
      </c>
      <c r="AO88" s="1">
        <v>-542.98</v>
      </c>
      <c r="AP88" s="1">
        <f t="shared" si="15"/>
        <v>1538.8599999999997</v>
      </c>
      <c r="AQ88" s="1">
        <f t="shared" si="16"/>
        <v>1207.02</v>
      </c>
      <c r="AR88" s="1">
        <f t="shared" si="17"/>
        <v>-542.98</v>
      </c>
      <c r="AS88" s="1">
        <f t="shared" si="18"/>
        <v>1</v>
      </c>
      <c r="AT88" s="1">
        <f t="shared" si="19"/>
        <v>2</v>
      </c>
      <c r="AU88" s="1">
        <f t="shared" si="20"/>
        <v>0</v>
      </c>
      <c r="AV88" s="1" t="s">
        <v>77</v>
      </c>
      <c r="AW88" s="1">
        <v>-542.98</v>
      </c>
      <c r="AY88" s="18">
        <f t="shared" si="14"/>
        <v>26</v>
      </c>
      <c r="AZ88" s="13"/>
      <c r="BA88" s="13"/>
      <c r="BB88" s="13"/>
      <c r="BC88" s="14"/>
    </row>
    <row r="89" spans="4:55" x14ac:dyDescent="0.25">
      <c r="D89" s="1">
        <v>28</v>
      </c>
      <c r="E89" s="1" t="s">
        <v>24</v>
      </c>
      <c r="F89" s="1">
        <v>1</v>
      </c>
      <c r="G89" s="1">
        <v>2744.75</v>
      </c>
      <c r="H89" s="1">
        <v>2745.75</v>
      </c>
      <c r="I89" s="3">
        <v>43934.041666666664</v>
      </c>
      <c r="J89" s="3">
        <v>43934.416666666664</v>
      </c>
      <c r="K89" s="1">
        <v>34</v>
      </c>
      <c r="L89" s="121">
        <f t="shared" si="0"/>
        <v>22</v>
      </c>
      <c r="M89" s="97">
        <f t="shared" si="6"/>
        <v>4516</v>
      </c>
      <c r="N89" s="1">
        <f t="shared" si="7"/>
        <v>6959.5</v>
      </c>
      <c r="O89" s="4">
        <f t="shared" si="21"/>
        <v>0</v>
      </c>
      <c r="P89" s="4">
        <f t="shared" si="8"/>
        <v>0</v>
      </c>
      <c r="Q89" s="1">
        <f t="shared" si="9"/>
        <v>0</v>
      </c>
      <c r="R89" s="1">
        <f t="shared" si="22"/>
        <v>9.5502900865990961E-2</v>
      </c>
      <c r="T89" s="1">
        <v>28</v>
      </c>
      <c r="U89" s="1" t="s">
        <v>24</v>
      </c>
      <c r="V89" s="1">
        <v>1</v>
      </c>
      <c r="W89" s="1"/>
      <c r="X89" s="1"/>
      <c r="Y89" s="3"/>
      <c r="Z89" s="3"/>
      <c r="AA89" s="1"/>
      <c r="AB89" s="121">
        <f t="shared" si="2"/>
        <v>-12</v>
      </c>
      <c r="AC89" s="121">
        <f t="shared" si="10"/>
        <v>-336</v>
      </c>
      <c r="AD89" s="121">
        <f t="shared" si="11"/>
        <v>-12</v>
      </c>
      <c r="AE89" s="4">
        <f t="shared" si="12"/>
        <v>-12</v>
      </c>
      <c r="AF89" s="6">
        <f t="shared" si="3"/>
        <v>1</v>
      </c>
      <c r="AG89" s="120">
        <f t="shared" si="13"/>
        <v>28</v>
      </c>
      <c r="AH89" s="121">
        <f t="shared" si="4"/>
        <v>8</v>
      </c>
      <c r="AI89" s="126">
        <f t="shared" si="5"/>
        <v>-34</v>
      </c>
      <c r="AJ89" s="128"/>
      <c r="AM89" s="108">
        <v>19</v>
      </c>
      <c r="AN89" s="1" t="s">
        <v>78</v>
      </c>
      <c r="AO89" s="1">
        <v>44.52</v>
      </c>
      <c r="AP89" s="1">
        <f t="shared" si="15"/>
        <v>1583.3799999999997</v>
      </c>
      <c r="AQ89" s="1">
        <f t="shared" si="16"/>
        <v>1207.02</v>
      </c>
      <c r="AR89" s="1">
        <f t="shared" si="17"/>
        <v>0</v>
      </c>
      <c r="AS89" s="1">
        <f t="shared" si="18"/>
        <v>0</v>
      </c>
      <c r="AT89" s="1">
        <f t="shared" si="19"/>
        <v>0</v>
      </c>
      <c r="AU89" s="1">
        <f t="shared" si="20"/>
        <v>1</v>
      </c>
      <c r="AV89" s="1" t="s">
        <v>78</v>
      </c>
      <c r="AW89" s="1">
        <v>44.52</v>
      </c>
      <c r="AY89" s="18">
        <f t="shared" si="14"/>
        <v>27</v>
      </c>
      <c r="AZ89" s="13"/>
      <c r="BA89" s="13"/>
      <c r="BB89" s="13"/>
      <c r="BC89" s="14"/>
    </row>
    <row r="90" spans="4:55" x14ac:dyDescent="0.25">
      <c r="D90" s="1">
        <v>29</v>
      </c>
      <c r="E90" s="1" t="s">
        <v>24</v>
      </c>
      <c r="F90" s="1">
        <v>1</v>
      </c>
      <c r="G90" s="1">
        <v>2755</v>
      </c>
      <c r="H90" s="1">
        <v>2782.75</v>
      </c>
      <c r="I90" s="3">
        <v>43937.041666666664</v>
      </c>
      <c r="J90" s="3">
        <v>43937.416666666664</v>
      </c>
      <c r="K90" s="1">
        <v>1371.5</v>
      </c>
      <c r="L90" s="121">
        <f t="shared" si="0"/>
        <v>1359.5</v>
      </c>
      <c r="M90" s="97">
        <f t="shared" si="6"/>
        <v>5875.5</v>
      </c>
      <c r="N90" s="1">
        <f t="shared" si="7"/>
        <v>6959.5</v>
      </c>
      <c r="O90" s="4">
        <f t="shared" si="21"/>
        <v>0</v>
      </c>
      <c r="P90" s="4">
        <f t="shared" si="8"/>
        <v>0</v>
      </c>
      <c r="Q90" s="1">
        <f t="shared" si="9"/>
        <v>0</v>
      </c>
      <c r="R90" s="1">
        <f t="shared" si="22"/>
        <v>-0.15341112506960711</v>
      </c>
      <c r="T90" s="1">
        <v>29</v>
      </c>
      <c r="U90" s="1" t="s">
        <v>24</v>
      </c>
      <c r="V90" s="1">
        <v>1</v>
      </c>
      <c r="W90" s="1"/>
      <c r="X90" s="1"/>
      <c r="Y90" s="3"/>
      <c r="Z90" s="3"/>
      <c r="AA90" s="1"/>
      <c r="AB90" s="121">
        <f t="shared" si="2"/>
        <v>-12</v>
      </c>
      <c r="AC90" s="121">
        <f t="shared" si="10"/>
        <v>-348</v>
      </c>
      <c r="AD90" s="121">
        <f t="shared" si="11"/>
        <v>-12</v>
      </c>
      <c r="AE90" s="4">
        <f t="shared" si="12"/>
        <v>-12</v>
      </c>
      <c r="AF90" s="6">
        <f t="shared" si="3"/>
        <v>1</v>
      </c>
      <c r="AG90" s="120">
        <f t="shared" si="13"/>
        <v>29</v>
      </c>
      <c r="AH90" s="121">
        <f t="shared" si="4"/>
        <v>8</v>
      </c>
      <c r="AI90" s="126">
        <f t="shared" si="5"/>
        <v>-1371.5</v>
      </c>
      <c r="AJ90" s="128"/>
      <c r="AM90" s="108">
        <v>20</v>
      </c>
      <c r="AN90" s="1" t="s">
        <v>79</v>
      </c>
      <c r="AO90" s="1">
        <v>182.02</v>
      </c>
      <c r="AP90" s="1">
        <f t="shared" si="15"/>
        <v>1765.3999999999996</v>
      </c>
      <c r="AQ90" s="1">
        <f t="shared" si="16"/>
        <v>1207.02</v>
      </c>
      <c r="AR90" s="1">
        <f t="shared" si="17"/>
        <v>0</v>
      </c>
      <c r="AS90" s="1">
        <f t="shared" si="18"/>
        <v>0</v>
      </c>
      <c r="AT90" s="1">
        <f t="shared" si="19"/>
        <v>0</v>
      </c>
      <c r="AU90" s="1">
        <f t="shared" si="20"/>
        <v>2</v>
      </c>
      <c r="AV90" s="1" t="s">
        <v>79</v>
      </c>
      <c r="AW90" s="1">
        <v>182.02</v>
      </c>
      <c r="AY90" s="18">
        <f t="shared" si="14"/>
        <v>28</v>
      </c>
      <c r="AZ90" s="13"/>
      <c r="BA90" s="13"/>
      <c r="BB90" s="13"/>
      <c r="BC90" s="14"/>
    </row>
    <row r="91" spans="4:55" x14ac:dyDescent="0.25">
      <c r="D91" s="1">
        <v>30</v>
      </c>
      <c r="E91" s="1" t="s">
        <v>24</v>
      </c>
      <c r="F91" s="1">
        <v>1</v>
      </c>
      <c r="G91" s="1">
        <v>2816.5</v>
      </c>
      <c r="H91" s="1">
        <v>2785.5</v>
      </c>
      <c r="I91" s="3">
        <v>43942.041666666664</v>
      </c>
      <c r="J91" s="3">
        <v>43942.125</v>
      </c>
      <c r="K91" s="1">
        <v>-1566</v>
      </c>
      <c r="L91" s="121">
        <f t="shared" si="0"/>
        <v>-1578</v>
      </c>
      <c r="M91" s="97">
        <f t="shared" si="6"/>
        <v>4297.5</v>
      </c>
      <c r="N91" s="1">
        <f t="shared" si="7"/>
        <v>6959.5</v>
      </c>
      <c r="O91" s="4">
        <f t="shared" si="21"/>
        <v>-1578</v>
      </c>
      <c r="P91" s="4">
        <f t="shared" si="8"/>
        <v>1</v>
      </c>
      <c r="Q91" s="1">
        <f t="shared" si="9"/>
        <v>1</v>
      </c>
      <c r="R91" s="1">
        <f t="shared" si="22"/>
        <v>4.5561476302268526E-2</v>
      </c>
      <c r="T91" s="1">
        <v>30</v>
      </c>
      <c r="U91" s="1" t="s">
        <v>24</v>
      </c>
      <c r="V91" s="1">
        <v>1</v>
      </c>
      <c r="W91" s="1"/>
      <c r="X91" s="1"/>
      <c r="Y91" s="3"/>
      <c r="Z91" s="3"/>
      <c r="AA91" s="1"/>
      <c r="AB91" s="121">
        <f t="shared" si="2"/>
        <v>-12</v>
      </c>
      <c r="AC91" s="121">
        <f t="shared" si="10"/>
        <v>-360</v>
      </c>
      <c r="AD91" s="121">
        <f t="shared" si="11"/>
        <v>-12</v>
      </c>
      <c r="AE91" s="4">
        <f t="shared" si="12"/>
        <v>-12</v>
      </c>
      <c r="AF91" s="6">
        <f t="shared" si="3"/>
        <v>1</v>
      </c>
      <c r="AG91" s="120">
        <f t="shared" si="13"/>
        <v>30</v>
      </c>
      <c r="AH91" s="121">
        <f t="shared" si="4"/>
        <v>8</v>
      </c>
      <c r="AI91" s="126">
        <f t="shared" si="5"/>
        <v>1566</v>
      </c>
      <c r="AJ91" s="128"/>
      <c r="AM91" s="108">
        <v>21</v>
      </c>
      <c r="AN91" s="1" t="s">
        <v>80</v>
      </c>
      <c r="AO91" s="1">
        <v>-392.98</v>
      </c>
      <c r="AP91" s="1">
        <f t="shared" si="15"/>
        <v>1372.4199999999996</v>
      </c>
      <c r="AQ91" s="1">
        <f t="shared" si="16"/>
        <v>1207.02</v>
      </c>
      <c r="AR91" s="1">
        <f t="shared" si="17"/>
        <v>-392.98</v>
      </c>
      <c r="AS91" s="1">
        <f t="shared" si="18"/>
        <v>1</v>
      </c>
      <c r="AT91" s="1">
        <f t="shared" si="19"/>
        <v>1</v>
      </c>
      <c r="AU91" s="1">
        <f t="shared" si="20"/>
        <v>0</v>
      </c>
      <c r="AV91" s="1" t="s">
        <v>80</v>
      </c>
      <c r="AW91" s="1">
        <v>-392.98</v>
      </c>
      <c r="AY91" s="18">
        <f t="shared" si="14"/>
        <v>29</v>
      </c>
      <c r="AZ91" s="13"/>
      <c r="BA91" s="13"/>
      <c r="BB91" s="13"/>
      <c r="BC91" s="14"/>
    </row>
    <row r="92" spans="4:55" x14ac:dyDescent="0.25">
      <c r="D92" s="1">
        <v>31</v>
      </c>
      <c r="E92" s="1" t="s">
        <v>24</v>
      </c>
      <c r="F92" s="1">
        <v>1</v>
      </c>
      <c r="G92" s="1">
        <v>2721.5</v>
      </c>
      <c r="H92" s="1">
        <v>2774</v>
      </c>
      <c r="I92" s="3">
        <v>43943.041666666664</v>
      </c>
      <c r="J92" s="3">
        <v>43943.416666666664</v>
      </c>
      <c r="K92" s="1">
        <v>2609</v>
      </c>
      <c r="L92" s="121">
        <f t="shared" si="0"/>
        <v>2597</v>
      </c>
      <c r="M92" s="97">
        <f t="shared" si="6"/>
        <v>6894.5</v>
      </c>
      <c r="N92" s="1">
        <f t="shared" si="7"/>
        <v>6959.5</v>
      </c>
      <c r="O92" s="4">
        <f t="shared" si="21"/>
        <v>0</v>
      </c>
      <c r="P92" s="4">
        <f t="shared" si="8"/>
        <v>0</v>
      </c>
      <c r="Q92" s="1">
        <f t="shared" si="9"/>
        <v>0</v>
      </c>
      <c r="R92" s="1">
        <f t="shared" si="22"/>
        <v>-0.31324933923235637</v>
      </c>
      <c r="T92" s="1">
        <v>31</v>
      </c>
      <c r="U92" s="1" t="s">
        <v>24</v>
      </c>
      <c r="V92" s="1">
        <v>1</v>
      </c>
      <c r="W92" s="1"/>
      <c r="X92" s="1"/>
      <c r="Y92" s="3"/>
      <c r="Z92" s="3"/>
      <c r="AA92" s="1"/>
      <c r="AB92" s="121">
        <f t="shared" si="2"/>
        <v>-12</v>
      </c>
      <c r="AC92" s="121">
        <f t="shared" si="10"/>
        <v>-372</v>
      </c>
      <c r="AD92" s="121">
        <f t="shared" si="11"/>
        <v>-12</v>
      </c>
      <c r="AE92" s="4">
        <f t="shared" si="12"/>
        <v>-12</v>
      </c>
      <c r="AF92" s="6">
        <f t="shared" si="3"/>
        <v>1</v>
      </c>
      <c r="AG92" s="120">
        <f t="shared" si="13"/>
        <v>31</v>
      </c>
      <c r="AH92" s="121">
        <f t="shared" si="4"/>
        <v>8</v>
      </c>
      <c r="AI92" s="126">
        <f t="shared" si="5"/>
        <v>-2609</v>
      </c>
      <c r="AJ92" s="128"/>
      <c r="AM92" s="108">
        <v>22</v>
      </c>
      <c r="AN92" s="1" t="s">
        <v>81</v>
      </c>
      <c r="AO92" s="1">
        <v>-5.48</v>
      </c>
      <c r="AP92" s="1">
        <f t="shared" si="15"/>
        <v>1366.9399999999996</v>
      </c>
      <c r="AQ92" s="1">
        <f t="shared" si="16"/>
        <v>1207.02</v>
      </c>
      <c r="AR92" s="1">
        <f t="shared" si="17"/>
        <v>-5.48</v>
      </c>
      <c r="AS92" s="1">
        <f t="shared" si="18"/>
        <v>1</v>
      </c>
      <c r="AT92" s="1">
        <f t="shared" si="19"/>
        <v>2</v>
      </c>
      <c r="AU92" s="1">
        <f t="shared" si="20"/>
        <v>0</v>
      </c>
      <c r="AV92" s="1" t="s">
        <v>81</v>
      </c>
      <c r="AW92" s="1">
        <v>-5.48</v>
      </c>
      <c r="AY92" s="22">
        <f t="shared" si="14"/>
        <v>30</v>
      </c>
      <c r="AZ92" s="21"/>
      <c r="BA92" s="21"/>
      <c r="BB92" s="13"/>
      <c r="BC92" s="14"/>
    </row>
    <row r="93" spans="4:55" x14ac:dyDescent="0.25">
      <c r="D93" s="1">
        <v>32</v>
      </c>
      <c r="E93" s="1" t="s">
        <v>24</v>
      </c>
      <c r="F93" s="1">
        <v>1</v>
      </c>
      <c r="G93" s="1">
        <v>2762.75</v>
      </c>
      <c r="H93" s="1">
        <v>2790.25</v>
      </c>
      <c r="I93" s="3">
        <v>43945.041666666664</v>
      </c>
      <c r="J93" s="3">
        <v>43945.416666666664</v>
      </c>
      <c r="K93" s="1">
        <v>1359</v>
      </c>
      <c r="L93" s="121">
        <f t="shared" si="0"/>
        <v>1347</v>
      </c>
      <c r="M93" s="97">
        <f t="shared" si="6"/>
        <v>8241.5</v>
      </c>
      <c r="N93" s="1">
        <f t="shared" si="7"/>
        <v>6959.5</v>
      </c>
      <c r="O93" s="4">
        <f t="shared" si="21"/>
        <v>0</v>
      </c>
      <c r="P93" s="4">
        <f t="shared" si="8"/>
        <v>0</v>
      </c>
      <c r="Q93" s="1">
        <f t="shared" si="9"/>
        <v>0</v>
      </c>
      <c r="R93" s="1">
        <f t="shared" si="22"/>
        <v>-0.31439545034414923</v>
      </c>
      <c r="T93" s="1">
        <v>32</v>
      </c>
      <c r="U93" s="1" t="s">
        <v>24</v>
      </c>
      <c r="V93" s="1">
        <v>1</v>
      </c>
      <c r="W93" s="1"/>
      <c r="X93" s="1"/>
      <c r="Y93" s="3"/>
      <c r="Z93" s="3"/>
      <c r="AA93" s="1"/>
      <c r="AB93" s="121">
        <f t="shared" si="2"/>
        <v>-12</v>
      </c>
      <c r="AC93" s="121">
        <f t="shared" si="10"/>
        <v>-384</v>
      </c>
      <c r="AD93" s="121">
        <f t="shared" si="11"/>
        <v>-12</v>
      </c>
      <c r="AE93" s="4">
        <f t="shared" si="12"/>
        <v>-12</v>
      </c>
      <c r="AF93" s="6">
        <f t="shared" si="3"/>
        <v>1</v>
      </c>
      <c r="AG93" s="120">
        <f t="shared" si="13"/>
        <v>32</v>
      </c>
      <c r="AH93" s="121">
        <f t="shared" si="4"/>
        <v>8</v>
      </c>
      <c r="AI93" s="126">
        <f t="shared" si="5"/>
        <v>-1359</v>
      </c>
      <c r="AJ93" s="128"/>
      <c r="AM93" s="108">
        <v>23</v>
      </c>
      <c r="AN93" s="1" t="s">
        <v>82</v>
      </c>
      <c r="AO93" s="1">
        <v>182.02</v>
      </c>
      <c r="AP93" s="1">
        <f t="shared" si="15"/>
        <v>1548.9599999999996</v>
      </c>
      <c r="AQ93" s="1">
        <f t="shared" si="16"/>
        <v>1207.02</v>
      </c>
      <c r="AR93" s="1">
        <f t="shared" si="17"/>
        <v>0</v>
      </c>
      <c r="AS93" s="1">
        <f t="shared" si="18"/>
        <v>0</v>
      </c>
      <c r="AT93" s="1">
        <f t="shared" si="19"/>
        <v>0</v>
      </c>
      <c r="AU93" s="1">
        <f t="shared" si="20"/>
        <v>1</v>
      </c>
      <c r="AV93" s="1" t="s">
        <v>82</v>
      </c>
      <c r="AW93" s="1">
        <v>182.02</v>
      </c>
      <c r="AY93" s="18">
        <f t="shared" si="14"/>
        <v>31</v>
      </c>
      <c r="AZ93" s="13"/>
      <c r="BA93" s="13"/>
      <c r="BB93" s="13"/>
      <c r="BC93" s="14"/>
    </row>
    <row r="94" spans="4:55" x14ac:dyDescent="0.25">
      <c r="D94" s="1">
        <v>33</v>
      </c>
      <c r="E94" s="1" t="s">
        <v>24</v>
      </c>
      <c r="F94" s="1">
        <v>1</v>
      </c>
      <c r="G94" s="1">
        <v>2870.5</v>
      </c>
      <c r="H94" s="1">
        <v>2850.5</v>
      </c>
      <c r="I94" s="3">
        <v>43952.041666666664</v>
      </c>
      <c r="J94" s="3">
        <v>43952.270833333336</v>
      </c>
      <c r="K94" s="1">
        <v>-1016</v>
      </c>
      <c r="L94" s="121">
        <f t="shared" si="0"/>
        <v>-1028</v>
      </c>
      <c r="M94" s="97">
        <f t="shared" si="6"/>
        <v>7213.5</v>
      </c>
      <c r="N94" s="1">
        <f t="shared" si="7"/>
        <v>6959.5</v>
      </c>
      <c r="O94" s="4">
        <f t="shared" si="21"/>
        <v>-1028</v>
      </c>
      <c r="P94" s="4">
        <f t="shared" si="8"/>
        <v>1</v>
      </c>
      <c r="Q94" s="1">
        <f t="shared" si="9"/>
        <v>1</v>
      </c>
      <c r="R94" s="1">
        <f t="shared" si="22"/>
        <v>-0.13300114153511691</v>
      </c>
      <c r="T94" s="1">
        <v>33</v>
      </c>
      <c r="U94" s="1" t="s">
        <v>24</v>
      </c>
      <c r="V94" s="1">
        <v>1</v>
      </c>
      <c r="W94" s="1"/>
      <c r="X94" s="1"/>
      <c r="Y94" s="3"/>
      <c r="Z94" s="3"/>
      <c r="AA94" s="1"/>
      <c r="AB94" s="121">
        <f t="shared" si="2"/>
        <v>-12</v>
      </c>
      <c r="AC94" s="121">
        <f t="shared" si="10"/>
        <v>-396</v>
      </c>
      <c r="AD94" s="121">
        <f t="shared" si="11"/>
        <v>-12</v>
      </c>
      <c r="AE94" s="4">
        <f t="shared" si="12"/>
        <v>-12</v>
      </c>
      <c r="AF94" s="6">
        <f t="shared" si="3"/>
        <v>1</v>
      </c>
      <c r="AG94" s="120">
        <f t="shared" si="13"/>
        <v>33</v>
      </c>
      <c r="AH94" s="121">
        <f t="shared" si="4"/>
        <v>8</v>
      </c>
      <c r="AI94" s="126">
        <f t="shared" si="5"/>
        <v>1016</v>
      </c>
      <c r="AJ94" s="128"/>
      <c r="AM94" s="108">
        <v>24</v>
      </c>
      <c r="AN94" s="1" t="s">
        <v>83</v>
      </c>
      <c r="AO94" s="1">
        <v>-330.48</v>
      </c>
      <c r="AP94" s="1">
        <f t="shared" si="15"/>
        <v>1218.4799999999996</v>
      </c>
      <c r="AQ94" s="1">
        <f t="shared" si="16"/>
        <v>1207.02</v>
      </c>
      <c r="AR94" s="1">
        <f t="shared" si="17"/>
        <v>-330.48</v>
      </c>
      <c r="AS94" s="1">
        <f t="shared" si="18"/>
        <v>1</v>
      </c>
      <c r="AT94" s="1">
        <f t="shared" si="19"/>
        <v>1</v>
      </c>
      <c r="AU94" s="1">
        <f t="shared" si="20"/>
        <v>0</v>
      </c>
      <c r="AV94" s="1" t="s">
        <v>83</v>
      </c>
      <c r="AW94" s="1">
        <v>-330.48</v>
      </c>
      <c r="AY94" s="18">
        <f t="shared" si="14"/>
        <v>32</v>
      </c>
      <c r="AZ94" s="13"/>
      <c r="BA94" s="13"/>
      <c r="BB94" s="13"/>
      <c r="BC94" s="14"/>
    </row>
    <row r="95" spans="4:55" x14ac:dyDescent="0.25">
      <c r="D95" s="1">
        <v>34</v>
      </c>
      <c r="E95" s="1" t="s">
        <v>24</v>
      </c>
      <c r="F95" s="1">
        <v>1</v>
      </c>
      <c r="G95" s="1">
        <v>2779.25</v>
      </c>
      <c r="H95" s="1">
        <v>2803.75</v>
      </c>
      <c r="I95" s="3">
        <v>43955.041666666664</v>
      </c>
      <c r="J95" s="3">
        <v>43955.645833333336</v>
      </c>
      <c r="K95" s="1">
        <v>1209</v>
      </c>
      <c r="L95" s="121">
        <f t="shared" si="0"/>
        <v>1197</v>
      </c>
      <c r="M95" s="97">
        <f t="shared" si="6"/>
        <v>8410.5</v>
      </c>
      <c r="N95" s="1">
        <f t="shared" si="7"/>
        <v>6959.5</v>
      </c>
      <c r="O95" s="4">
        <f t="shared" si="21"/>
        <v>0</v>
      </c>
      <c r="P95" s="4">
        <f t="shared" si="8"/>
        <v>0</v>
      </c>
      <c r="Q95" s="1">
        <f t="shared" si="9"/>
        <v>0</v>
      </c>
      <c r="R95" s="1">
        <f t="shared" si="22"/>
        <v>-0.25599499627400102</v>
      </c>
      <c r="T95" s="1">
        <v>34</v>
      </c>
      <c r="U95" s="1" t="s">
        <v>24</v>
      </c>
      <c r="V95" s="1">
        <v>1</v>
      </c>
      <c r="W95" s="1"/>
      <c r="X95" s="1"/>
      <c r="Y95" s="3"/>
      <c r="Z95" s="3"/>
      <c r="AA95" s="1"/>
      <c r="AB95" s="121">
        <f t="shared" si="2"/>
        <v>-12</v>
      </c>
      <c r="AC95" s="121">
        <f t="shared" si="10"/>
        <v>-408</v>
      </c>
      <c r="AD95" s="121">
        <f t="shared" si="11"/>
        <v>-12</v>
      </c>
      <c r="AE95" s="4">
        <f t="shared" si="12"/>
        <v>-12</v>
      </c>
      <c r="AF95" s="6">
        <f t="shared" si="3"/>
        <v>1</v>
      </c>
      <c r="AG95" s="120">
        <f t="shared" si="13"/>
        <v>34</v>
      </c>
      <c r="AH95" s="121">
        <f t="shared" si="4"/>
        <v>8</v>
      </c>
      <c r="AI95" s="126">
        <f t="shared" si="5"/>
        <v>-1209</v>
      </c>
      <c r="AJ95" s="128"/>
      <c r="AM95" s="108">
        <v>25</v>
      </c>
      <c r="AN95" s="1" t="s">
        <v>84</v>
      </c>
      <c r="AO95" s="1">
        <v>-180.48</v>
      </c>
      <c r="AP95" s="1">
        <f t="shared" si="15"/>
        <v>1037.9999999999995</v>
      </c>
      <c r="AQ95" s="1">
        <f t="shared" si="16"/>
        <v>1207.02</v>
      </c>
      <c r="AR95" s="1">
        <f t="shared" si="17"/>
        <v>-180.48</v>
      </c>
      <c r="AS95" s="1">
        <f t="shared" si="18"/>
        <v>1</v>
      </c>
      <c r="AT95" s="1">
        <f t="shared" si="19"/>
        <v>2</v>
      </c>
      <c r="AU95" s="1">
        <f t="shared" si="20"/>
        <v>0</v>
      </c>
      <c r="AV95" s="1" t="s">
        <v>84</v>
      </c>
      <c r="AW95" s="1">
        <v>-180.48</v>
      </c>
      <c r="AY95" s="18">
        <f t="shared" si="14"/>
        <v>33</v>
      </c>
      <c r="AZ95" s="13"/>
      <c r="BA95" s="13"/>
      <c r="BB95" s="13"/>
      <c r="BC95" s="14"/>
    </row>
    <row r="96" spans="4:55" x14ac:dyDescent="0.25">
      <c r="D96" s="1">
        <v>35</v>
      </c>
      <c r="E96" s="1" t="s">
        <v>24</v>
      </c>
      <c r="F96" s="1">
        <v>1</v>
      </c>
      <c r="G96" s="1">
        <v>2838.25</v>
      </c>
      <c r="H96" s="1">
        <v>2873</v>
      </c>
      <c r="I96" s="3">
        <v>43958.041666666664</v>
      </c>
      <c r="J96" s="3">
        <v>43958.645833333336</v>
      </c>
      <c r="K96" s="1">
        <v>1721.5</v>
      </c>
      <c r="L96" s="121">
        <f t="shared" si="0"/>
        <v>1709.5</v>
      </c>
      <c r="M96" s="97">
        <f t="shared" si="6"/>
        <v>10120</v>
      </c>
      <c r="N96" s="1">
        <f t="shared" si="7"/>
        <v>6959.5</v>
      </c>
      <c r="O96" s="4">
        <v>0</v>
      </c>
      <c r="P96" s="4">
        <f t="shared" si="8"/>
        <v>0</v>
      </c>
      <c r="Q96" s="1">
        <f t="shared" ref="Q96:Q127" si="23">IF(O96&lt;0,Q95+1,0)</f>
        <v>0</v>
      </c>
      <c r="R96" s="1">
        <f t="shared" si="22"/>
        <v>-0.52827142159658824</v>
      </c>
      <c r="T96" s="1">
        <v>35</v>
      </c>
      <c r="U96" s="1" t="s">
        <v>24</v>
      </c>
      <c r="V96" s="1">
        <v>1</v>
      </c>
      <c r="W96" s="1"/>
      <c r="X96" s="1"/>
      <c r="Y96" s="3"/>
      <c r="Z96" s="3"/>
      <c r="AA96" s="1"/>
      <c r="AB96" s="121">
        <f t="shared" si="2"/>
        <v>-12</v>
      </c>
      <c r="AC96" s="121">
        <f t="shared" si="10"/>
        <v>-420</v>
      </c>
      <c r="AD96" s="121">
        <f t="shared" si="11"/>
        <v>-12</v>
      </c>
      <c r="AE96" s="4">
        <f t="shared" si="12"/>
        <v>-12</v>
      </c>
      <c r="AF96" s="6">
        <f t="shared" si="3"/>
        <v>1</v>
      </c>
      <c r="AG96" s="120">
        <f t="shared" si="13"/>
        <v>35</v>
      </c>
      <c r="AH96" s="121">
        <f t="shared" si="4"/>
        <v>8</v>
      </c>
      <c r="AI96" s="126">
        <f t="shared" si="5"/>
        <v>-1721.5</v>
      </c>
      <c r="AJ96" s="128"/>
      <c r="AM96" s="108">
        <v>26</v>
      </c>
      <c r="AN96" s="1" t="s">
        <v>85</v>
      </c>
      <c r="AO96" s="1">
        <v>-842.98</v>
      </c>
      <c r="AP96" s="1">
        <f t="shared" si="15"/>
        <v>195.01999999999953</v>
      </c>
      <c r="AQ96" s="1">
        <f t="shared" si="16"/>
        <v>1207.02</v>
      </c>
      <c r="AR96" s="1">
        <f t="shared" si="17"/>
        <v>-842.98</v>
      </c>
      <c r="AS96" s="1">
        <f t="shared" si="18"/>
        <v>1</v>
      </c>
      <c r="AT96" s="1">
        <f t="shared" si="19"/>
        <v>3</v>
      </c>
      <c r="AU96" s="1">
        <f t="shared" si="20"/>
        <v>0</v>
      </c>
      <c r="AV96" s="1" t="s">
        <v>85</v>
      </c>
      <c r="AW96" s="1">
        <v>-842.98</v>
      </c>
      <c r="AY96" s="18">
        <f t="shared" si="14"/>
        <v>34</v>
      </c>
      <c r="AZ96" s="13"/>
      <c r="BA96" s="13"/>
      <c r="BB96" s="13"/>
      <c r="BC96" s="14"/>
    </row>
    <row r="97" spans="4:55" x14ac:dyDescent="0.25">
      <c r="D97" s="1">
        <v>36</v>
      </c>
      <c r="E97" s="1" t="s">
        <v>24</v>
      </c>
      <c r="F97" s="1">
        <v>1</v>
      </c>
      <c r="G97" s="1">
        <v>2906.5</v>
      </c>
      <c r="H97" s="1">
        <v>2922.25</v>
      </c>
      <c r="I97" s="3">
        <v>43963.041666666664</v>
      </c>
      <c r="J97" s="3">
        <v>43963.645833333336</v>
      </c>
      <c r="K97" s="1">
        <v>771.5</v>
      </c>
      <c r="L97" s="121">
        <f t="shared" si="0"/>
        <v>759.5</v>
      </c>
      <c r="M97" s="97">
        <f t="shared" si="6"/>
        <v>10879.5</v>
      </c>
      <c r="N97" s="1">
        <f t="shared" si="7"/>
        <v>6959.5</v>
      </c>
      <c r="O97" s="4">
        <f t="shared" ref="O97:O103" si="24">IF(M97&lt;M96,L97,0)</f>
        <v>0</v>
      </c>
      <c r="P97" s="4">
        <f t="shared" si="8"/>
        <v>0</v>
      </c>
      <c r="Q97" s="1">
        <f t="shared" si="23"/>
        <v>0</v>
      </c>
      <c r="R97" s="1">
        <f t="shared" si="22"/>
        <v>-0.78430391623597651</v>
      </c>
      <c r="T97" s="1">
        <v>36</v>
      </c>
      <c r="U97" s="1" t="s">
        <v>24</v>
      </c>
      <c r="V97" s="1">
        <v>1</v>
      </c>
      <c r="W97" s="1"/>
      <c r="X97" s="1"/>
      <c r="Y97" s="3"/>
      <c r="Z97" s="3"/>
      <c r="AA97" s="1"/>
      <c r="AB97" s="121">
        <f t="shared" si="2"/>
        <v>-12</v>
      </c>
      <c r="AC97" s="121">
        <f t="shared" si="10"/>
        <v>-432</v>
      </c>
      <c r="AD97" s="121">
        <f t="shared" si="11"/>
        <v>-12</v>
      </c>
      <c r="AE97" s="4">
        <f t="shared" si="12"/>
        <v>-12</v>
      </c>
      <c r="AF97" s="6">
        <f t="shared" si="3"/>
        <v>1</v>
      </c>
      <c r="AG97" s="120">
        <f t="shared" si="13"/>
        <v>36</v>
      </c>
      <c r="AH97" s="121">
        <f t="shared" si="4"/>
        <v>8</v>
      </c>
      <c r="AI97" s="126">
        <f t="shared" si="5"/>
        <v>-771.5</v>
      </c>
      <c r="AJ97" s="128"/>
      <c r="AM97" s="108">
        <v>27</v>
      </c>
      <c r="AN97" s="1" t="s">
        <v>86</v>
      </c>
      <c r="AO97" s="1">
        <v>94.52</v>
      </c>
      <c r="AP97" s="1">
        <f t="shared" si="15"/>
        <v>289.53999999999951</v>
      </c>
      <c r="AQ97" s="1">
        <f t="shared" si="16"/>
        <v>1207.02</v>
      </c>
      <c r="AR97" s="1">
        <f t="shared" si="17"/>
        <v>0</v>
      </c>
      <c r="AS97" s="1">
        <f t="shared" si="18"/>
        <v>0</v>
      </c>
      <c r="AT97" s="1">
        <f t="shared" si="19"/>
        <v>0</v>
      </c>
      <c r="AU97" s="1">
        <f t="shared" si="20"/>
        <v>1</v>
      </c>
      <c r="AV97" s="1" t="s">
        <v>86</v>
      </c>
      <c r="AW97" s="1">
        <v>94.52</v>
      </c>
      <c r="AY97" s="18">
        <f t="shared" si="14"/>
        <v>35</v>
      </c>
      <c r="AZ97" s="13"/>
      <c r="BA97" s="13"/>
      <c r="BB97" s="13"/>
      <c r="BC97" s="14"/>
    </row>
    <row r="98" spans="4:55" x14ac:dyDescent="0.25">
      <c r="D98" s="1">
        <v>37</v>
      </c>
      <c r="E98" s="1" t="s">
        <v>24</v>
      </c>
      <c r="F98" s="1">
        <v>1</v>
      </c>
      <c r="G98" s="1">
        <v>2835.5</v>
      </c>
      <c r="H98" s="1">
        <v>2844.5</v>
      </c>
      <c r="I98" s="3">
        <v>43964.041666666664</v>
      </c>
      <c r="J98" s="3">
        <v>43964.645833333336</v>
      </c>
      <c r="K98" s="1">
        <v>434</v>
      </c>
      <c r="L98" s="121">
        <f t="shared" si="0"/>
        <v>422</v>
      </c>
      <c r="M98" s="97">
        <f t="shared" si="6"/>
        <v>11301.5</v>
      </c>
      <c r="N98" s="1">
        <f t="shared" si="7"/>
        <v>6959.5</v>
      </c>
      <c r="O98" s="4">
        <f t="shared" si="24"/>
        <v>0</v>
      </c>
      <c r="P98" s="4">
        <f t="shared" si="8"/>
        <v>0</v>
      </c>
      <c r="Q98" s="1">
        <f t="shared" si="23"/>
        <v>0</v>
      </c>
      <c r="R98" s="1">
        <f t="shared" si="22"/>
        <v>-1.0186421453584968</v>
      </c>
      <c r="T98" s="1">
        <v>37</v>
      </c>
      <c r="U98" s="1" t="s">
        <v>24</v>
      </c>
      <c r="V98" s="1">
        <v>1</v>
      </c>
      <c r="W98" s="1"/>
      <c r="X98" s="1"/>
      <c r="Y98" s="3"/>
      <c r="Z98" s="3"/>
      <c r="AA98" s="1"/>
      <c r="AB98" s="121">
        <f t="shared" si="2"/>
        <v>-12</v>
      </c>
      <c r="AC98" s="121">
        <f t="shared" si="10"/>
        <v>-444</v>
      </c>
      <c r="AD98" s="121">
        <f t="shared" si="11"/>
        <v>-12</v>
      </c>
      <c r="AE98" s="4">
        <f t="shared" si="12"/>
        <v>-12</v>
      </c>
      <c r="AF98" s="6">
        <f t="shared" si="3"/>
        <v>1</v>
      </c>
      <c r="AG98" s="120">
        <f t="shared" si="13"/>
        <v>37</v>
      </c>
      <c r="AH98" s="121">
        <f t="shared" si="4"/>
        <v>8</v>
      </c>
      <c r="AI98" s="126">
        <f t="shared" si="5"/>
        <v>-434</v>
      </c>
      <c r="AJ98" s="128"/>
      <c r="AM98" s="108">
        <v>28</v>
      </c>
      <c r="AN98" s="1" t="s">
        <v>87</v>
      </c>
      <c r="AO98" s="1">
        <v>419.52</v>
      </c>
      <c r="AP98" s="1">
        <f t="shared" si="15"/>
        <v>709.05999999999949</v>
      </c>
      <c r="AQ98" s="1">
        <f t="shared" si="16"/>
        <v>1207.02</v>
      </c>
      <c r="AR98" s="1">
        <f t="shared" si="17"/>
        <v>0</v>
      </c>
      <c r="AS98" s="1">
        <f t="shared" si="18"/>
        <v>0</v>
      </c>
      <c r="AT98" s="1">
        <f t="shared" si="19"/>
        <v>0</v>
      </c>
      <c r="AU98" s="1">
        <f t="shared" si="20"/>
        <v>2</v>
      </c>
      <c r="AV98" s="1" t="s">
        <v>87</v>
      </c>
      <c r="AW98" s="1">
        <v>419.52</v>
      </c>
      <c r="AY98" s="18">
        <f t="shared" si="14"/>
        <v>36</v>
      </c>
      <c r="AZ98" s="13"/>
      <c r="BA98" s="13"/>
      <c r="BB98" s="13"/>
      <c r="BC98" s="14"/>
    </row>
    <row r="99" spans="4:55" x14ac:dyDescent="0.25">
      <c r="D99" s="1">
        <v>38</v>
      </c>
      <c r="E99" s="1" t="s">
        <v>24</v>
      </c>
      <c r="F99" s="1">
        <v>1</v>
      </c>
      <c r="G99" s="1">
        <v>2808.5</v>
      </c>
      <c r="H99" s="1">
        <v>2788.75</v>
      </c>
      <c r="I99" s="3">
        <v>43965.041666666664</v>
      </c>
      <c r="J99" s="3">
        <v>43965.520833333336</v>
      </c>
      <c r="K99" s="1">
        <v>-1003.5</v>
      </c>
      <c r="L99" s="121">
        <f t="shared" si="0"/>
        <v>-1015.5</v>
      </c>
      <c r="M99" s="97">
        <f t="shared" si="6"/>
        <v>10286</v>
      </c>
      <c r="N99" s="1">
        <f t="shared" si="7"/>
        <v>6959.5</v>
      </c>
      <c r="O99" s="4">
        <f t="shared" si="24"/>
        <v>-1015.5</v>
      </c>
      <c r="P99" s="4">
        <f t="shared" si="8"/>
        <v>1</v>
      </c>
      <c r="Q99" s="1">
        <f t="shared" si="23"/>
        <v>1</v>
      </c>
      <c r="R99" s="1">
        <f t="shared" si="22"/>
        <v>-1.0965172885530206</v>
      </c>
      <c r="T99" s="1">
        <v>38</v>
      </c>
      <c r="U99" s="1" t="s">
        <v>24</v>
      </c>
      <c r="V99" s="1">
        <v>1</v>
      </c>
      <c r="W99" s="1"/>
      <c r="X99" s="1"/>
      <c r="Y99" s="3"/>
      <c r="Z99" s="3"/>
      <c r="AA99" s="1"/>
      <c r="AB99" s="121">
        <f t="shared" si="2"/>
        <v>-12</v>
      </c>
      <c r="AC99" s="121">
        <f t="shared" si="10"/>
        <v>-456</v>
      </c>
      <c r="AD99" s="121">
        <f t="shared" si="11"/>
        <v>-12</v>
      </c>
      <c r="AE99" s="4">
        <f t="shared" si="12"/>
        <v>-12</v>
      </c>
      <c r="AF99" s="6">
        <f t="shared" si="3"/>
        <v>1</v>
      </c>
      <c r="AG99" s="120">
        <f t="shared" si="13"/>
        <v>38</v>
      </c>
      <c r="AH99" s="121">
        <f t="shared" si="4"/>
        <v>8</v>
      </c>
      <c r="AI99" s="126">
        <f t="shared" si="5"/>
        <v>1003.5</v>
      </c>
      <c r="AJ99" s="128"/>
      <c r="AM99" s="108">
        <v>29</v>
      </c>
      <c r="AN99" s="1" t="s">
        <v>88</v>
      </c>
      <c r="AO99" s="1">
        <v>-30.48</v>
      </c>
      <c r="AP99" s="1">
        <f t="shared" si="15"/>
        <v>678.57999999999947</v>
      </c>
      <c r="AQ99" s="1">
        <f t="shared" si="16"/>
        <v>1207.02</v>
      </c>
      <c r="AR99" s="1">
        <f t="shared" si="17"/>
        <v>-30.48</v>
      </c>
      <c r="AS99" s="1">
        <f t="shared" si="18"/>
        <v>1</v>
      </c>
      <c r="AT99" s="1">
        <f t="shared" si="19"/>
        <v>1</v>
      </c>
      <c r="AU99" s="1">
        <f t="shared" si="20"/>
        <v>0</v>
      </c>
      <c r="AV99" s="1" t="s">
        <v>88</v>
      </c>
      <c r="AW99" s="1">
        <v>-30.48</v>
      </c>
      <c r="AY99" s="18">
        <f t="shared" si="14"/>
        <v>37</v>
      </c>
      <c r="AZ99" s="13"/>
      <c r="BA99" s="13"/>
      <c r="BB99" s="13"/>
      <c r="BC99" s="14"/>
    </row>
    <row r="100" spans="4:55" x14ac:dyDescent="0.25">
      <c r="D100" s="1">
        <v>39</v>
      </c>
      <c r="E100" s="1" t="s">
        <v>24</v>
      </c>
      <c r="F100" s="1">
        <v>1</v>
      </c>
      <c r="G100" s="1">
        <v>2924.5</v>
      </c>
      <c r="H100" s="1">
        <v>2968</v>
      </c>
      <c r="I100" s="3">
        <v>43971.041666666664</v>
      </c>
      <c r="J100" s="3">
        <v>43971.645833333336</v>
      </c>
      <c r="K100" s="1">
        <v>2159</v>
      </c>
      <c r="L100" s="121">
        <f t="shared" si="0"/>
        <v>2147</v>
      </c>
      <c r="M100" s="97">
        <f t="shared" si="6"/>
        <v>12433</v>
      </c>
      <c r="N100" s="1">
        <f t="shared" si="7"/>
        <v>6959.5</v>
      </c>
      <c r="O100" s="4">
        <f t="shared" si="24"/>
        <v>0</v>
      </c>
      <c r="P100" s="4">
        <f t="shared" si="8"/>
        <v>0</v>
      </c>
      <c r="Q100" s="1">
        <f t="shared" si="23"/>
        <v>0</v>
      </c>
      <c r="R100" s="1">
        <f t="shared" si="22"/>
        <v>-1.1225661887752723</v>
      </c>
      <c r="T100" s="1">
        <v>39</v>
      </c>
      <c r="U100" s="1" t="s">
        <v>24</v>
      </c>
      <c r="V100" s="1">
        <v>1</v>
      </c>
      <c r="W100" s="1"/>
      <c r="X100" s="1"/>
      <c r="Y100" s="3"/>
      <c r="Z100" s="3"/>
      <c r="AA100" s="1"/>
      <c r="AB100" s="121">
        <f t="shared" si="2"/>
        <v>-12</v>
      </c>
      <c r="AC100" s="121">
        <f t="shared" si="10"/>
        <v>-468</v>
      </c>
      <c r="AD100" s="121">
        <f t="shared" si="11"/>
        <v>-12</v>
      </c>
      <c r="AE100" s="4">
        <f t="shared" si="12"/>
        <v>-12</v>
      </c>
      <c r="AF100" s="6">
        <f t="shared" si="3"/>
        <v>1</v>
      </c>
      <c r="AG100" s="120">
        <f t="shared" si="13"/>
        <v>39</v>
      </c>
      <c r="AH100" s="121">
        <f t="shared" si="4"/>
        <v>8</v>
      </c>
      <c r="AI100" s="126">
        <f t="shared" si="5"/>
        <v>-2159</v>
      </c>
      <c r="AJ100" s="128"/>
      <c r="AM100" s="108">
        <v>30</v>
      </c>
      <c r="AN100" s="1" t="s">
        <v>89</v>
      </c>
      <c r="AO100" s="1">
        <v>-855.48</v>
      </c>
      <c r="AP100" s="1">
        <f t="shared" si="15"/>
        <v>-176.90000000000055</v>
      </c>
      <c r="AQ100" s="1">
        <f t="shared" si="16"/>
        <v>1207.02</v>
      </c>
      <c r="AR100" s="1">
        <f t="shared" si="17"/>
        <v>-855.48</v>
      </c>
      <c r="AS100" s="1">
        <f t="shared" si="18"/>
        <v>1</v>
      </c>
      <c r="AT100" s="1">
        <f t="shared" si="19"/>
        <v>2</v>
      </c>
      <c r="AU100" s="1">
        <f t="shared" si="20"/>
        <v>0</v>
      </c>
      <c r="AV100" s="1" t="s">
        <v>89</v>
      </c>
      <c r="AW100" s="1">
        <v>-855.48</v>
      </c>
      <c r="AY100" s="18">
        <f t="shared" si="14"/>
        <v>38</v>
      </c>
      <c r="AZ100" s="13"/>
      <c r="BA100" s="13"/>
      <c r="BB100" s="13"/>
      <c r="BC100" s="14"/>
    </row>
    <row r="101" spans="4:55" x14ac:dyDescent="0.25">
      <c r="D101" s="1">
        <v>40</v>
      </c>
      <c r="E101" s="1" t="s">
        <v>24</v>
      </c>
      <c r="F101" s="1">
        <v>1</v>
      </c>
      <c r="G101" s="1">
        <v>3026.75</v>
      </c>
      <c r="H101" s="1">
        <v>3005.5</v>
      </c>
      <c r="I101" s="3">
        <v>43980.041666666664</v>
      </c>
      <c r="J101" s="3">
        <v>43980.625</v>
      </c>
      <c r="K101" s="1">
        <v>-1078.5</v>
      </c>
      <c r="L101" s="121">
        <f t="shared" si="0"/>
        <v>-1090.5</v>
      </c>
      <c r="M101" s="97">
        <f t="shared" si="6"/>
        <v>11342.5</v>
      </c>
      <c r="N101" s="1">
        <f t="shared" si="7"/>
        <v>6959.5</v>
      </c>
      <c r="O101" s="4">
        <f t="shared" si="24"/>
        <v>-1090.5</v>
      </c>
      <c r="P101" s="4">
        <f t="shared" si="8"/>
        <v>1</v>
      </c>
      <c r="Q101" s="1">
        <f t="shared" si="23"/>
        <v>1</v>
      </c>
      <c r="R101" s="1">
        <f t="shared" si="22"/>
        <v>-1.1970829936886995</v>
      </c>
      <c r="T101" s="1">
        <v>40</v>
      </c>
      <c r="U101" s="1" t="s">
        <v>24</v>
      </c>
      <c r="V101" s="1">
        <v>1</v>
      </c>
      <c r="W101" s="1"/>
      <c r="X101" s="1"/>
      <c r="Y101" s="3"/>
      <c r="Z101" s="3"/>
      <c r="AA101" s="1"/>
      <c r="AB101" s="121">
        <f t="shared" si="2"/>
        <v>-12</v>
      </c>
      <c r="AC101" s="121">
        <f t="shared" si="10"/>
        <v>-480</v>
      </c>
      <c r="AD101" s="121">
        <f t="shared" si="11"/>
        <v>-12</v>
      </c>
      <c r="AE101" s="4">
        <f t="shared" si="12"/>
        <v>-12</v>
      </c>
      <c r="AF101" s="6">
        <f t="shared" si="3"/>
        <v>1</v>
      </c>
      <c r="AG101" s="120">
        <f t="shared" si="13"/>
        <v>40</v>
      </c>
      <c r="AH101" s="121">
        <f t="shared" si="4"/>
        <v>8</v>
      </c>
      <c r="AI101" s="126">
        <f t="shared" si="5"/>
        <v>1078.5</v>
      </c>
      <c r="AJ101" s="128"/>
      <c r="AM101" s="108">
        <v>31</v>
      </c>
      <c r="AN101" s="1" t="s">
        <v>90</v>
      </c>
      <c r="AO101" s="1">
        <v>-30.48</v>
      </c>
      <c r="AP101" s="1">
        <f t="shared" si="15"/>
        <v>-207.38000000000054</v>
      </c>
      <c r="AQ101" s="1">
        <f t="shared" si="16"/>
        <v>1207.02</v>
      </c>
      <c r="AR101" s="1">
        <f t="shared" si="17"/>
        <v>-30.48</v>
      </c>
      <c r="AS101" s="1">
        <f t="shared" si="18"/>
        <v>1</v>
      </c>
      <c r="AT101" s="1">
        <f t="shared" si="19"/>
        <v>3</v>
      </c>
      <c r="AU101" s="1">
        <f t="shared" si="20"/>
        <v>0</v>
      </c>
      <c r="AV101" s="1" t="s">
        <v>90</v>
      </c>
      <c r="AW101" s="1">
        <v>-30.48</v>
      </c>
      <c r="AY101" s="18">
        <f t="shared" si="14"/>
        <v>39</v>
      </c>
      <c r="AZ101" s="13"/>
      <c r="BA101" s="13"/>
      <c r="BB101" s="13"/>
      <c r="BC101" s="14"/>
    </row>
    <row r="102" spans="4:55" x14ac:dyDescent="0.25">
      <c r="D102" s="1">
        <v>41</v>
      </c>
      <c r="E102" s="1" t="s">
        <v>24</v>
      </c>
      <c r="F102" s="1">
        <v>1</v>
      </c>
      <c r="G102" s="1">
        <v>3165.25</v>
      </c>
      <c r="H102" s="1">
        <v>3143</v>
      </c>
      <c r="I102" s="3">
        <v>43993.041666666664</v>
      </c>
      <c r="J102" s="3">
        <v>43993.166666666664</v>
      </c>
      <c r="K102" s="1">
        <v>-1128.5</v>
      </c>
      <c r="L102" s="121">
        <f t="shared" si="0"/>
        <v>-1140.5</v>
      </c>
      <c r="M102" s="97">
        <f t="shared" si="6"/>
        <v>10202</v>
      </c>
      <c r="N102" s="1">
        <f t="shared" si="7"/>
        <v>6959.5</v>
      </c>
      <c r="O102" s="4">
        <f t="shared" si="24"/>
        <v>-1140.5</v>
      </c>
      <c r="P102" s="4">
        <f t="shared" si="8"/>
        <v>1</v>
      </c>
      <c r="Q102" s="1">
        <f t="shared" si="23"/>
        <v>2</v>
      </c>
      <c r="R102" s="1">
        <f t="shared" si="22"/>
        <v>-0.76438712373685513</v>
      </c>
      <c r="T102" s="1">
        <v>41</v>
      </c>
      <c r="U102" s="1" t="s">
        <v>24</v>
      </c>
      <c r="V102" s="1">
        <v>1</v>
      </c>
      <c r="W102" s="1"/>
      <c r="X102" s="1"/>
      <c r="Y102" s="3"/>
      <c r="Z102" s="3"/>
      <c r="AA102" s="1"/>
      <c r="AB102" s="121">
        <f t="shared" si="2"/>
        <v>-12</v>
      </c>
      <c r="AC102" s="121">
        <f t="shared" si="10"/>
        <v>-492</v>
      </c>
      <c r="AD102" s="121">
        <f t="shared" si="11"/>
        <v>-12</v>
      </c>
      <c r="AE102" s="4">
        <f t="shared" si="12"/>
        <v>-12</v>
      </c>
      <c r="AF102" s="6">
        <f t="shared" si="3"/>
        <v>1</v>
      </c>
      <c r="AG102" s="120">
        <f t="shared" si="13"/>
        <v>41</v>
      </c>
      <c r="AH102" s="121">
        <f t="shared" si="4"/>
        <v>8</v>
      </c>
      <c r="AI102" s="126">
        <f t="shared" si="5"/>
        <v>1128.5</v>
      </c>
      <c r="AJ102" s="128"/>
      <c r="AM102" s="108">
        <v>32</v>
      </c>
      <c r="AN102" s="1" t="s">
        <v>91</v>
      </c>
      <c r="AO102" s="1">
        <v>-30.48</v>
      </c>
      <c r="AP102" s="1">
        <f t="shared" si="15"/>
        <v>-237.86000000000053</v>
      </c>
      <c r="AQ102" s="1">
        <f t="shared" si="16"/>
        <v>1207.02</v>
      </c>
      <c r="AR102" s="1">
        <f t="shared" si="17"/>
        <v>-30.48</v>
      </c>
      <c r="AS102" s="1">
        <f t="shared" si="18"/>
        <v>1</v>
      </c>
      <c r="AT102" s="1">
        <f t="shared" si="19"/>
        <v>4</v>
      </c>
      <c r="AU102" s="1">
        <f t="shared" si="20"/>
        <v>0</v>
      </c>
      <c r="AV102" s="1" t="s">
        <v>91</v>
      </c>
      <c r="AW102" s="1">
        <v>-30.48</v>
      </c>
      <c r="AY102" s="18">
        <f t="shared" si="14"/>
        <v>40</v>
      </c>
      <c r="AZ102" s="13"/>
      <c r="BA102" s="13"/>
      <c r="BB102" s="13"/>
      <c r="BC102" s="14"/>
    </row>
    <row r="103" spans="4:55" x14ac:dyDescent="0.25">
      <c r="D103" s="1">
        <v>42</v>
      </c>
      <c r="E103" s="1" t="s">
        <v>24</v>
      </c>
      <c r="F103" s="1">
        <v>1</v>
      </c>
      <c r="G103" s="1">
        <v>3022.75</v>
      </c>
      <c r="H103" s="1">
        <v>3001.5</v>
      </c>
      <c r="I103" s="3">
        <v>43994.041666666664</v>
      </c>
      <c r="J103" s="3">
        <v>43994.0625</v>
      </c>
      <c r="K103" s="1">
        <v>-1078.5</v>
      </c>
      <c r="L103" s="121">
        <f t="shared" si="0"/>
        <v>-1090.5</v>
      </c>
      <c r="M103" s="97">
        <f t="shared" si="6"/>
        <v>9111.5</v>
      </c>
      <c r="N103" s="1">
        <f t="shared" si="7"/>
        <v>6959.5</v>
      </c>
      <c r="O103" s="4">
        <f t="shared" si="24"/>
        <v>-1090.5</v>
      </c>
      <c r="P103" s="4">
        <f t="shared" si="8"/>
        <v>1</v>
      </c>
      <c r="Q103" s="1">
        <f t="shared" si="23"/>
        <v>3</v>
      </c>
      <c r="R103" s="1">
        <f t="shared" si="22"/>
        <v>-0.81759040837608854</v>
      </c>
      <c r="T103" s="1">
        <v>42</v>
      </c>
      <c r="U103" s="1" t="s">
        <v>24</v>
      </c>
      <c r="V103" s="1">
        <v>1</v>
      </c>
      <c r="W103" s="1"/>
      <c r="X103" s="1"/>
      <c r="Y103" s="3"/>
      <c r="Z103" s="3"/>
      <c r="AA103" s="1"/>
      <c r="AB103" s="121">
        <f t="shared" si="2"/>
        <v>-12</v>
      </c>
      <c r="AC103" s="121">
        <f t="shared" si="10"/>
        <v>-504</v>
      </c>
      <c r="AD103" s="121">
        <f t="shared" si="11"/>
        <v>-12</v>
      </c>
      <c r="AE103" s="4">
        <f t="shared" si="12"/>
        <v>-12</v>
      </c>
      <c r="AF103" s="6">
        <f t="shared" si="3"/>
        <v>1</v>
      </c>
      <c r="AG103" s="120">
        <f t="shared" si="13"/>
        <v>42</v>
      </c>
      <c r="AH103" s="121">
        <f t="shared" si="4"/>
        <v>8</v>
      </c>
      <c r="AI103" s="126">
        <f t="shared" si="5"/>
        <v>1078.5</v>
      </c>
      <c r="AJ103" s="128"/>
      <c r="AM103" s="108">
        <v>33</v>
      </c>
      <c r="AN103" s="1" t="s">
        <v>92</v>
      </c>
      <c r="AO103" s="1">
        <v>32.020000000000003</v>
      </c>
      <c r="AP103" s="1">
        <f t="shared" si="15"/>
        <v>-205.84000000000052</v>
      </c>
      <c r="AQ103" s="1">
        <f t="shared" si="16"/>
        <v>1207.02</v>
      </c>
      <c r="AR103" s="1">
        <f t="shared" si="17"/>
        <v>0</v>
      </c>
      <c r="AS103" s="1">
        <f t="shared" si="18"/>
        <v>0</v>
      </c>
      <c r="AT103" s="1">
        <f t="shared" si="19"/>
        <v>0</v>
      </c>
      <c r="AU103" s="1">
        <f t="shared" si="20"/>
        <v>1</v>
      </c>
      <c r="AV103" s="1" t="s">
        <v>92</v>
      </c>
      <c r="AW103" s="1">
        <v>32.020000000000003</v>
      </c>
      <c r="AY103" s="18"/>
      <c r="AZ103" s="13"/>
      <c r="BA103" s="13"/>
      <c r="BB103" s="13"/>
      <c r="BC103" s="14"/>
    </row>
    <row r="104" spans="4:55" ht="15.75" thickBot="1" x14ac:dyDescent="0.3">
      <c r="D104" s="1">
        <v>43</v>
      </c>
      <c r="E104" s="1" t="s">
        <v>24</v>
      </c>
      <c r="F104" s="1">
        <v>1</v>
      </c>
      <c r="G104" s="1">
        <v>2987.5</v>
      </c>
      <c r="H104" s="1">
        <v>2966.5</v>
      </c>
      <c r="I104" s="3">
        <v>43997.041666666664</v>
      </c>
      <c r="J104" s="3">
        <v>43997.229166666664</v>
      </c>
      <c r="K104" s="1">
        <v>-1066</v>
      </c>
      <c r="L104" s="121">
        <f t="shared" si="0"/>
        <v>-1078</v>
      </c>
      <c r="M104" s="97">
        <f t="shared" si="6"/>
        <v>8033.5</v>
      </c>
      <c r="N104" s="1">
        <f t="shared" si="7"/>
        <v>6959.5</v>
      </c>
      <c r="O104" s="4">
        <v>0</v>
      </c>
      <c r="P104" s="4">
        <f t="shared" si="8"/>
        <v>0</v>
      </c>
      <c r="Q104" s="1">
        <f t="shared" si="23"/>
        <v>0</v>
      </c>
      <c r="R104" s="1">
        <f t="shared" si="22"/>
        <v>-0.85292689167505986</v>
      </c>
      <c r="T104" s="1">
        <v>43</v>
      </c>
      <c r="U104" s="1" t="s">
        <v>24</v>
      </c>
      <c r="V104" s="1">
        <v>1</v>
      </c>
      <c r="W104" s="1"/>
      <c r="X104" s="1"/>
      <c r="Y104" s="3"/>
      <c r="Z104" s="3"/>
      <c r="AA104" s="1"/>
      <c r="AB104" s="121">
        <f t="shared" si="2"/>
        <v>-12</v>
      </c>
      <c r="AC104" s="121">
        <f t="shared" si="10"/>
        <v>-516</v>
      </c>
      <c r="AD104" s="121">
        <f t="shared" si="11"/>
        <v>-12</v>
      </c>
      <c r="AE104" s="4">
        <f t="shared" si="12"/>
        <v>-12</v>
      </c>
      <c r="AF104" s="6">
        <f t="shared" si="3"/>
        <v>1</v>
      </c>
      <c r="AG104" s="120">
        <f t="shared" si="13"/>
        <v>43</v>
      </c>
      <c r="AH104" s="121">
        <f t="shared" si="4"/>
        <v>8</v>
      </c>
      <c r="AI104" s="126">
        <f t="shared" si="5"/>
        <v>1066</v>
      </c>
      <c r="AJ104" s="128"/>
      <c r="AM104" s="108">
        <v>34</v>
      </c>
      <c r="AN104" s="1" t="s">
        <v>93</v>
      </c>
      <c r="AO104" s="1">
        <v>32.020000000000003</v>
      </c>
      <c r="AP104" s="1">
        <f t="shared" si="15"/>
        <v>-173.8200000000005</v>
      </c>
      <c r="AQ104" s="1">
        <f t="shared" si="16"/>
        <v>1207.02</v>
      </c>
      <c r="AR104" s="1">
        <f t="shared" si="17"/>
        <v>0</v>
      </c>
      <c r="AS104" s="1">
        <f t="shared" si="18"/>
        <v>0</v>
      </c>
      <c r="AT104" s="1">
        <f t="shared" si="19"/>
        <v>0</v>
      </c>
      <c r="AU104" s="1">
        <f t="shared" si="20"/>
        <v>2</v>
      </c>
      <c r="AV104" s="1" t="s">
        <v>93</v>
      </c>
      <c r="AW104" s="1">
        <v>32.020000000000003</v>
      </c>
      <c r="AY104" s="15"/>
      <c r="AZ104" s="16"/>
      <c r="BA104" s="16"/>
      <c r="BB104" s="16"/>
      <c r="BC104" s="17"/>
    </row>
    <row r="105" spans="4:55" x14ac:dyDescent="0.25">
      <c r="D105" s="1">
        <v>44</v>
      </c>
      <c r="E105" s="1" t="s">
        <v>24</v>
      </c>
      <c r="F105" s="1">
        <v>1</v>
      </c>
      <c r="G105" s="1">
        <v>3084.5</v>
      </c>
      <c r="H105" s="1">
        <v>3108</v>
      </c>
      <c r="I105" s="3">
        <v>44000.041666666664</v>
      </c>
      <c r="J105" s="3">
        <v>44000.645833333336</v>
      </c>
      <c r="K105" s="1">
        <v>1159</v>
      </c>
      <c r="L105" s="121">
        <f t="shared" si="0"/>
        <v>1147</v>
      </c>
      <c r="M105" s="97">
        <f t="shared" si="6"/>
        <v>9180.5</v>
      </c>
      <c r="N105" s="1">
        <f t="shared" si="7"/>
        <v>6959.5</v>
      </c>
      <c r="O105" s="4">
        <v>0</v>
      </c>
      <c r="P105" s="4">
        <f t="shared" si="8"/>
        <v>0</v>
      </c>
      <c r="Q105" s="1">
        <f t="shared" si="23"/>
        <v>0</v>
      </c>
      <c r="R105" s="1">
        <f t="shared" si="22"/>
        <v>-1.1420497879811446</v>
      </c>
      <c r="T105" s="1">
        <v>44</v>
      </c>
      <c r="U105" s="1" t="s">
        <v>24</v>
      </c>
      <c r="V105" s="1">
        <v>1</v>
      </c>
      <c r="W105" s="1"/>
      <c r="X105" s="1"/>
      <c r="Y105" s="3"/>
      <c r="Z105" s="3"/>
      <c r="AA105" s="1"/>
      <c r="AB105" s="121">
        <f t="shared" si="2"/>
        <v>-12</v>
      </c>
      <c r="AC105" s="121">
        <f t="shared" si="10"/>
        <v>-528</v>
      </c>
      <c r="AD105" s="121">
        <f t="shared" si="11"/>
        <v>-12</v>
      </c>
      <c r="AE105" s="4">
        <f t="shared" si="12"/>
        <v>-12</v>
      </c>
      <c r="AF105" s="6">
        <f t="shared" si="3"/>
        <v>1</v>
      </c>
      <c r="AG105" s="120">
        <f t="shared" si="13"/>
        <v>44</v>
      </c>
      <c r="AH105" s="121">
        <f t="shared" si="4"/>
        <v>8</v>
      </c>
      <c r="AI105" s="126">
        <f t="shared" si="5"/>
        <v>-1159</v>
      </c>
      <c r="AJ105" s="128"/>
      <c r="AM105" s="108">
        <v>35</v>
      </c>
      <c r="AN105" s="1" t="s">
        <v>94</v>
      </c>
      <c r="AO105" s="1">
        <v>-455.48</v>
      </c>
      <c r="AP105" s="1">
        <f t="shared" si="15"/>
        <v>-629.30000000000052</v>
      </c>
      <c r="AQ105" s="1">
        <f t="shared" si="16"/>
        <v>1207.02</v>
      </c>
      <c r="AR105" s="1">
        <f t="shared" si="17"/>
        <v>-455.48</v>
      </c>
      <c r="AS105" s="1">
        <f t="shared" si="18"/>
        <v>1</v>
      </c>
      <c r="AT105" s="1">
        <f t="shared" si="19"/>
        <v>1</v>
      </c>
      <c r="AU105" s="1">
        <f t="shared" si="20"/>
        <v>0</v>
      </c>
      <c r="AV105" s="1" t="s">
        <v>94</v>
      </c>
      <c r="AW105" s="1">
        <v>-455.48</v>
      </c>
    </row>
    <row r="106" spans="4:55" x14ac:dyDescent="0.25">
      <c r="D106" s="1">
        <v>45</v>
      </c>
      <c r="E106" s="1" t="s">
        <v>24</v>
      </c>
      <c r="F106" s="1">
        <v>1</v>
      </c>
      <c r="G106" s="1">
        <v>3056.75</v>
      </c>
      <c r="H106" s="1">
        <v>3080.5</v>
      </c>
      <c r="I106" s="3">
        <v>44004.041666666664</v>
      </c>
      <c r="J106" s="3">
        <v>44004.645833333336</v>
      </c>
      <c r="K106" s="1">
        <v>1171.5</v>
      </c>
      <c r="L106" s="121">
        <f t="shared" si="0"/>
        <v>1159.5</v>
      </c>
      <c r="M106" s="97">
        <f t="shared" si="6"/>
        <v>10340</v>
      </c>
      <c r="N106" s="1">
        <f t="shared" si="7"/>
        <v>6959.5</v>
      </c>
      <c r="O106" s="4">
        <f t="shared" ref="O106:O137" si="25">IF(M106&lt;M105,L106,0)</f>
        <v>0</v>
      </c>
      <c r="P106" s="4">
        <f t="shared" si="8"/>
        <v>0</v>
      </c>
      <c r="Q106" s="1">
        <f t="shared" si="23"/>
        <v>0</v>
      </c>
      <c r="R106" s="1">
        <f t="shared" si="22"/>
        <v>-0.75802486660557855</v>
      </c>
      <c r="T106" s="1">
        <v>45</v>
      </c>
      <c r="U106" s="1" t="s">
        <v>24</v>
      </c>
      <c r="V106" s="1">
        <v>1</v>
      </c>
      <c r="W106" s="1"/>
      <c r="X106" s="1"/>
      <c r="Y106" s="3"/>
      <c r="Z106" s="3"/>
      <c r="AA106" s="1"/>
      <c r="AB106" s="121">
        <f t="shared" si="2"/>
        <v>-12</v>
      </c>
      <c r="AC106" s="121">
        <f t="shared" si="10"/>
        <v>-540</v>
      </c>
      <c r="AD106" s="121">
        <f t="shared" si="11"/>
        <v>-12</v>
      </c>
      <c r="AE106" s="4">
        <f t="shared" si="12"/>
        <v>-12</v>
      </c>
      <c r="AF106" s="6">
        <f t="shared" si="3"/>
        <v>1</v>
      </c>
      <c r="AG106" s="120">
        <f t="shared" si="13"/>
        <v>45</v>
      </c>
      <c r="AH106" s="121">
        <f t="shared" si="4"/>
        <v>8</v>
      </c>
      <c r="AI106" s="126">
        <f t="shared" si="5"/>
        <v>-1171.5</v>
      </c>
      <c r="AJ106" s="128"/>
      <c r="AM106" s="108">
        <v>36</v>
      </c>
      <c r="AN106" s="1" t="s">
        <v>95</v>
      </c>
      <c r="AO106" s="1">
        <v>632.02</v>
      </c>
      <c r="AP106" s="1">
        <f t="shared" si="15"/>
        <v>2.7199999999994589</v>
      </c>
      <c r="AQ106" s="1">
        <f t="shared" si="16"/>
        <v>1207.02</v>
      </c>
      <c r="AR106" s="1">
        <f t="shared" si="17"/>
        <v>0</v>
      </c>
      <c r="AS106" s="1">
        <f t="shared" si="18"/>
        <v>0</v>
      </c>
      <c r="AT106" s="1">
        <f t="shared" si="19"/>
        <v>0</v>
      </c>
      <c r="AU106" s="1">
        <f t="shared" si="20"/>
        <v>1</v>
      </c>
      <c r="AV106" s="1" t="s">
        <v>95</v>
      </c>
      <c r="AW106" s="1">
        <v>632.02</v>
      </c>
    </row>
    <row r="107" spans="4:55" x14ac:dyDescent="0.25">
      <c r="D107" s="1">
        <v>46</v>
      </c>
      <c r="E107" s="1" t="s">
        <v>24</v>
      </c>
      <c r="F107" s="1">
        <v>1</v>
      </c>
      <c r="G107" s="1">
        <v>3051</v>
      </c>
      <c r="H107" s="1">
        <v>3029.75</v>
      </c>
      <c r="I107" s="3">
        <v>44007.041666666664</v>
      </c>
      <c r="J107" s="3">
        <v>44007.083333333336</v>
      </c>
      <c r="K107" s="1">
        <v>-1078.5</v>
      </c>
      <c r="L107" s="121">
        <f t="shared" si="0"/>
        <v>-1090.5</v>
      </c>
      <c r="M107" s="97">
        <f t="shared" si="6"/>
        <v>9249.5</v>
      </c>
      <c r="N107" s="1">
        <f t="shared" si="7"/>
        <v>6959.5</v>
      </c>
      <c r="O107" s="4">
        <f t="shared" si="25"/>
        <v>-1090.5</v>
      </c>
      <c r="P107" s="4">
        <f t="shared" si="8"/>
        <v>1</v>
      </c>
      <c r="Q107" s="1">
        <f t="shared" si="23"/>
        <v>1</v>
      </c>
      <c r="R107" s="1">
        <f t="shared" si="22"/>
        <v>-0.28500422431901151</v>
      </c>
      <c r="T107" s="1">
        <v>46</v>
      </c>
      <c r="U107" s="1" t="s">
        <v>24</v>
      </c>
      <c r="V107" s="1">
        <v>1</v>
      </c>
      <c r="W107" s="1"/>
      <c r="X107" s="1"/>
      <c r="Y107" s="3"/>
      <c r="Z107" s="3"/>
      <c r="AA107" s="1"/>
      <c r="AB107" s="121">
        <f t="shared" si="2"/>
        <v>-12</v>
      </c>
      <c r="AC107" s="121">
        <f t="shared" si="10"/>
        <v>-552</v>
      </c>
      <c r="AD107" s="121">
        <f t="shared" si="11"/>
        <v>-12</v>
      </c>
      <c r="AE107" s="4">
        <f t="shared" si="12"/>
        <v>-12</v>
      </c>
      <c r="AF107" s="6">
        <f t="shared" si="3"/>
        <v>1</v>
      </c>
      <c r="AG107" s="120">
        <f t="shared" si="13"/>
        <v>46</v>
      </c>
      <c r="AH107" s="121">
        <f t="shared" si="4"/>
        <v>8</v>
      </c>
      <c r="AI107" s="126">
        <f t="shared" si="5"/>
        <v>1078.5</v>
      </c>
      <c r="AJ107" s="128"/>
      <c r="AM107" s="108">
        <v>37</v>
      </c>
      <c r="AN107" s="1" t="s">
        <v>96</v>
      </c>
      <c r="AO107" s="1">
        <v>-5.48</v>
      </c>
      <c r="AP107" s="1">
        <f t="shared" si="15"/>
        <v>-2.7600000000005416</v>
      </c>
      <c r="AQ107" s="1">
        <f t="shared" si="16"/>
        <v>1207.02</v>
      </c>
      <c r="AR107" s="1">
        <f t="shared" si="17"/>
        <v>-5.48</v>
      </c>
      <c r="AS107" s="1">
        <f t="shared" si="18"/>
        <v>1</v>
      </c>
      <c r="AT107" s="1">
        <f t="shared" si="19"/>
        <v>1</v>
      </c>
      <c r="AU107" s="1">
        <f t="shared" si="20"/>
        <v>0</v>
      </c>
      <c r="AV107" s="1" t="s">
        <v>96</v>
      </c>
      <c r="AW107" s="1">
        <v>-5.48</v>
      </c>
    </row>
    <row r="108" spans="4:55" x14ac:dyDescent="0.25">
      <c r="D108" s="1">
        <v>47</v>
      </c>
      <c r="E108" s="1" t="s">
        <v>24</v>
      </c>
      <c r="F108" s="1">
        <v>1</v>
      </c>
      <c r="G108" s="1">
        <v>2996.75</v>
      </c>
      <c r="H108" s="1">
        <v>3025</v>
      </c>
      <c r="I108" s="3">
        <v>44011.041666666664</v>
      </c>
      <c r="J108" s="3">
        <v>44011.645833333336</v>
      </c>
      <c r="K108" s="1">
        <v>1396.5</v>
      </c>
      <c r="L108" s="121">
        <f t="shared" si="0"/>
        <v>1384.5</v>
      </c>
      <c r="M108" s="97">
        <f t="shared" si="6"/>
        <v>10634</v>
      </c>
      <c r="N108" s="1">
        <f t="shared" si="7"/>
        <v>6959.5</v>
      </c>
      <c r="O108" s="4">
        <f t="shared" si="25"/>
        <v>0</v>
      </c>
      <c r="P108" s="4">
        <f t="shared" si="8"/>
        <v>0</v>
      </c>
      <c r="Q108" s="1">
        <f t="shared" si="23"/>
        <v>0</v>
      </c>
      <c r="R108" s="1">
        <f t="shared" si="22"/>
        <v>-0.75454686930259129</v>
      </c>
      <c r="T108" s="1">
        <v>47</v>
      </c>
      <c r="U108" s="1" t="s">
        <v>24</v>
      </c>
      <c r="V108" s="1">
        <v>1</v>
      </c>
      <c r="W108" s="1"/>
      <c r="X108" s="1"/>
      <c r="Y108" s="3"/>
      <c r="Z108" s="3"/>
      <c r="AA108" s="1"/>
      <c r="AB108" s="121">
        <f t="shared" si="2"/>
        <v>-12</v>
      </c>
      <c r="AC108" s="121">
        <f t="shared" si="10"/>
        <v>-564</v>
      </c>
      <c r="AD108" s="121">
        <f t="shared" si="11"/>
        <v>-12</v>
      </c>
      <c r="AE108" s="4">
        <f t="shared" si="12"/>
        <v>-12</v>
      </c>
      <c r="AF108" s="6">
        <f t="shared" si="3"/>
        <v>1</v>
      </c>
      <c r="AG108" s="120">
        <f t="shared" si="13"/>
        <v>47</v>
      </c>
      <c r="AH108" s="121">
        <f t="shared" si="4"/>
        <v>8</v>
      </c>
      <c r="AI108" s="126">
        <f t="shared" si="5"/>
        <v>-1396.5</v>
      </c>
      <c r="AJ108" s="128"/>
      <c r="AM108" s="108">
        <v>38</v>
      </c>
      <c r="AN108" s="1" t="s">
        <v>97</v>
      </c>
      <c r="AO108" s="1">
        <v>557.02</v>
      </c>
      <c r="AP108" s="1">
        <f t="shared" si="15"/>
        <v>554.25999999999942</v>
      </c>
      <c r="AQ108" s="1">
        <f t="shared" si="16"/>
        <v>1207.02</v>
      </c>
      <c r="AR108" s="1">
        <f t="shared" si="17"/>
        <v>0</v>
      </c>
      <c r="AS108" s="1">
        <f t="shared" si="18"/>
        <v>0</v>
      </c>
      <c r="AT108" s="1">
        <f t="shared" si="19"/>
        <v>0</v>
      </c>
      <c r="AU108" s="1">
        <f t="shared" si="20"/>
        <v>1</v>
      </c>
      <c r="AV108" s="1" t="s">
        <v>97</v>
      </c>
      <c r="AW108" s="1">
        <v>557.02</v>
      </c>
    </row>
    <row r="109" spans="4:55" x14ac:dyDescent="0.25">
      <c r="D109" s="1">
        <v>48</v>
      </c>
      <c r="E109" s="1" t="s">
        <v>24</v>
      </c>
      <c r="F109" s="1">
        <v>1</v>
      </c>
      <c r="G109" s="1">
        <v>3145.25</v>
      </c>
      <c r="H109" s="1">
        <v>3153</v>
      </c>
      <c r="I109" s="3">
        <v>44020.041666666664</v>
      </c>
      <c r="J109" s="3">
        <v>44020.645833333336</v>
      </c>
      <c r="K109" s="1">
        <v>371.5</v>
      </c>
      <c r="L109" s="121">
        <f t="shared" si="0"/>
        <v>359.5</v>
      </c>
      <c r="M109" s="97">
        <f t="shared" si="6"/>
        <v>10993.5</v>
      </c>
      <c r="N109" s="1">
        <f t="shared" si="7"/>
        <v>6959.5</v>
      </c>
      <c r="O109" s="4">
        <f t="shared" si="25"/>
        <v>0</v>
      </c>
      <c r="P109" s="4">
        <f t="shared" si="8"/>
        <v>0</v>
      </c>
      <c r="Q109" s="1">
        <f t="shared" si="23"/>
        <v>0</v>
      </c>
      <c r="R109" s="1">
        <f t="shared" si="22"/>
        <v>-0.7504638548777115</v>
      </c>
      <c r="T109" s="1">
        <v>48</v>
      </c>
      <c r="U109" s="1" t="s">
        <v>24</v>
      </c>
      <c r="V109" s="1">
        <v>1</v>
      </c>
      <c r="W109" s="1"/>
      <c r="X109" s="1"/>
      <c r="Y109" s="3"/>
      <c r="Z109" s="3"/>
      <c r="AA109" s="1"/>
      <c r="AB109" s="121">
        <f t="shared" si="2"/>
        <v>-12</v>
      </c>
      <c r="AC109" s="121">
        <f t="shared" si="10"/>
        <v>-576</v>
      </c>
      <c r="AD109" s="121">
        <f t="shared" si="11"/>
        <v>-12</v>
      </c>
      <c r="AE109" s="4">
        <f t="shared" si="12"/>
        <v>-12</v>
      </c>
      <c r="AF109" s="6">
        <f t="shared" si="3"/>
        <v>1</v>
      </c>
      <c r="AG109" s="120">
        <f t="shared" si="13"/>
        <v>48</v>
      </c>
      <c r="AH109" s="121">
        <f t="shared" si="4"/>
        <v>8</v>
      </c>
      <c r="AI109" s="126">
        <f t="shared" si="5"/>
        <v>-371.5</v>
      </c>
      <c r="AJ109" s="128"/>
      <c r="AM109" s="108">
        <v>39</v>
      </c>
      <c r="AN109" s="1" t="s">
        <v>98</v>
      </c>
      <c r="AO109" s="1">
        <v>44.52</v>
      </c>
      <c r="AP109" s="1">
        <f t="shared" si="15"/>
        <v>598.7799999999994</v>
      </c>
      <c r="AQ109" s="1">
        <f t="shared" si="16"/>
        <v>1207.02</v>
      </c>
      <c r="AR109" s="1">
        <f t="shared" si="17"/>
        <v>0</v>
      </c>
      <c r="AS109" s="1">
        <f t="shared" si="18"/>
        <v>0</v>
      </c>
      <c r="AT109" s="1">
        <f t="shared" si="19"/>
        <v>0</v>
      </c>
      <c r="AU109" s="1">
        <f t="shared" si="20"/>
        <v>2</v>
      </c>
      <c r="AV109" s="1" t="s">
        <v>98</v>
      </c>
      <c r="AW109" s="1">
        <v>44.52</v>
      </c>
    </row>
    <row r="110" spans="4:55" x14ac:dyDescent="0.25">
      <c r="D110" s="1">
        <v>49</v>
      </c>
      <c r="E110" s="1" t="s">
        <v>24</v>
      </c>
      <c r="F110" s="1">
        <v>1</v>
      </c>
      <c r="G110" s="1">
        <v>3155.75</v>
      </c>
      <c r="H110" s="1">
        <v>3133.75</v>
      </c>
      <c r="I110" s="3">
        <v>44026.041666666664</v>
      </c>
      <c r="J110" s="3">
        <v>44026.5625</v>
      </c>
      <c r="K110" s="1">
        <v>-1116</v>
      </c>
      <c r="L110" s="121">
        <f t="shared" si="0"/>
        <v>-1128</v>
      </c>
      <c r="M110" s="97">
        <f t="shared" si="6"/>
        <v>9865.5</v>
      </c>
      <c r="N110" s="1">
        <f t="shared" si="7"/>
        <v>6959.5</v>
      </c>
      <c r="O110" s="4">
        <f t="shared" si="25"/>
        <v>-1128</v>
      </c>
      <c r="P110" s="4">
        <f t="shared" si="8"/>
        <v>1</v>
      </c>
      <c r="Q110" s="1">
        <f t="shared" si="23"/>
        <v>1</v>
      </c>
      <c r="R110" s="1">
        <f t="shared" si="22"/>
        <v>-0.54558375292536465</v>
      </c>
      <c r="T110" s="1">
        <v>49</v>
      </c>
      <c r="U110" s="1" t="s">
        <v>24</v>
      </c>
      <c r="V110" s="1">
        <v>1</v>
      </c>
      <c r="W110" s="1"/>
      <c r="X110" s="1"/>
      <c r="Y110" s="3"/>
      <c r="Z110" s="3"/>
      <c r="AA110" s="1"/>
      <c r="AB110" s="121">
        <f t="shared" si="2"/>
        <v>-12</v>
      </c>
      <c r="AC110" s="121">
        <f t="shared" si="10"/>
        <v>-588</v>
      </c>
      <c r="AD110" s="121">
        <f t="shared" si="11"/>
        <v>-12</v>
      </c>
      <c r="AE110" s="4">
        <f t="shared" si="12"/>
        <v>-12</v>
      </c>
      <c r="AF110" s="6">
        <f t="shared" si="3"/>
        <v>1</v>
      </c>
      <c r="AG110" s="120">
        <f t="shared" si="13"/>
        <v>49</v>
      </c>
      <c r="AH110" s="121">
        <f t="shared" si="4"/>
        <v>8</v>
      </c>
      <c r="AI110" s="126">
        <f t="shared" si="5"/>
        <v>1116</v>
      </c>
      <c r="AJ110" s="128"/>
      <c r="AM110" s="108">
        <v>40</v>
      </c>
      <c r="AN110" s="1" t="s">
        <v>99</v>
      </c>
      <c r="AO110" s="1">
        <v>532.02</v>
      </c>
      <c r="AP110" s="1">
        <f t="shared" si="15"/>
        <v>1130.7999999999993</v>
      </c>
      <c r="AQ110" s="1">
        <f t="shared" si="16"/>
        <v>1207.02</v>
      </c>
      <c r="AR110" s="1">
        <f t="shared" si="17"/>
        <v>0</v>
      </c>
      <c r="AS110" s="1">
        <f t="shared" si="18"/>
        <v>0</v>
      </c>
      <c r="AT110" s="1">
        <f t="shared" si="19"/>
        <v>0</v>
      </c>
      <c r="AU110" s="1">
        <f t="shared" si="20"/>
        <v>3</v>
      </c>
      <c r="AV110" s="1" t="s">
        <v>99</v>
      </c>
      <c r="AW110" s="1">
        <v>532.02</v>
      </c>
    </row>
    <row r="111" spans="4:55" x14ac:dyDescent="0.25">
      <c r="D111" s="1">
        <v>50</v>
      </c>
      <c r="E111" s="1" t="s">
        <v>24</v>
      </c>
      <c r="F111" s="1">
        <v>1</v>
      </c>
      <c r="G111" s="1">
        <v>3234</v>
      </c>
      <c r="H111" s="1">
        <v>3211.25</v>
      </c>
      <c r="I111" s="3">
        <v>44036.041666666664</v>
      </c>
      <c r="J111" s="3">
        <v>44036.25</v>
      </c>
      <c r="K111" s="1">
        <v>-1153.5</v>
      </c>
      <c r="L111" s="121">
        <f t="shared" si="0"/>
        <v>-1165.5</v>
      </c>
      <c r="M111" s="97">
        <f t="shared" si="6"/>
        <v>8700</v>
      </c>
      <c r="N111" s="1">
        <f t="shared" si="7"/>
        <v>6959.5</v>
      </c>
      <c r="O111" s="4">
        <f t="shared" si="25"/>
        <v>-1165.5</v>
      </c>
      <c r="P111" s="4">
        <f t="shared" si="8"/>
        <v>1</v>
      </c>
      <c r="Q111" s="1">
        <f t="shared" si="23"/>
        <v>2</v>
      </c>
      <c r="R111" s="1">
        <f t="shared" si="22"/>
        <v>-0.14015444004960884</v>
      </c>
      <c r="T111" s="1">
        <v>50</v>
      </c>
      <c r="U111" s="1" t="s">
        <v>24</v>
      </c>
      <c r="V111" s="1">
        <v>1</v>
      </c>
      <c r="W111" s="1"/>
      <c r="X111" s="1"/>
      <c r="Y111" s="3"/>
      <c r="Z111" s="3"/>
      <c r="AA111" s="1"/>
      <c r="AB111" s="121">
        <f t="shared" si="2"/>
        <v>-12</v>
      </c>
      <c r="AC111" s="121">
        <f t="shared" si="10"/>
        <v>-600</v>
      </c>
      <c r="AD111" s="121">
        <f t="shared" si="11"/>
        <v>-12</v>
      </c>
      <c r="AE111" s="4">
        <f t="shared" si="12"/>
        <v>-12</v>
      </c>
      <c r="AF111" s="6">
        <f t="shared" si="3"/>
        <v>1</v>
      </c>
      <c r="AG111" s="120">
        <f t="shared" si="13"/>
        <v>50</v>
      </c>
      <c r="AH111" s="121">
        <f t="shared" si="4"/>
        <v>8</v>
      </c>
      <c r="AI111" s="126">
        <f t="shared" si="5"/>
        <v>1153.5</v>
      </c>
      <c r="AJ111" s="128"/>
      <c r="AM111" s="108">
        <v>41</v>
      </c>
      <c r="AN111" s="1" t="s">
        <v>100</v>
      </c>
      <c r="AO111" s="1">
        <v>107.02</v>
      </c>
      <c r="AP111" s="1">
        <f t="shared" si="15"/>
        <v>1237.8199999999993</v>
      </c>
      <c r="AQ111" s="1">
        <f t="shared" si="16"/>
        <v>1207.02</v>
      </c>
      <c r="AR111" s="1">
        <f t="shared" si="17"/>
        <v>0</v>
      </c>
      <c r="AS111" s="1">
        <f t="shared" si="18"/>
        <v>0</v>
      </c>
      <c r="AT111" s="1">
        <f t="shared" si="19"/>
        <v>0</v>
      </c>
      <c r="AU111" s="1">
        <f t="shared" si="20"/>
        <v>4</v>
      </c>
      <c r="AV111" s="1" t="s">
        <v>100</v>
      </c>
      <c r="AW111" s="1">
        <v>107.02</v>
      </c>
    </row>
    <row r="112" spans="4:55" x14ac:dyDescent="0.25">
      <c r="D112" s="1">
        <v>51</v>
      </c>
      <c r="E112" s="1" t="s">
        <v>24</v>
      </c>
      <c r="F112" s="1">
        <v>1</v>
      </c>
      <c r="G112" s="1">
        <v>3220</v>
      </c>
      <c r="H112" s="1">
        <v>3236.75</v>
      </c>
      <c r="I112" s="3">
        <v>44041.041666666664</v>
      </c>
      <c r="J112" s="3">
        <v>44041.645833333336</v>
      </c>
      <c r="K112" s="1">
        <v>821.5</v>
      </c>
      <c r="L112" s="121">
        <f t="shared" si="0"/>
        <v>809.5</v>
      </c>
      <c r="M112" s="97">
        <f t="shared" si="6"/>
        <v>9509.5</v>
      </c>
      <c r="N112" s="1">
        <f t="shared" si="7"/>
        <v>6959.5</v>
      </c>
      <c r="O112" s="4">
        <f t="shared" si="25"/>
        <v>0</v>
      </c>
      <c r="P112" s="4">
        <f t="shared" si="8"/>
        <v>0</v>
      </c>
      <c r="Q112" s="1">
        <f t="shared" si="23"/>
        <v>0</v>
      </c>
      <c r="R112" s="1">
        <f t="shared" si="22"/>
        <v>-0.541105405366063</v>
      </c>
      <c r="T112" s="1">
        <v>51</v>
      </c>
      <c r="U112" s="1" t="s">
        <v>24</v>
      </c>
      <c r="V112" s="1">
        <v>1</v>
      </c>
      <c r="W112" s="1"/>
      <c r="X112" s="1"/>
      <c r="Y112" s="3"/>
      <c r="Z112" s="3"/>
      <c r="AA112" s="1"/>
      <c r="AB112" s="121">
        <f t="shared" si="2"/>
        <v>-12</v>
      </c>
      <c r="AC112" s="121">
        <f t="shared" si="10"/>
        <v>-612</v>
      </c>
      <c r="AD112" s="121">
        <f t="shared" si="11"/>
        <v>-12</v>
      </c>
      <c r="AE112" s="4">
        <f t="shared" si="12"/>
        <v>-12</v>
      </c>
      <c r="AF112" s="6">
        <f t="shared" si="3"/>
        <v>1</v>
      </c>
      <c r="AG112" s="120">
        <f t="shared" si="13"/>
        <v>51</v>
      </c>
      <c r="AH112" s="121">
        <f t="shared" si="4"/>
        <v>8</v>
      </c>
      <c r="AI112" s="126">
        <f t="shared" si="5"/>
        <v>-821.5</v>
      </c>
      <c r="AJ112" s="128"/>
      <c r="AM112" s="108">
        <v>42</v>
      </c>
      <c r="AN112" s="1" t="s">
        <v>101</v>
      </c>
      <c r="AO112" s="1">
        <v>-267.98</v>
      </c>
      <c r="AP112" s="1">
        <f t="shared" si="15"/>
        <v>969.83999999999924</v>
      </c>
      <c r="AQ112" s="1">
        <f t="shared" si="16"/>
        <v>1207.02</v>
      </c>
      <c r="AR112" s="1">
        <f t="shared" si="17"/>
        <v>-267.98</v>
      </c>
      <c r="AS112" s="1">
        <f t="shared" si="18"/>
        <v>1</v>
      </c>
      <c r="AT112" s="1">
        <f t="shared" si="19"/>
        <v>1</v>
      </c>
      <c r="AU112" s="1">
        <f t="shared" si="20"/>
        <v>0</v>
      </c>
      <c r="AV112" s="1" t="s">
        <v>101</v>
      </c>
      <c r="AW112" s="1">
        <v>-267.98</v>
      </c>
    </row>
    <row r="113" spans="4:49" x14ac:dyDescent="0.25">
      <c r="D113" s="1">
        <v>52</v>
      </c>
      <c r="E113" s="1" t="s">
        <v>24</v>
      </c>
      <c r="F113" s="1">
        <v>1</v>
      </c>
      <c r="G113" s="1">
        <v>3338.5</v>
      </c>
      <c r="H113" s="1">
        <v>3372.25</v>
      </c>
      <c r="I113" s="3">
        <v>44055.041666666664</v>
      </c>
      <c r="J113" s="3">
        <v>44055.645833333336</v>
      </c>
      <c r="K113" s="1">
        <v>1671.5</v>
      </c>
      <c r="L113" s="121">
        <f t="shared" si="0"/>
        <v>1659.5</v>
      </c>
      <c r="M113" s="97">
        <f t="shared" si="6"/>
        <v>11169</v>
      </c>
      <c r="N113" s="1">
        <f t="shared" si="7"/>
        <v>6959.5</v>
      </c>
      <c r="O113" s="4">
        <f t="shared" si="25"/>
        <v>0</v>
      </c>
      <c r="P113" s="4">
        <f t="shared" si="8"/>
        <v>0</v>
      </c>
      <c r="Q113" s="1">
        <f t="shared" si="23"/>
        <v>0</v>
      </c>
      <c r="R113" s="1">
        <f t="shared" si="22"/>
        <v>-0.40854719010646001</v>
      </c>
      <c r="T113" s="1">
        <v>52</v>
      </c>
      <c r="U113" s="1" t="s">
        <v>24</v>
      </c>
      <c r="V113" s="1">
        <v>1</v>
      </c>
      <c r="W113" s="1"/>
      <c r="X113" s="1"/>
      <c r="Y113" s="3"/>
      <c r="Z113" s="3"/>
      <c r="AA113" s="1"/>
      <c r="AB113" s="121">
        <f t="shared" si="2"/>
        <v>-12</v>
      </c>
      <c r="AC113" s="121">
        <f t="shared" si="10"/>
        <v>-624</v>
      </c>
      <c r="AD113" s="121">
        <f t="shared" si="11"/>
        <v>-12</v>
      </c>
      <c r="AE113" s="4">
        <f t="shared" si="12"/>
        <v>-12</v>
      </c>
      <c r="AF113" s="6">
        <f t="shared" si="3"/>
        <v>1</v>
      </c>
      <c r="AG113" s="120">
        <f t="shared" si="13"/>
        <v>52</v>
      </c>
      <c r="AH113" s="121">
        <f t="shared" si="4"/>
        <v>8</v>
      </c>
      <c r="AI113" s="126">
        <f t="shared" si="5"/>
        <v>-1671.5</v>
      </c>
      <c r="AJ113" s="128"/>
      <c r="AM113" s="108">
        <v>43</v>
      </c>
      <c r="AN113" s="1" t="s">
        <v>102</v>
      </c>
      <c r="AO113" s="1">
        <v>207.02</v>
      </c>
      <c r="AP113" s="1">
        <f t="shared" si="15"/>
        <v>1176.8599999999992</v>
      </c>
      <c r="AQ113" s="1">
        <f t="shared" si="16"/>
        <v>1207.02</v>
      </c>
      <c r="AR113" s="1">
        <f t="shared" si="17"/>
        <v>0</v>
      </c>
      <c r="AS113" s="1">
        <f t="shared" si="18"/>
        <v>0</v>
      </c>
      <c r="AT113" s="1">
        <f t="shared" si="19"/>
        <v>0</v>
      </c>
      <c r="AU113" s="1">
        <f t="shared" si="20"/>
        <v>1</v>
      </c>
      <c r="AV113" s="1" t="s">
        <v>102</v>
      </c>
      <c r="AW113" s="1">
        <v>207.02</v>
      </c>
    </row>
    <row r="114" spans="4:49" x14ac:dyDescent="0.25">
      <c r="D114" s="1">
        <v>53</v>
      </c>
      <c r="E114" s="1" t="s">
        <v>24</v>
      </c>
      <c r="F114" s="1">
        <v>1</v>
      </c>
      <c r="G114" s="1">
        <v>3370.75</v>
      </c>
      <c r="H114" s="1">
        <v>3379.5</v>
      </c>
      <c r="I114" s="3">
        <v>44060.041666666664</v>
      </c>
      <c r="J114" s="3">
        <v>44060.645833333336</v>
      </c>
      <c r="K114" s="1">
        <v>421.5</v>
      </c>
      <c r="L114" s="121">
        <f t="shared" si="0"/>
        <v>409.5</v>
      </c>
      <c r="M114" s="97">
        <f t="shared" si="6"/>
        <v>11578.5</v>
      </c>
      <c r="N114" s="1">
        <f t="shared" si="7"/>
        <v>6959.5</v>
      </c>
      <c r="O114" s="4">
        <f t="shared" si="25"/>
        <v>0</v>
      </c>
      <c r="P114" s="4">
        <f t="shared" si="8"/>
        <v>0</v>
      </c>
      <c r="Q114" s="1">
        <f t="shared" si="23"/>
        <v>0</v>
      </c>
      <c r="R114" s="1">
        <f t="shared" si="22"/>
        <v>-0.24982980574926622</v>
      </c>
      <c r="T114" s="1">
        <v>53</v>
      </c>
      <c r="U114" s="1" t="s">
        <v>24</v>
      </c>
      <c r="V114" s="1">
        <v>1</v>
      </c>
      <c r="W114" s="1"/>
      <c r="X114" s="1"/>
      <c r="Y114" s="3"/>
      <c r="Z114" s="3"/>
      <c r="AA114" s="1"/>
      <c r="AB114" s="121">
        <f t="shared" si="2"/>
        <v>-12</v>
      </c>
      <c r="AC114" s="121">
        <f t="shared" si="10"/>
        <v>-636</v>
      </c>
      <c r="AD114" s="121">
        <f t="shared" si="11"/>
        <v>-12</v>
      </c>
      <c r="AE114" s="4">
        <f t="shared" si="12"/>
        <v>-12</v>
      </c>
      <c r="AF114" s="6">
        <f t="shared" si="3"/>
        <v>1</v>
      </c>
      <c r="AG114" s="120">
        <f t="shared" si="13"/>
        <v>53</v>
      </c>
      <c r="AH114" s="121">
        <f t="shared" si="4"/>
        <v>8</v>
      </c>
      <c r="AI114" s="126">
        <f t="shared" si="5"/>
        <v>-421.5</v>
      </c>
      <c r="AJ114" s="128"/>
      <c r="AM114" s="108">
        <v>44</v>
      </c>
      <c r="AN114" s="1" t="s">
        <v>103</v>
      </c>
      <c r="AO114" s="1">
        <v>257.02</v>
      </c>
      <c r="AP114" s="1">
        <f t="shared" si="15"/>
        <v>1433.8799999999992</v>
      </c>
      <c r="AQ114" s="1">
        <f t="shared" si="16"/>
        <v>1207.02</v>
      </c>
      <c r="AR114" s="1">
        <f t="shared" si="17"/>
        <v>0</v>
      </c>
      <c r="AS114" s="1">
        <f t="shared" si="18"/>
        <v>0</v>
      </c>
      <c r="AT114" s="1">
        <f t="shared" si="19"/>
        <v>0</v>
      </c>
      <c r="AU114" s="1">
        <f t="shared" si="20"/>
        <v>2</v>
      </c>
      <c r="AV114" s="1" t="s">
        <v>103</v>
      </c>
      <c r="AW114" s="1">
        <v>257.02</v>
      </c>
    </row>
    <row r="115" spans="4:49" x14ac:dyDescent="0.25">
      <c r="D115" s="1">
        <v>54</v>
      </c>
      <c r="E115" s="1" t="s">
        <v>24</v>
      </c>
      <c r="F115" s="1">
        <v>1</v>
      </c>
      <c r="G115" s="1">
        <v>3361.75</v>
      </c>
      <c r="H115" s="1">
        <v>3371</v>
      </c>
      <c r="I115" s="3">
        <v>44063.041666666664</v>
      </c>
      <c r="J115" s="3">
        <v>44063.645833333336</v>
      </c>
      <c r="K115" s="1">
        <v>446.5</v>
      </c>
      <c r="L115" s="121">
        <f t="shared" si="0"/>
        <v>434.5</v>
      </c>
      <c r="M115" s="97">
        <f t="shared" si="6"/>
        <v>12013</v>
      </c>
      <c r="N115" s="1">
        <f t="shared" si="7"/>
        <v>6959.5</v>
      </c>
      <c r="O115" s="4">
        <f t="shared" si="25"/>
        <v>0</v>
      </c>
      <c r="P115" s="4">
        <f t="shared" si="8"/>
        <v>0</v>
      </c>
      <c r="Q115" s="1">
        <f t="shared" si="23"/>
        <v>0</v>
      </c>
      <c r="R115" s="1">
        <f t="shared" si="22"/>
        <v>-0.52555142059078319</v>
      </c>
      <c r="T115" s="1">
        <v>54</v>
      </c>
      <c r="U115" s="1" t="s">
        <v>24</v>
      </c>
      <c r="V115" s="1">
        <v>1</v>
      </c>
      <c r="W115" s="1"/>
      <c r="X115" s="1"/>
      <c r="Y115" s="3"/>
      <c r="Z115" s="3"/>
      <c r="AA115" s="1"/>
      <c r="AB115" s="121">
        <f t="shared" si="2"/>
        <v>-12</v>
      </c>
      <c r="AC115" s="121">
        <f t="shared" si="10"/>
        <v>-648</v>
      </c>
      <c r="AD115" s="121">
        <f t="shared" si="11"/>
        <v>-12</v>
      </c>
      <c r="AE115" s="4">
        <f t="shared" si="12"/>
        <v>-12</v>
      </c>
      <c r="AF115" s="6">
        <f t="shared" si="3"/>
        <v>1</v>
      </c>
      <c r="AG115" s="120">
        <f t="shared" si="13"/>
        <v>54</v>
      </c>
      <c r="AH115" s="121">
        <f t="shared" si="4"/>
        <v>8</v>
      </c>
      <c r="AI115" s="126">
        <f t="shared" si="5"/>
        <v>-446.5</v>
      </c>
      <c r="AJ115" s="128"/>
      <c r="AM115" s="108">
        <v>45</v>
      </c>
      <c r="AN115" s="1" t="s">
        <v>104</v>
      </c>
      <c r="AO115" s="1">
        <v>-117.98</v>
      </c>
      <c r="AP115" s="1">
        <f t="shared" si="15"/>
        <v>1315.8999999999992</v>
      </c>
      <c r="AQ115" s="1">
        <f t="shared" si="16"/>
        <v>1207.02</v>
      </c>
      <c r="AR115" s="1">
        <f t="shared" si="17"/>
        <v>-117.98</v>
      </c>
      <c r="AS115" s="1">
        <f t="shared" si="18"/>
        <v>1</v>
      </c>
      <c r="AT115" s="1">
        <f t="shared" si="19"/>
        <v>1</v>
      </c>
      <c r="AU115" s="1">
        <f t="shared" si="20"/>
        <v>0</v>
      </c>
      <c r="AV115" s="1" t="s">
        <v>104</v>
      </c>
      <c r="AW115" s="1">
        <v>-117.98</v>
      </c>
    </row>
    <row r="116" spans="4:49" x14ac:dyDescent="0.25">
      <c r="D116" s="1">
        <v>55</v>
      </c>
      <c r="E116" s="1" t="s">
        <v>24</v>
      </c>
      <c r="F116" s="1">
        <v>1</v>
      </c>
      <c r="G116" s="1">
        <v>3498</v>
      </c>
      <c r="H116" s="1">
        <v>3505.75</v>
      </c>
      <c r="I116" s="3">
        <v>44075.041666666664</v>
      </c>
      <c r="J116" s="3">
        <v>44075.645833333336</v>
      </c>
      <c r="K116" s="1">
        <v>371.5</v>
      </c>
      <c r="L116" s="121">
        <f t="shared" si="0"/>
        <v>359.5</v>
      </c>
      <c r="M116" s="97">
        <f t="shared" si="6"/>
        <v>12372.5</v>
      </c>
      <c r="N116" s="1">
        <f t="shared" si="7"/>
        <v>6959.5</v>
      </c>
      <c r="O116" s="4">
        <f t="shared" si="25"/>
        <v>0</v>
      </c>
      <c r="P116" s="4">
        <f t="shared" si="8"/>
        <v>0</v>
      </c>
      <c r="Q116" s="1">
        <f t="shared" si="23"/>
        <v>0</v>
      </c>
      <c r="R116" s="1">
        <f t="shared" si="22"/>
        <v>-0.37823815078042011</v>
      </c>
      <c r="T116" s="1">
        <v>55</v>
      </c>
      <c r="U116" s="1" t="s">
        <v>24</v>
      </c>
      <c r="V116" s="1">
        <v>1</v>
      </c>
      <c r="W116" s="1"/>
      <c r="X116" s="1"/>
      <c r="Y116" s="3"/>
      <c r="Z116" s="3"/>
      <c r="AA116" s="1"/>
      <c r="AB116" s="121">
        <f t="shared" si="2"/>
        <v>-12</v>
      </c>
      <c r="AC116" s="121">
        <f t="shared" si="10"/>
        <v>-660</v>
      </c>
      <c r="AD116" s="121">
        <f t="shared" si="11"/>
        <v>-12</v>
      </c>
      <c r="AE116" s="4">
        <f t="shared" si="12"/>
        <v>-12</v>
      </c>
      <c r="AF116" s="6">
        <f t="shared" si="3"/>
        <v>1</v>
      </c>
      <c r="AG116" s="120">
        <f t="shared" si="13"/>
        <v>55</v>
      </c>
      <c r="AH116" s="121">
        <f t="shared" si="4"/>
        <v>8</v>
      </c>
      <c r="AI116" s="126">
        <f t="shared" si="5"/>
        <v>-371.5</v>
      </c>
      <c r="AJ116" s="128"/>
      <c r="AM116" s="108">
        <v>46</v>
      </c>
      <c r="AN116" s="1" t="s">
        <v>105</v>
      </c>
      <c r="AO116" s="6">
        <v>-1042.98</v>
      </c>
      <c r="AP116" s="1">
        <f t="shared" si="15"/>
        <v>272.91999999999916</v>
      </c>
      <c r="AQ116" s="1">
        <f t="shared" si="16"/>
        <v>1207.02</v>
      </c>
      <c r="AR116" s="1">
        <f t="shared" si="17"/>
        <v>-1042.98</v>
      </c>
      <c r="AS116" s="1">
        <f t="shared" si="18"/>
        <v>1</v>
      </c>
      <c r="AT116" s="1">
        <f t="shared" si="19"/>
        <v>2</v>
      </c>
      <c r="AU116" s="1">
        <f t="shared" si="20"/>
        <v>0</v>
      </c>
      <c r="AV116" s="1" t="s">
        <v>105</v>
      </c>
      <c r="AW116" s="6">
        <v>-1042.98</v>
      </c>
    </row>
    <row r="117" spans="4:49" x14ac:dyDescent="0.25">
      <c r="D117" s="1">
        <v>56</v>
      </c>
      <c r="E117" s="1" t="s">
        <v>24</v>
      </c>
      <c r="F117" s="1">
        <v>1</v>
      </c>
      <c r="G117" s="1">
        <v>3442.25</v>
      </c>
      <c r="H117" s="1">
        <v>3418.25</v>
      </c>
      <c r="I117" s="3">
        <v>44078.041666666664</v>
      </c>
      <c r="J117" s="3">
        <v>44078.604166666664</v>
      </c>
      <c r="K117" s="1">
        <v>-1216</v>
      </c>
      <c r="L117" s="121">
        <f t="shared" si="0"/>
        <v>-1228</v>
      </c>
      <c r="M117" s="97">
        <f t="shared" si="6"/>
        <v>11144.5</v>
      </c>
      <c r="N117" s="1">
        <f t="shared" si="7"/>
        <v>6959.5</v>
      </c>
      <c r="O117" s="4">
        <f t="shared" si="25"/>
        <v>-1228</v>
      </c>
      <c r="P117" s="4">
        <f t="shared" si="8"/>
        <v>1</v>
      </c>
      <c r="Q117" s="1">
        <f t="shared" si="23"/>
        <v>1</v>
      </c>
      <c r="R117" s="1">
        <f t="shared" si="22"/>
        <v>0.17463169566755385</v>
      </c>
      <c r="T117" s="1">
        <v>56</v>
      </c>
      <c r="U117" s="1" t="s">
        <v>24</v>
      </c>
      <c r="V117" s="1">
        <v>1</v>
      </c>
      <c r="W117" s="1"/>
      <c r="X117" s="1"/>
      <c r="Y117" s="3"/>
      <c r="Z117" s="3"/>
      <c r="AA117" s="1"/>
      <c r="AB117" s="121">
        <f t="shared" si="2"/>
        <v>-12</v>
      </c>
      <c r="AC117" s="121">
        <f t="shared" si="10"/>
        <v>-672</v>
      </c>
      <c r="AD117" s="121">
        <f t="shared" si="11"/>
        <v>-12</v>
      </c>
      <c r="AE117" s="4">
        <f t="shared" si="12"/>
        <v>-12</v>
      </c>
      <c r="AF117" s="6">
        <f t="shared" si="3"/>
        <v>1</v>
      </c>
      <c r="AG117" s="120">
        <f t="shared" si="13"/>
        <v>56</v>
      </c>
      <c r="AH117" s="121">
        <f t="shared" si="4"/>
        <v>8</v>
      </c>
      <c r="AI117" s="126">
        <f t="shared" si="5"/>
        <v>1216</v>
      </c>
      <c r="AJ117" s="128"/>
      <c r="AM117" s="108">
        <v>47</v>
      </c>
      <c r="AN117" s="1" t="s">
        <v>106</v>
      </c>
      <c r="AO117" s="1">
        <v>-30.48</v>
      </c>
      <c r="AP117" s="1">
        <f t="shared" si="15"/>
        <v>242.43999999999917</v>
      </c>
      <c r="AQ117" s="1">
        <f t="shared" si="16"/>
        <v>1207.02</v>
      </c>
      <c r="AR117" s="1">
        <f t="shared" si="17"/>
        <v>-30.48</v>
      </c>
      <c r="AS117" s="1">
        <f t="shared" si="18"/>
        <v>1</v>
      </c>
      <c r="AT117" s="1">
        <f t="shared" si="19"/>
        <v>3</v>
      </c>
      <c r="AU117" s="1">
        <f t="shared" si="20"/>
        <v>0</v>
      </c>
      <c r="AV117" s="1" t="s">
        <v>106</v>
      </c>
      <c r="AW117" s="1">
        <v>-30.48</v>
      </c>
    </row>
    <row r="118" spans="4:49" x14ac:dyDescent="0.25">
      <c r="D118" s="1">
        <v>57</v>
      </c>
      <c r="E118" s="1" t="s">
        <v>24</v>
      </c>
      <c r="F118" s="1">
        <v>1</v>
      </c>
      <c r="G118" s="1">
        <v>3326.5</v>
      </c>
      <c r="H118" s="1">
        <v>3392.25</v>
      </c>
      <c r="I118" s="3">
        <v>44083.041666666664</v>
      </c>
      <c r="J118" s="3">
        <v>44083.645833333336</v>
      </c>
      <c r="K118" s="1">
        <v>3271.5</v>
      </c>
      <c r="L118" s="121">
        <f t="shared" si="0"/>
        <v>3259.5</v>
      </c>
      <c r="M118" s="97">
        <f t="shared" si="6"/>
        <v>14404</v>
      </c>
      <c r="N118" s="1">
        <f t="shared" si="7"/>
        <v>6959.5</v>
      </c>
      <c r="O118" s="4">
        <f t="shared" si="25"/>
        <v>0</v>
      </c>
      <c r="P118" s="4">
        <f t="shared" si="8"/>
        <v>0</v>
      </c>
      <c r="Q118" s="1">
        <f t="shared" si="23"/>
        <v>0</v>
      </c>
      <c r="R118" s="1">
        <f t="shared" si="22"/>
        <v>-0.25590732085560319</v>
      </c>
      <c r="T118" s="1">
        <v>57</v>
      </c>
      <c r="U118" s="1" t="s">
        <v>24</v>
      </c>
      <c r="V118" s="1">
        <v>1</v>
      </c>
      <c r="W118" s="1"/>
      <c r="X118" s="1"/>
      <c r="Y118" s="3"/>
      <c r="Z118" s="3"/>
      <c r="AA118" s="1"/>
      <c r="AB118" s="121">
        <f t="shared" si="2"/>
        <v>-12</v>
      </c>
      <c r="AC118" s="121">
        <f t="shared" si="10"/>
        <v>-684</v>
      </c>
      <c r="AD118" s="121">
        <f t="shared" si="11"/>
        <v>-12</v>
      </c>
      <c r="AE118" s="4">
        <f t="shared" si="12"/>
        <v>-12</v>
      </c>
      <c r="AF118" s="6">
        <f t="shared" si="3"/>
        <v>1</v>
      </c>
      <c r="AG118" s="120">
        <f t="shared" si="13"/>
        <v>57</v>
      </c>
      <c r="AH118" s="121">
        <f t="shared" si="4"/>
        <v>8</v>
      </c>
      <c r="AI118" s="126">
        <f t="shared" si="5"/>
        <v>-3271.5</v>
      </c>
      <c r="AJ118" s="128"/>
      <c r="AM118" s="108">
        <v>48</v>
      </c>
      <c r="AN118" s="1" t="s">
        <v>107</v>
      </c>
      <c r="AO118" s="6">
        <v>-1080.48</v>
      </c>
      <c r="AP118" s="1">
        <f t="shared" si="15"/>
        <v>-838.04000000000087</v>
      </c>
      <c r="AQ118" s="1">
        <f t="shared" si="16"/>
        <v>1207.02</v>
      </c>
      <c r="AR118" s="1">
        <f t="shared" si="17"/>
        <v>-1080.48</v>
      </c>
      <c r="AS118" s="1">
        <f t="shared" si="18"/>
        <v>1</v>
      </c>
      <c r="AT118" s="1">
        <f t="shared" si="19"/>
        <v>4</v>
      </c>
      <c r="AU118" s="1">
        <f t="shared" si="20"/>
        <v>0</v>
      </c>
      <c r="AV118" s="1" t="s">
        <v>107</v>
      </c>
      <c r="AW118" s="6">
        <v>-1080.48</v>
      </c>
    </row>
    <row r="119" spans="4:49" x14ac:dyDescent="0.25">
      <c r="D119" s="1">
        <v>58</v>
      </c>
      <c r="E119" s="1" t="s">
        <v>24</v>
      </c>
      <c r="F119" s="1">
        <v>1</v>
      </c>
      <c r="G119" s="1">
        <v>3343.25</v>
      </c>
      <c r="H119" s="1">
        <v>3344.5</v>
      </c>
      <c r="I119" s="3">
        <v>44085.041666666664</v>
      </c>
      <c r="J119" s="3">
        <v>44085.645833333336</v>
      </c>
      <c r="K119" s="1">
        <v>46.5</v>
      </c>
      <c r="L119" s="121">
        <f t="shared" si="0"/>
        <v>34.5</v>
      </c>
      <c r="M119" s="97">
        <f t="shared" si="6"/>
        <v>14438.5</v>
      </c>
      <c r="N119" s="1">
        <f t="shared" si="7"/>
        <v>6959.5</v>
      </c>
      <c r="O119" s="4">
        <f t="shared" si="25"/>
        <v>0</v>
      </c>
      <c r="P119" s="4">
        <f t="shared" si="8"/>
        <v>0</v>
      </c>
      <c r="Q119" s="1">
        <f t="shared" si="23"/>
        <v>0</v>
      </c>
      <c r="R119" s="1">
        <f t="shared" si="22"/>
        <v>-0.19333802016927282</v>
      </c>
      <c r="T119" s="1">
        <v>58</v>
      </c>
      <c r="U119" s="1" t="s">
        <v>24</v>
      </c>
      <c r="V119" s="1">
        <v>1</v>
      </c>
      <c r="W119" s="1"/>
      <c r="X119" s="1"/>
      <c r="Y119" s="3"/>
      <c r="Z119" s="3"/>
      <c r="AA119" s="1"/>
      <c r="AB119" s="121">
        <f t="shared" si="2"/>
        <v>-12</v>
      </c>
      <c r="AC119" s="121">
        <f t="shared" si="10"/>
        <v>-696</v>
      </c>
      <c r="AD119" s="121">
        <f t="shared" si="11"/>
        <v>-12</v>
      </c>
      <c r="AE119" s="4">
        <f t="shared" si="12"/>
        <v>-12</v>
      </c>
      <c r="AF119" s="6">
        <f t="shared" si="3"/>
        <v>1</v>
      </c>
      <c r="AG119" s="120">
        <f t="shared" si="13"/>
        <v>58</v>
      </c>
      <c r="AH119" s="121">
        <f t="shared" si="4"/>
        <v>8</v>
      </c>
      <c r="AI119" s="126">
        <f t="shared" si="5"/>
        <v>-46.5</v>
      </c>
      <c r="AJ119" s="128"/>
      <c r="AM119" s="108">
        <v>49</v>
      </c>
      <c r="AN119" s="1" t="s">
        <v>108</v>
      </c>
      <c r="AO119" s="6">
        <v>1857.02</v>
      </c>
      <c r="AP119" s="1">
        <f t="shared" si="15"/>
        <v>1018.9799999999991</v>
      </c>
      <c r="AQ119" s="1">
        <f t="shared" si="16"/>
        <v>1857.02</v>
      </c>
      <c r="AR119" s="1">
        <f t="shared" si="17"/>
        <v>0</v>
      </c>
      <c r="AS119" s="1">
        <f t="shared" si="18"/>
        <v>0</v>
      </c>
      <c r="AT119" s="1">
        <f t="shared" si="19"/>
        <v>0</v>
      </c>
      <c r="AU119" s="1">
        <f t="shared" si="20"/>
        <v>1</v>
      </c>
      <c r="AV119" s="1" t="s">
        <v>108</v>
      </c>
      <c r="AW119" s="6">
        <v>1857.02</v>
      </c>
    </row>
    <row r="120" spans="4:49" x14ac:dyDescent="0.25">
      <c r="D120" s="1">
        <v>59</v>
      </c>
      <c r="E120" s="1" t="s">
        <v>24</v>
      </c>
      <c r="F120" s="1">
        <v>1</v>
      </c>
      <c r="G120" s="1">
        <v>3365.5</v>
      </c>
      <c r="H120" s="1">
        <v>3342</v>
      </c>
      <c r="I120" s="3">
        <v>44091.041666666664</v>
      </c>
      <c r="J120" s="3">
        <v>44091.145833333336</v>
      </c>
      <c r="K120" s="1">
        <v>-1191</v>
      </c>
      <c r="L120" s="121">
        <f t="shared" si="0"/>
        <v>-1203</v>
      </c>
      <c r="M120" s="97">
        <f t="shared" si="6"/>
        <v>13235.5</v>
      </c>
      <c r="N120" s="1">
        <f t="shared" si="7"/>
        <v>6959.5</v>
      </c>
      <c r="O120" s="4">
        <f t="shared" si="25"/>
        <v>-1203</v>
      </c>
      <c r="P120" s="4">
        <f t="shared" si="8"/>
        <v>1</v>
      </c>
      <c r="Q120" s="1">
        <f t="shared" si="23"/>
        <v>1</v>
      </c>
      <c r="R120" s="1">
        <f t="shared" si="22"/>
        <v>-0.16186849609658316</v>
      </c>
      <c r="T120" s="1">
        <v>59</v>
      </c>
      <c r="U120" s="1" t="s">
        <v>24</v>
      </c>
      <c r="V120" s="1">
        <v>1</v>
      </c>
      <c r="W120" s="1"/>
      <c r="X120" s="1"/>
      <c r="Y120" s="3"/>
      <c r="Z120" s="3"/>
      <c r="AA120" s="1"/>
      <c r="AB120" s="121">
        <f t="shared" si="2"/>
        <v>-12</v>
      </c>
      <c r="AC120" s="121">
        <f t="shared" si="10"/>
        <v>-708</v>
      </c>
      <c r="AD120" s="121">
        <f t="shared" si="11"/>
        <v>-12</v>
      </c>
      <c r="AE120" s="4">
        <f t="shared" si="12"/>
        <v>-12</v>
      </c>
      <c r="AF120" s="6">
        <f t="shared" si="3"/>
        <v>1</v>
      </c>
      <c r="AG120" s="120">
        <f t="shared" si="13"/>
        <v>59</v>
      </c>
      <c r="AH120" s="121">
        <f t="shared" si="4"/>
        <v>8</v>
      </c>
      <c r="AI120" s="126">
        <f t="shared" si="5"/>
        <v>1191</v>
      </c>
      <c r="AJ120" s="128"/>
      <c r="AM120" s="108">
        <v>50</v>
      </c>
      <c r="AN120" s="1" t="s">
        <v>109</v>
      </c>
      <c r="AO120" s="1">
        <v>344.52</v>
      </c>
      <c r="AP120" s="1">
        <f t="shared" si="15"/>
        <v>1363.4999999999991</v>
      </c>
      <c r="AQ120" s="1">
        <f t="shared" si="16"/>
        <v>1857.02</v>
      </c>
      <c r="AR120" s="1">
        <f t="shared" si="17"/>
        <v>0</v>
      </c>
      <c r="AS120" s="1">
        <f t="shared" si="18"/>
        <v>0</v>
      </c>
      <c r="AT120" s="1">
        <f t="shared" si="19"/>
        <v>0</v>
      </c>
      <c r="AU120" s="1">
        <f t="shared" si="20"/>
        <v>2</v>
      </c>
      <c r="AV120" s="1" t="s">
        <v>109</v>
      </c>
      <c r="AW120" s="1">
        <v>344.52</v>
      </c>
    </row>
    <row r="121" spans="4:49" x14ac:dyDescent="0.25">
      <c r="D121" s="1">
        <v>60</v>
      </c>
      <c r="E121" s="1" t="s">
        <v>24</v>
      </c>
      <c r="F121" s="1">
        <v>1</v>
      </c>
      <c r="G121" s="1">
        <v>3321.75</v>
      </c>
      <c r="H121" s="1">
        <v>3285.25</v>
      </c>
      <c r="I121" s="3">
        <v>44095.041666666664</v>
      </c>
      <c r="J121" s="3">
        <v>44095.3125</v>
      </c>
      <c r="K121" s="1">
        <v>-1841</v>
      </c>
      <c r="L121" s="121">
        <f t="shared" si="0"/>
        <v>-1853</v>
      </c>
      <c r="M121" s="97">
        <f t="shared" si="6"/>
        <v>11382.5</v>
      </c>
      <c r="N121" s="1">
        <f t="shared" si="7"/>
        <v>6959.5</v>
      </c>
      <c r="O121" s="4">
        <f t="shared" si="25"/>
        <v>-1853</v>
      </c>
      <c r="P121" s="4">
        <f t="shared" si="8"/>
        <v>1</v>
      </c>
      <c r="Q121" s="1">
        <f t="shared" si="23"/>
        <v>2</v>
      </c>
      <c r="R121" s="1">
        <f t="shared" si="22"/>
        <v>0.48740323996156698</v>
      </c>
      <c r="T121" s="1">
        <v>60</v>
      </c>
      <c r="U121" s="1" t="s">
        <v>24</v>
      </c>
      <c r="V121" s="1">
        <v>1</v>
      </c>
      <c r="W121" s="1"/>
      <c r="X121" s="1"/>
      <c r="Y121" s="3"/>
      <c r="Z121" s="3"/>
      <c r="AA121" s="1"/>
      <c r="AB121" s="121">
        <f t="shared" si="2"/>
        <v>-12</v>
      </c>
      <c r="AC121" s="121">
        <f t="shared" si="10"/>
        <v>-720</v>
      </c>
      <c r="AD121" s="121">
        <f t="shared" si="11"/>
        <v>-12</v>
      </c>
      <c r="AE121" s="4">
        <f t="shared" si="12"/>
        <v>-12</v>
      </c>
      <c r="AF121" s="6">
        <f t="shared" si="3"/>
        <v>1</v>
      </c>
      <c r="AG121" s="120">
        <f t="shared" si="13"/>
        <v>60</v>
      </c>
      <c r="AH121" s="121">
        <f t="shared" si="4"/>
        <v>8</v>
      </c>
      <c r="AI121" s="126">
        <f t="shared" si="5"/>
        <v>1841</v>
      </c>
      <c r="AJ121" s="128"/>
      <c r="AM121" s="108">
        <v>51</v>
      </c>
      <c r="AN121" s="1" t="s">
        <v>110</v>
      </c>
      <c r="AO121" s="6">
        <v>-1080.48</v>
      </c>
      <c r="AP121" s="1">
        <f t="shared" si="15"/>
        <v>283.01999999999907</v>
      </c>
      <c r="AQ121" s="1">
        <f t="shared" si="16"/>
        <v>1857.02</v>
      </c>
      <c r="AR121" s="1">
        <f t="shared" si="17"/>
        <v>-1080.48</v>
      </c>
      <c r="AS121" s="1">
        <f t="shared" si="18"/>
        <v>1</v>
      </c>
      <c r="AT121" s="1">
        <f t="shared" si="19"/>
        <v>1</v>
      </c>
      <c r="AU121" s="1">
        <f t="shared" si="20"/>
        <v>0</v>
      </c>
      <c r="AV121" s="1" t="s">
        <v>110</v>
      </c>
      <c r="AW121" s="6">
        <v>-1080.48</v>
      </c>
    </row>
    <row r="122" spans="4:49" x14ac:dyDescent="0.25">
      <c r="D122" s="1">
        <v>61</v>
      </c>
      <c r="E122" s="1" t="s">
        <v>24</v>
      </c>
      <c r="F122" s="1">
        <v>1</v>
      </c>
      <c r="G122" s="1">
        <v>3223.75</v>
      </c>
      <c r="H122" s="1">
        <v>3225</v>
      </c>
      <c r="I122" s="3">
        <v>44098.041666666664</v>
      </c>
      <c r="J122" s="3">
        <v>44098.416666666664</v>
      </c>
      <c r="K122" s="1">
        <v>46.5</v>
      </c>
      <c r="L122" s="121">
        <f t="shared" si="0"/>
        <v>34.5</v>
      </c>
      <c r="M122" s="97">
        <f t="shared" si="6"/>
        <v>11417</v>
      </c>
      <c r="N122" s="1">
        <f t="shared" si="7"/>
        <v>6959.5</v>
      </c>
      <c r="O122" s="4">
        <f t="shared" si="25"/>
        <v>0</v>
      </c>
      <c r="P122" s="4">
        <f t="shared" si="8"/>
        <v>0</v>
      </c>
      <c r="Q122" s="1">
        <f t="shared" si="23"/>
        <v>0</v>
      </c>
      <c r="R122" s="1">
        <f t="shared" si="22"/>
        <v>0.30943472383181075</v>
      </c>
      <c r="T122" s="1">
        <v>61</v>
      </c>
      <c r="U122" s="1" t="s">
        <v>24</v>
      </c>
      <c r="V122" s="1">
        <v>1</v>
      </c>
      <c r="W122" s="1"/>
      <c r="X122" s="1"/>
      <c r="Y122" s="3"/>
      <c r="Z122" s="3"/>
      <c r="AA122" s="1"/>
      <c r="AB122" s="121">
        <f t="shared" si="2"/>
        <v>-12</v>
      </c>
      <c r="AC122" s="121">
        <f t="shared" si="10"/>
        <v>-732</v>
      </c>
      <c r="AD122" s="121">
        <f t="shared" si="11"/>
        <v>-12</v>
      </c>
      <c r="AE122" s="4">
        <f t="shared" si="12"/>
        <v>-12</v>
      </c>
      <c r="AF122" s="6">
        <f t="shared" si="3"/>
        <v>1</v>
      </c>
      <c r="AG122" s="120">
        <f t="shared" si="13"/>
        <v>61</v>
      </c>
      <c r="AH122" s="121">
        <f t="shared" si="4"/>
        <v>8</v>
      </c>
      <c r="AI122" s="126">
        <f t="shared" si="5"/>
        <v>-46.5</v>
      </c>
      <c r="AJ122" s="128"/>
      <c r="AM122" s="108">
        <v>52</v>
      </c>
      <c r="AN122" s="1" t="s">
        <v>111</v>
      </c>
      <c r="AO122" s="1">
        <v>-392.98</v>
      </c>
      <c r="AP122" s="1">
        <f t="shared" si="15"/>
        <v>-109.96000000000095</v>
      </c>
      <c r="AQ122" s="1">
        <f t="shared" si="16"/>
        <v>1857.02</v>
      </c>
      <c r="AR122" s="1">
        <f t="shared" si="17"/>
        <v>-392.98</v>
      </c>
      <c r="AS122" s="1">
        <f t="shared" si="18"/>
        <v>1</v>
      </c>
      <c r="AT122" s="1">
        <f t="shared" si="19"/>
        <v>2</v>
      </c>
      <c r="AU122" s="1">
        <f t="shared" si="20"/>
        <v>0</v>
      </c>
      <c r="AV122" s="1" t="s">
        <v>111</v>
      </c>
      <c r="AW122" s="1">
        <v>-392.98</v>
      </c>
    </row>
    <row r="123" spans="4:49" x14ac:dyDescent="0.25">
      <c r="D123" s="1">
        <v>62</v>
      </c>
      <c r="E123" s="1" t="s">
        <v>24</v>
      </c>
      <c r="F123" s="1">
        <v>1</v>
      </c>
      <c r="G123" s="1">
        <v>3347.75</v>
      </c>
      <c r="H123" s="1">
        <v>3370.25</v>
      </c>
      <c r="I123" s="3">
        <v>44111.041666666664</v>
      </c>
      <c r="J123" s="3">
        <v>44111.416666666664</v>
      </c>
      <c r="K123" s="1">
        <v>1109</v>
      </c>
      <c r="L123" s="121">
        <f t="shared" si="0"/>
        <v>1097</v>
      </c>
      <c r="M123" s="97">
        <f t="shared" si="6"/>
        <v>12514</v>
      </c>
      <c r="N123" s="1">
        <f t="shared" si="7"/>
        <v>6959.5</v>
      </c>
      <c r="O123" s="4">
        <f t="shared" si="25"/>
        <v>0</v>
      </c>
      <c r="P123" s="4">
        <f t="shared" si="8"/>
        <v>0</v>
      </c>
      <c r="Q123" s="1">
        <f t="shared" si="23"/>
        <v>0</v>
      </c>
      <c r="R123" s="1">
        <f t="shared" si="22"/>
        <v>-6.134789612113984E-2</v>
      </c>
      <c r="T123" s="1">
        <v>62</v>
      </c>
      <c r="U123" s="1" t="s">
        <v>24</v>
      </c>
      <c r="V123" s="1">
        <v>1</v>
      </c>
      <c r="W123" s="1"/>
      <c r="X123" s="1"/>
      <c r="Y123" s="3"/>
      <c r="Z123" s="3"/>
      <c r="AA123" s="1"/>
      <c r="AB123" s="121">
        <f t="shared" si="2"/>
        <v>-12</v>
      </c>
      <c r="AC123" s="121">
        <f t="shared" si="10"/>
        <v>-744</v>
      </c>
      <c r="AD123" s="121">
        <f t="shared" si="11"/>
        <v>-12</v>
      </c>
      <c r="AE123" s="4">
        <f t="shared" si="12"/>
        <v>-12</v>
      </c>
      <c r="AF123" s="6">
        <f t="shared" si="3"/>
        <v>1</v>
      </c>
      <c r="AG123" s="120">
        <f t="shared" si="13"/>
        <v>62</v>
      </c>
      <c r="AH123" s="121">
        <f t="shared" si="4"/>
        <v>8</v>
      </c>
      <c r="AI123" s="126">
        <f t="shared" si="5"/>
        <v>-1109</v>
      </c>
      <c r="AJ123" s="128"/>
      <c r="AM123" s="108">
        <v>53</v>
      </c>
      <c r="AN123" s="1" t="s">
        <v>112</v>
      </c>
      <c r="AO123" s="1">
        <v>782.02</v>
      </c>
      <c r="AP123" s="1">
        <f t="shared" si="15"/>
        <v>672.05999999999904</v>
      </c>
      <c r="AQ123" s="1">
        <f t="shared" si="16"/>
        <v>1857.02</v>
      </c>
      <c r="AR123" s="1">
        <f t="shared" si="17"/>
        <v>0</v>
      </c>
      <c r="AS123" s="1">
        <f t="shared" si="18"/>
        <v>0</v>
      </c>
      <c r="AT123" s="1">
        <f t="shared" si="19"/>
        <v>0</v>
      </c>
      <c r="AU123" s="1">
        <f t="shared" si="20"/>
        <v>1</v>
      </c>
      <c r="AV123" s="1" t="s">
        <v>112</v>
      </c>
      <c r="AW123" s="1">
        <v>782.02</v>
      </c>
    </row>
    <row r="124" spans="4:49" x14ac:dyDescent="0.25">
      <c r="D124" s="1">
        <v>63</v>
      </c>
      <c r="E124" s="1" t="s">
        <v>24</v>
      </c>
      <c r="F124" s="1">
        <v>1</v>
      </c>
      <c r="G124" s="1">
        <v>3509.75</v>
      </c>
      <c r="H124" s="1">
        <v>3507.75</v>
      </c>
      <c r="I124" s="3">
        <v>44118.041666666664</v>
      </c>
      <c r="J124" s="3">
        <v>44118.645833333336</v>
      </c>
      <c r="K124" s="1">
        <v>-116</v>
      </c>
      <c r="L124" s="121">
        <f t="shared" si="0"/>
        <v>-128</v>
      </c>
      <c r="M124" s="97">
        <f t="shared" si="6"/>
        <v>12386</v>
      </c>
      <c r="N124" s="1">
        <f t="shared" si="7"/>
        <v>6959.5</v>
      </c>
      <c r="O124" s="4">
        <f t="shared" si="25"/>
        <v>-128</v>
      </c>
      <c r="P124" s="4">
        <f t="shared" si="8"/>
        <v>1</v>
      </c>
      <c r="Q124" s="1">
        <f t="shared" si="23"/>
        <v>1</v>
      </c>
      <c r="R124" s="1">
        <f t="shared" si="22"/>
        <v>-0.22655893284454348</v>
      </c>
      <c r="T124" s="1">
        <v>63</v>
      </c>
      <c r="U124" s="1" t="s">
        <v>24</v>
      </c>
      <c r="V124" s="1">
        <v>1</v>
      </c>
      <c r="W124" s="1"/>
      <c r="X124" s="1"/>
      <c r="Y124" s="3"/>
      <c r="Z124" s="3"/>
      <c r="AA124" s="1"/>
      <c r="AB124" s="121">
        <f t="shared" si="2"/>
        <v>-12</v>
      </c>
      <c r="AC124" s="121">
        <f t="shared" si="10"/>
        <v>-756</v>
      </c>
      <c r="AD124" s="121">
        <f t="shared" si="11"/>
        <v>-12</v>
      </c>
      <c r="AE124" s="4">
        <f t="shared" si="12"/>
        <v>-12</v>
      </c>
      <c r="AF124" s="6">
        <f t="shared" si="3"/>
        <v>1</v>
      </c>
      <c r="AG124" s="120">
        <f t="shared" si="13"/>
        <v>63</v>
      </c>
      <c r="AH124" s="121">
        <f t="shared" si="4"/>
        <v>8</v>
      </c>
      <c r="AI124" s="126">
        <f t="shared" si="5"/>
        <v>116</v>
      </c>
      <c r="AJ124" s="128"/>
      <c r="AM124" s="108">
        <v>54</v>
      </c>
      <c r="AN124" s="1" t="s">
        <v>113</v>
      </c>
      <c r="AO124" s="1">
        <v>244.52</v>
      </c>
      <c r="AP124" s="1">
        <f t="shared" si="15"/>
        <v>916.57999999999902</v>
      </c>
      <c r="AQ124" s="1">
        <f t="shared" si="16"/>
        <v>1857.02</v>
      </c>
      <c r="AR124" s="1">
        <f t="shared" si="17"/>
        <v>0</v>
      </c>
      <c r="AS124" s="1">
        <f t="shared" si="18"/>
        <v>0</v>
      </c>
      <c r="AT124" s="1">
        <f t="shared" si="19"/>
        <v>0</v>
      </c>
      <c r="AU124" s="1">
        <f t="shared" si="20"/>
        <v>2</v>
      </c>
      <c r="AV124" s="1" t="s">
        <v>113</v>
      </c>
      <c r="AW124" s="1">
        <v>244.52</v>
      </c>
    </row>
    <row r="125" spans="4:49" x14ac:dyDescent="0.25">
      <c r="D125" s="1">
        <v>64</v>
      </c>
      <c r="E125" s="1" t="s">
        <v>24</v>
      </c>
      <c r="F125" s="1">
        <v>1</v>
      </c>
      <c r="G125" s="1">
        <v>3479</v>
      </c>
      <c r="H125" s="1">
        <v>3454.75</v>
      </c>
      <c r="I125" s="3">
        <v>44119.041666666664</v>
      </c>
      <c r="J125" s="3">
        <v>44119.354166666664</v>
      </c>
      <c r="K125" s="1">
        <v>-1228.5</v>
      </c>
      <c r="L125" s="121">
        <f t="shared" si="0"/>
        <v>-1240.5</v>
      </c>
      <c r="M125" s="97">
        <f t="shared" si="6"/>
        <v>11145.5</v>
      </c>
      <c r="N125" s="1">
        <f t="shared" si="7"/>
        <v>6959.5</v>
      </c>
      <c r="O125" s="4">
        <f t="shared" si="25"/>
        <v>-1240.5</v>
      </c>
      <c r="P125" s="4">
        <f t="shared" si="8"/>
        <v>1</v>
      </c>
      <c r="Q125" s="1">
        <f t="shared" si="23"/>
        <v>2</v>
      </c>
      <c r="R125" s="1">
        <f t="shared" si="22"/>
        <v>-0.19755978622436809</v>
      </c>
      <c r="T125" s="1">
        <v>64</v>
      </c>
      <c r="U125" s="1" t="s">
        <v>24</v>
      </c>
      <c r="V125" s="1">
        <v>1</v>
      </c>
      <c r="W125" s="1"/>
      <c r="X125" s="1"/>
      <c r="Y125" s="3"/>
      <c r="Z125" s="3"/>
      <c r="AA125" s="1"/>
      <c r="AB125" s="121">
        <f t="shared" si="2"/>
        <v>-12</v>
      </c>
      <c r="AC125" s="121">
        <f t="shared" si="10"/>
        <v>-768</v>
      </c>
      <c r="AD125" s="121">
        <f t="shared" si="11"/>
        <v>-12</v>
      </c>
      <c r="AE125" s="4">
        <f t="shared" si="12"/>
        <v>-12</v>
      </c>
      <c r="AF125" s="6">
        <f t="shared" si="3"/>
        <v>1</v>
      </c>
      <c r="AG125" s="120">
        <f t="shared" si="13"/>
        <v>64</v>
      </c>
      <c r="AH125" s="121">
        <f t="shared" si="4"/>
        <v>8</v>
      </c>
      <c r="AI125" s="126">
        <f t="shared" si="5"/>
        <v>1228.5</v>
      </c>
      <c r="AJ125" s="128"/>
      <c r="AM125" s="108">
        <v>55</v>
      </c>
      <c r="AN125" s="1" t="s">
        <v>114</v>
      </c>
      <c r="AO125" s="1">
        <v>544.52</v>
      </c>
      <c r="AP125" s="1">
        <f t="shared" si="15"/>
        <v>1461.099999999999</v>
      </c>
      <c r="AQ125" s="1">
        <f t="shared" si="16"/>
        <v>1857.02</v>
      </c>
      <c r="AR125" s="1">
        <f t="shared" si="17"/>
        <v>0</v>
      </c>
      <c r="AS125" s="1">
        <f t="shared" si="18"/>
        <v>0</v>
      </c>
      <c r="AT125" s="1">
        <f t="shared" si="19"/>
        <v>0</v>
      </c>
      <c r="AU125" s="1">
        <f t="shared" si="20"/>
        <v>3</v>
      </c>
      <c r="AV125" s="1" t="s">
        <v>114</v>
      </c>
      <c r="AW125" s="1">
        <v>544.52</v>
      </c>
    </row>
    <row r="126" spans="4:49" x14ac:dyDescent="0.25">
      <c r="D126" s="1">
        <v>65</v>
      </c>
      <c r="E126" s="1" t="s">
        <v>24</v>
      </c>
      <c r="F126" s="1">
        <v>1</v>
      </c>
      <c r="G126" s="1">
        <v>3479.75</v>
      </c>
      <c r="H126" s="1">
        <v>3472</v>
      </c>
      <c r="I126" s="3">
        <v>44123.041666666664</v>
      </c>
      <c r="J126" s="3">
        <v>44123.645833333336</v>
      </c>
      <c r="K126" s="1">
        <v>-403.5</v>
      </c>
      <c r="L126" s="121">
        <f t="shared" si="0"/>
        <v>-415.5</v>
      </c>
      <c r="M126" s="97">
        <f t="shared" si="6"/>
        <v>10730</v>
      </c>
      <c r="N126" s="1">
        <f t="shared" si="7"/>
        <v>6959.5</v>
      </c>
      <c r="O126" s="4">
        <f t="shared" si="25"/>
        <v>-415.5</v>
      </c>
      <c r="P126" s="4">
        <f t="shared" si="8"/>
        <v>1</v>
      </c>
      <c r="Q126" s="1">
        <f t="shared" si="23"/>
        <v>3</v>
      </c>
      <c r="R126" s="1">
        <f t="shared" si="22"/>
        <v>6.7452328432841088E-2</v>
      </c>
      <c r="T126" s="1">
        <v>65</v>
      </c>
      <c r="U126" s="1" t="s">
        <v>24</v>
      </c>
      <c r="V126" s="1">
        <v>1</v>
      </c>
      <c r="W126" s="1"/>
      <c r="X126" s="1"/>
      <c r="Y126" s="3"/>
      <c r="Z126" s="3"/>
      <c r="AA126" s="1"/>
      <c r="AB126" s="121">
        <f t="shared" si="2"/>
        <v>-12</v>
      </c>
      <c r="AC126" s="121">
        <f t="shared" si="10"/>
        <v>-780</v>
      </c>
      <c r="AD126" s="121">
        <f t="shared" si="11"/>
        <v>-12</v>
      </c>
      <c r="AE126" s="4">
        <f t="shared" si="12"/>
        <v>-12</v>
      </c>
      <c r="AF126" s="6">
        <f t="shared" si="3"/>
        <v>1</v>
      </c>
      <c r="AG126" s="120">
        <f t="shared" si="13"/>
        <v>65</v>
      </c>
      <c r="AH126" s="121">
        <f t="shared" si="4"/>
        <v>8</v>
      </c>
      <c r="AI126" s="126">
        <f t="shared" si="5"/>
        <v>403.5</v>
      </c>
      <c r="AJ126" s="128"/>
      <c r="AM126" s="108">
        <v>56</v>
      </c>
      <c r="AN126" s="1" t="s">
        <v>115</v>
      </c>
      <c r="AO126" s="1">
        <v>232.02</v>
      </c>
      <c r="AP126" s="1">
        <f t="shared" si="15"/>
        <v>1693.119999999999</v>
      </c>
      <c r="AQ126" s="1">
        <f t="shared" si="16"/>
        <v>1857.02</v>
      </c>
      <c r="AR126" s="1">
        <f t="shared" si="17"/>
        <v>0</v>
      </c>
      <c r="AS126" s="1">
        <f t="shared" si="18"/>
        <v>0</v>
      </c>
      <c r="AT126" s="1">
        <f t="shared" si="19"/>
        <v>0</v>
      </c>
      <c r="AU126" s="1">
        <f t="shared" si="20"/>
        <v>4</v>
      </c>
      <c r="AV126" s="1" t="s">
        <v>115</v>
      </c>
      <c r="AW126" s="1">
        <v>232.02</v>
      </c>
    </row>
    <row r="127" spans="4:49" x14ac:dyDescent="0.25">
      <c r="D127" s="1">
        <v>66</v>
      </c>
      <c r="E127" s="1" t="s">
        <v>24</v>
      </c>
      <c r="F127" s="1">
        <v>1</v>
      </c>
      <c r="G127" s="1">
        <v>3442.25</v>
      </c>
      <c r="H127" s="1">
        <v>3437.25</v>
      </c>
      <c r="I127" s="3">
        <v>44124.041666666664</v>
      </c>
      <c r="J127" s="3">
        <v>44124.645833333336</v>
      </c>
      <c r="K127" s="1">
        <v>-266</v>
      </c>
      <c r="L127" s="121">
        <f t="shared" ref="L127:L190" si="26">K127-$Q$9</f>
        <v>-278</v>
      </c>
      <c r="M127" s="97">
        <f t="shared" si="6"/>
        <v>10452</v>
      </c>
      <c r="N127" s="1">
        <f t="shared" si="7"/>
        <v>6959.5</v>
      </c>
      <c r="O127" s="4">
        <f t="shared" si="25"/>
        <v>-278</v>
      </c>
      <c r="P127" s="4">
        <f t="shared" si="8"/>
        <v>1</v>
      </c>
      <c r="Q127" s="1">
        <f t="shared" si="23"/>
        <v>4</v>
      </c>
      <c r="R127" s="1">
        <f t="shared" si="22"/>
        <v>0.31960144464935658</v>
      </c>
      <c r="T127" s="1">
        <v>66</v>
      </c>
      <c r="U127" s="1" t="s">
        <v>24</v>
      </c>
      <c r="V127" s="1">
        <v>1</v>
      </c>
      <c r="W127" s="1"/>
      <c r="X127" s="1"/>
      <c r="Y127" s="3"/>
      <c r="Z127" s="3"/>
      <c r="AA127" s="1"/>
      <c r="AB127" s="121">
        <f t="shared" ref="AB127:AB190" si="27">AA127-$Q$9</f>
        <v>-12</v>
      </c>
      <c r="AC127" s="121">
        <f t="shared" si="10"/>
        <v>-792</v>
      </c>
      <c r="AD127" s="121">
        <f t="shared" si="11"/>
        <v>-12</v>
      </c>
      <c r="AE127" s="4">
        <f t="shared" si="12"/>
        <v>-12</v>
      </c>
      <c r="AF127" s="6">
        <f t="shared" ref="AF127:AF190" si="28">IF(AE127&lt;0,1,0)</f>
        <v>1</v>
      </c>
      <c r="AG127" s="120">
        <f t="shared" si="13"/>
        <v>66</v>
      </c>
      <c r="AH127" s="121">
        <f t="shared" ref="AH127:AH190" si="29">$M$9</f>
        <v>8</v>
      </c>
      <c r="AI127" s="126">
        <f t="shared" ref="AI127:AI190" si="30">AB127-L127</f>
        <v>266</v>
      </c>
      <c r="AJ127" s="128"/>
      <c r="AM127" s="108">
        <v>57</v>
      </c>
      <c r="AN127" s="1" t="s">
        <v>116</v>
      </c>
      <c r="AO127" s="6">
        <v>1082.02</v>
      </c>
      <c r="AP127" s="1">
        <f t="shared" si="15"/>
        <v>2775.139999999999</v>
      </c>
      <c r="AQ127" s="1">
        <f t="shared" si="16"/>
        <v>1857.02</v>
      </c>
      <c r="AR127" s="1">
        <f t="shared" si="17"/>
        <v>0</v>
      </c>
      <c r="AS127" s="1">
        <f t="shared" si="18"/>
        <v>0</v>
      </c>
      <c r="AT127" s="1">
        <f t="shared" si="19"/>
        <v>0</v>
      </c>
      <c r="AU127" s="1">
        <f t="shared" si="20"/>
        <v>5</v>
      </c>
      <c r="AV127" s="1" t="s">
        <v>116</v>
      </c>
      <c r="AW127" s="6">
        <v>1082.02</v>
      </c>
    </row>
    <row r="128" spans="4:49" x14ac:dyDescent="0.25">
      <c r="D128" s="1">
        <v>67</v>
      </c>
      <c r="E128" s="1" t="s">
        <v>24</v>
      </c>
      <c r="F128" s="1">
        <v>1</v>
      </c>
      <c r="G128" s="1">
        <v>3411.25</v>
      </c>
      <c r="H128" s="1">
        <v>3422.5</v>
      </c>
      <c r="I128" s="3">
        <v>44126.041666666664</v>
      </c>
      <c r="J128" s="3">
        <v>44126.645833333336</v>
      </c>
      <c r="K128" s="1">
        <v>546.5</v>
      </c>
      <c r="L128" s="121">
        <f t="shared" si="26"/>
        <v>534.5</v>
      </c>
      <c r="M128" s="97">
        <f t="shared" ref="M128:M191" si="31">SUM(M127+L128)</f>
        <v>10986.5</v>
      </c>
      <c r="N128" s="1">
        <f t="shared" ref="N128:N191" si="32">MAX(L128,N127)</f>
        <v>6959.5</v>
      </c>
      <c r="O128" s="4">
        <f t="shared" si="25"/>
        <v>0</v>
      </c>
      <c r="P128" s="4">
        <f t="shared" ref="P128:P191" si="33">IF(O128&lt;0,1,0)</f>
        <v>0</v>
      </c>
      <c r="Q128" s="1">
        <f t="shared" ref="Q128:Q159" si="34">IF(O128&lt;0,Q127+1,0)</f>
        <v>0</v>
      </c>
      <c r="R128" s="1">
        <f t="shared" si="22"/>
        <v>3.6675839411639752E-2</v>
      </c>
      <c r="T128" s="1">
        <v>67</v>
      </c>
      <c r="U128" s="1" t="s">
        <v>24</v>
      </c>
      <c r="V128" s="1">
        <v>1</v>
      </c>
      <c r="W128" s="1"/>
      <c r="X128" s="1"/>
      <c r="Y128" s="3"/>
      <c r="Z128" s="3"/>
      <c r="AA128" s="1"/>
      <c r="AB128" s="121">
        <f t="shared" si="27"/>
        <v>-12</v>
      </c>
      <c r="AC128" s="121">
        <f t="shared" ref="AC128:AC191" si="35">AB128+AC127</f>
        <v>-804</v>
      </c>
      <c r="AD128" s="121">
        <f t="shared" ref="AD128:AD191" si="36">MAX(AD127,AB128)</f>
        <v>-12</v>
      </c>
      <c r="AE128" s="4">
        <f t="shared" ref="AE128:AE191" si="37">IF(AC128&lt;AC127,AB128,0)</f>
        <v>-12</v>
      </c>
      <c r="AF128" s="6">
        <f t="shared" si="28"/>
        <v>1</v>
      </c>
      <c r="AG128" s="120">
        <f t="shared" ref="AG128:AG191" si="38">IF(AB128&lt;0,AG127+1,0)</f>
        <v>67</v>
      </c>
      <c r="AH128" s="121">
        <f t="shared" si="29"/>
        <v>8</v>
      </c>
      <c r="AI128" s="126">
        <f t="shared" si="30"/>
        <v>-546.5</v>
      </c>
      <c r="AJ128" s="128"/>
      <c r="AM128" s="108">
        <v>58</v>
      </c>
      <c r="AN128" s="1" t="s">
        <v>117</v>
      </c>
      <c r="AO128" s="1">
        <v>144.52000000000001</v>
      </c>
      <c r="AP128" s="1">
        <f t="shared" si="15"/>
        <v>2919.6599999999989</v>
      </c>
      <c r="AQ128" s="1">
        <f t="shared" si="16"/>
        <v>1857.02</v>
      </c>
      <c r="AR128" s="1">
        <f t="shared" si="17"/>
        <v>0</v>
      </c>
      <c r="AS128" s="1">
        <f t="shared" si="18"/>
        <v>0</v>
      </c>
      <c r="AT128" s="1">
        <f t="shared" si="19"/>
        <v>0</v>
      </c>
      <c r="AU128" s="1">
        <f t="shared" si="20"/>
        <v>6</v>
      </c>
      <c r="AV128" s="1" t="s">
        <v>117</v>
      </c>
      <c r="AW128" s="1">
        <v>144.52000000000001</v>
      </c>
    </row>
    <row r="129" spans="4:49" x14ac:dyDescent="0.25">
      <c r="D129" s="1">
        <v>68</v>
      </c>
      <c r="E129" s="1" t="s">
        <v>24</v>
      </c>
      <c r="F129" s="1">
        <v>1</v>
      </c>
      <c r="G129" s="1">
        <v>3363.5</v>
      </c>
      <c r="H129" s="1">
        <v>3340.5</v>
      </c>
      <c r="I129" s="3">
        <v>44132</v>
      </c>
      <c r="J129" s="3">
        <v>44132.416666666664</v>
      </c>
      <c r="K129" s="1">
        <v>-1166</v>
      </c>
      <c r="L129" s="121">
        <f t="shared" si="26"/>
        <v>-1178</v>
      </c>
      <c r="M129" s="97">
        <f t="shared" si="31"/>
        <v>9808.5</v>
      </c>
      <c r="N129" s="1">
        <f t="shared" si="32"/>
        <v>6959.5</v>
      </c>
      <c r="O129" s="4">
        <f t="shared" si="25"/>
        <v>-1178</v>
      </c>
      <c r="P129" s="4">
        <f t="shared" si="33"/>
        <v>1</v>
      </c>
      <c r="Q129" s="1">
        <f t="shared" si="34"/>
        <v>1</v>
      </c>
      <c r="R129" s="1">
        <f t="shared" si="22"/>
        <v>0.49553926959377642</v>
      </c>
      <c r="T129" s="1">
        <v>68</v>
      </c>
      <c r="U129" s="1" t="s">
        <v>24</v>
      </c>
      <c r="V129" s="1">
        <v>1</v>
      </c>
      <c r="W129" s="1"/>
      <c r="X129" s="1"/>
      <c r="Y129" s="3"/>
      <c r="Z129" s="3"/>
      <c r="AA129" s="1"/>
      <c r="AB129" s="121">
        <f t="shared" si="27"/>
        <v>-12</v>
      </c>
      <c r="AC129" s="121">
        <f t="shared" si="35"/>
        <v>-816</v>
      </c>
      <c r="AD129" s="121">
        <f t="shared" si="36"/>
        <v>-12</v>
      </c>
      <c r="AE129" s="4">
        <f t="shared" si="37"/>
        <v>-12</v>
      </c>
      <c r="AF129" s="6">
        <f t="shared" si="28"/>
        <v>1</v>
      </c>
      <c r="AG129" s="120">
        <f t="shared" si="38"/>
        <v>68</v>
      </c>
      <c r="AH129" s="121">
        <f t="shared" si="29"/>
        <v>8</v>
      </c>
      <c r="AI129" s="126">
        <f t="shared" si="30"/>
        <v>1166</v>
      </c>
      <c r="AJ129" s="128"/>
      <c r="AM129" s="108">
        <v>59</v>
      </c>
      <c r="AN129" s="1" t="s">
        <v>118</v>
      </c>
      <c r="AO129" s="1">
        <v>307.02</v>
      </c>
      <c r="AP129" s="1">
        <f t="shared" si="15"/>
        <v>3226.6799999999989</v>
      </c>
      <c r="AQ129" s="1">
        <f t="shared" si="16"/>
        <v>1857.02</v>
      </c>
      <c r="AR129" s="1">
        <f t="shared" si="17"/>
        <v>0</v>
      </c>
      <c r="AS129" s="1">
        <f t="shared" si="18"/>
        <v>0</v>
      </c>
      <c r="AT129" s="1">
        <f t="shared" si="19"/>
        <v>0</v>
      </c>
      <c r="AU129" s="1">
        <f t="shared" si="20"/>
        <v>7</v>
      </c>
      <c r="AV129" s="1" t="s">
        <v>118</v>
      </c>
      <c r="AW129" s="1">
        <v>307.02</v>
      </c>
    </row>
    <row r="130" spans="4:49" x14ac:dyDescent="0.25">
      <c r="D130" s="1">
        <v>69</v>
      </c>
      <c r="E130" s="1" t="s">
        <v>24</v>
      </c>
      <c r="F130" s="1">
        <v>1</v>
      </c>
      <c r="G130" s="1">
        <v>3275.25</v>
      </c>
      <c r="H130" s="1">
        <v>3295.5</v>
      </c>
      <c r="I130" s="3">
        <v>44133</v>
      </c>
      <c r="J130" s="3">
        <v>44133.416666666664</v>
      </c>
      <c r="K130" s="1">
        <v>996.5</v>
      </c>
      <c r="L130" s="121">
        <f t="shared" si="26"/>
        <v>984.5</v>
      </c>
      <c r="M130" s="97">
        <f t="shared" si="31"/>
        <v>10793</v>
      </c>
      <c r="N130" s="1">
        <f t="shared" si="32"/>
        <v>6959.5</v>
      </c>
      <c r="O130" s="4">
        <f t="shared" si="25"/>
        <v>0</v>
      </c>
      <c r="P130" s="4">
        <f t="shared" si="33"/>
        <v>0</v>
      </c>
      <c r="Q130" s="1">
        <f t="shared" si="34"/>
        <v>0</v>
      </c>
      <c r="R130" s="1">
        <f t="shared" si="22"/>
        <v>0.37792255267015129</v>
      </c>
      <c r="T130" s="1">
        <v>69</v>
      </c>
      <c r="U130" s="1" t="s">
        <v>24</v>
      </c>
      <c r="V130" s="1">
        <v>1</v>
      </c>
      <c r="W130" s="1"/>
      <c r="X130" s="1"/>
      <c r="Y130" s="3"/>
      <c r="Z130" s="3"/>
      <c r="AA130" s="1"/>
      <c r="AB130" s="121">
        <f t="shared" si="27"/>
        <v>-12</v>
      </c>
      <c r="AC130" s="121">
        <f t="shared" si="35"/>
        <v>-828</v>
      </c>
      <c r="AD130" s="121">
        <f t="shared" si="36"/>
        <v>-12</v>
      </c>
      <c r="AE130" s="4">
        <f t="shared" si="37"/>
        <v>-12</v>
      </c>
      <c r="AF130" s="6">
        <f t="shared" si="28"/>
        <v>1</v>
      </c>
      <c r="AG130" s="120">
        <f t="shared" si="38"/>
        <v>69</v>
      </c>
      <c r="AH130" s="121">
        <f t="shared" si="29"/>
        <v>8</v>
      </c>
      <c r="AI130" s="126">
        <f t="shared" si="30"/>
        <v>-996.5</v>
      </c>
      <c r="AJ130" s="128"/>
      <c r="AM130" s="108">
        <v>60</v>
      </c>
      <c r="AN130" s="1" t="s">
        <v>119</v>
      </c>
      <c r="AO130" s="1">
        <v>857.02</v>
      </c>
      <c r="AP130" s="1">
        <f t="shared" si="15"/>
        <v>4083.6999999999989</v>
      </c>
      <c r="AQ130" s="1">
        <f t="shared" si="16"/>
        <v>1857.02</v>
      </c>
      <c r="AR130" s="1">
        <f t="shared" si="17"/>
        <v>0</v>
      </c>
      <c r="AS130" s="1">
        <f t="shared" si="18"/>
        <v>0</v>
      </c>
      <c r="AT130" s="1">
        <f t="shared" si="19"/>
        <v>0</v>
      </c>
      <c r="AU130" s="1">
        <f t="shared" si="20"/>
        <v>8</v>
      </c>
      <c r="AV130" s="1" t="s">
        <v>119</v>
      </c>
      <c r="AW130" s="1">
        <v>857.02</v>
      </c>
    </row>
    <row r="131" spans="4:49" x14ac:dyDescent="0.25">
      <c r="D131" s="1">
        <v>70</v>
      </c>
      <c r="E131" s="1" t="s">
        <v>24</v>
      </c>
      <c r="F131" s="1">
        <v>1</v>
      </c>
      <c r="G131" s="1">
        <v>3276.75</v>
      </c>
      <c r="H131" s="1">
        <v>3240.75</v>
      </c>
      <c r="I131" s="3">
        <v>44134</v>
      </c>
      <c r="J131" s="3">
        <v>44134.25</v>
      </c>
      <c r="K131" s="1">
        <v>-1816</v>
      </c>
      <c r="L131" s="121">
        <f t="shared" si="26"/>
        <v>-1828</v>
      </c>
      <c r="M131" s="97">
        <f t="shared" si="31"/>
        <v>8965</v>
      </c>
      <c r="N131" s="1">
        <f t="shared" si="32"/>
        <v>6959.5</v>
      </c>
      <c r="O131" s="4">
        <f t="shared" si="25"/>
        <v>-1828</v>
      </c>
      <c r="P131" s="4">
        <f t="shared" si="33"/>
        <v>1</v>
      </c>
      <c r="Q131" s="1">
        <f t="shared" si="34"/>
        <v>1</v>
      </c>
      <c r="R131" s="1">
        <f t="shared" si="22"/>
        <v>0.48472341057877494</v>
      </c>
      <c r="T131" s="1">
        <v>70</v>
      </c>
      <c r="U131" s="1" t="s">
        <v>24</v>
      </c>
      <c r="V131" s="1">
        <v>1</v>
      </c>
      <c r="W131" s="1"/>
      <c r="X131" s="1"/>
      <c r="Y131" s="3"/>
      <c r="Z131" s="3"/>
      <c r="AA131" s="1"/>
      <c r="AB131" s="121">
        <f t="shared" si="27"/>
        <v>-12</v>
      </c>
      <c r="AC131" s="121">
        <f t="shared" si="35"/>
        <v>-840</v>
      </c>
      <c r="AD131" s="121">
        <f t="shared" si="36"/>
        <v>-12</v>
      </c>
      <c r="AE131" s="4">
        <f t="shared" si="37"/>
        <v>-12</v>
      </c>
      <c r="AF131" s="6">
        <f t="shared" si="28"/>
        <v>1</v>
      </c>
      <c r="AG131" s="120">
        <f t="shared" si="38"/>
        <v>70</v>
      </c>
      <c r="AH131" s="121">
        <f t="shared" si="29"/>
        <v>8</v>
      </c>
      <c r="AI131" s="126">
        <f t="shared" si="30"/>
        <v>1816</v>
      </c>
      <c r="AJ131" s="128"/>
      <c r="AM131" s="108">
        <v>61</v>
      </c>
      <c r="AN131" s="1" t="s">
        <v>120</v>
      </c>
      <c r="AO131" s="1">
        <v>-205.48</v>
      </c>
      <c r="AP131" s="1">
        <f t="shared" si="15"/>
        <v>3878.2199999999989</v>
      </c>
      <c r="AQ131" s="1">
        <f t="shared" si="16"/>
        <v>1857.02</v>
      </c>
      <c r="AR131" s="1">
        <f t="shared" si="17"/>
        <v>-205.48</v>
      </c>
      <c r="AS131" s="1">
        <f t="shared" si="18"/>
        <v>1</v>
      </c>
      <c r="AT131" s="1">
        <f t="shared" si="19"/>
        <v>1</v>
      </c>
      <c r="AU131" s="1">
        <f t="shared" si="20"/>
        <v>0</v>
      </c>
      <c r="AV131" s="1" t="s">
        <v>120</v>
      </c>
      <c r="AW131" s="1">
        <v>-205.48</v>
      </c>
    </row>
    <row r="132" spans="4:49" x14ac:dyDescent="0.25">
      <c r="D132" s="1">
        <v>71</v>
      </c>
      <c r="E132" s="1" t="s">
        <v>24</v>
      </c>
      <c r="F132" s="1">
        <v>1</v>
      </c>
      <c r="G132" s="1">
        <v>3251.75</v>
      </c>
      <c r="H132" s="1">
        <v>3299</v>
      </c>
      <c r="I132" s="3">
        <v>44137.041666666664</v>
      </c>
      <c r="J132" s="3">
        <v>44137.416666666664</v>
      </c>
      <c r="K132" s="1">
        <v>2346.5</v>
      </c>
      <c r="L132" s="121">
        <f t="shared" si="26"/>
        <v>2334.5</v>
      </c>
      <c r="M132" s="97">
        <f t="shared" si="31"/>
        <v>11299.5</v>
      </c>
      <c r="N132" s="1">
        <f t="shared" si="32"/>
        <v>6959.5</v>
      </c>
      <c r="O132" s="4">
        <f t="shared" si="25"/>
        <v>0</v>
      </c>
      <c r="P132" s="4">
        <f t="shared" si="33"/>
        <v>0</v>
      </c>
      <c r="Q132" s="1">
        <f t="shared" si="34"/>
        <v>0</v>
      </c>
      <c r="R132" s="1">
        <f t="shared" si="22"/>
        <v>-0.10556621088810207</v>
      </c>
      <c r="T132" s="1">
        <v>71</v>
      </c>
      <c r="U132" s="1" t="s">
        <v>24</v>
      </c>
      <c r="V132" s="1">
        <v>1</v>
      </c>
      <c r="W132" s="1"/>
      <c r="X132" s="1"/>
      <c r="Y132" s="3"/>
      <c r="Z132" s="3"/>
      <c r="AA132" s="1"/>
      <c r="AB132" s="121">
        <f t="shared" si="27"/>
        <v>-12</v>
      </c>
      <c r="AC132" s="121">
        <f t="shared" si="35"/>
        <v>-852</v>
      </c>
      <c r="AD132" s="121">
        <f t="shared" si="36"/>
        <v>-12</v>
      </c>
      <c r="AE132" s="4">
        <f t="shared" si="37"/>
        <v>-12</v>
      </c>
      <c r="AF132" s="6">
        <f t="shared" si="28"/>
        <v>1</v>
      </c>
      <c r="AG132" s="120">
        <f t="shared" si="38"/>
        <v>71</v>
      </c>
      <c r="AH132" s="121">
        <f t="shared" si="29"/>
        <v>8</v>
      </c>
      <c r="AI132" s="126">
        <f t="shared" si="30"/>
        <v>-2346.5</v>
      </c>
      <c r="AJ132" s="128"/>
      <c r="AM132" s="108">
        <v>62</v>
      </c>
      <c r="AN132" s="1" t="s">
        <v>121</v>
      </c>
      <c r="AO132" s="1">
        <v>69.52</v>
      </c>
      <c r="AP132" s="1">
        <f t="shared" si="15"/>
        <v>3947.7399999999989</v>
      </c>
      <c r="AQ132" s="1">
        <f t="shared" si="16"/>
        <v>1857.02</v>
      </c>
      <c r="AR132" s="1">
        <f t="shared" si="17"/>
        <v>0</v>
      </c>
      <c r="AS132" s="1">
        <f t="shared" si="18"/>
        <v>0</v>
      </c>
      <c r="AT132" s="1">
        <f t="shared" si="19"/>
        <v>0</v>
      </c>
      <c r="AU132" s="1">
        <f t="shared" si="20"/>
        <v>1</v>
      </c>
      <c r="AV132" s="1" t="s">
        <v>121</v>
      </c>
      <c r="AW132" s="1">
        <v>69.52</v>
      </c>
    </row>
    <row r="133" spans="4:49" x14ac:dyDescent="0.25">
      <c r="D133" s="1">
        <v>72</v>
      </c>
      <c r="E133" s="1" t="s">
        <v>24</v>
      </c>
      <c r="F133" s="1">
        <v>1</v>
      </c>
      <c r="G133" s="1">
        <v>3535.75</v>
      </c>
      <c r="H133" s="1">
        <v>3553.75</v>
      </c>
      <c r="I133" s="3">
        <v>44146.041666666664</v>
      </c>
      <c r="J133" s="3">
        <v>44146.645833333336</v>
      </c>
      <c r="K133" s="1">
        <v>884</v>
      </c>
      <c r="L133" s="121">
        <f t="shared" si="26"/>
        <v>872</v>
      </c>
      <c r="M133" s="97">
        <f t="shared" si="31"/>
        <v>12171.5</v>
      </c>
      <c r="N133" s="1">
        <f t="shared" si="32"/>
        <v>6959.5</v>
      </c>
      <c r="O133" s="4">
        <f t="shared" si="25"/>
        <v>0</v>
      </c>
      <c r="P133" s="4">
        <f t="shared" si="33"/>
        <v>0</v>
      </c>
      <c r="Q133" s="1">
        <f t="shared" si="34"/>
        <v>0</v>
      </c>
      <c r="R133" s="1">
        <f t="shared" si="22"/>
        <v>-0.1154757595273643</v>
      </c>
      <c r="T133" s="1">
        <v>72</v>
      </c>
      <c r="U133" s="1" t="s">
        <v>24</v>
      </c>
      <c r="V133" s="1">
        <v>1</v>
      </c>
      <c r="W133" s="1"/>
      <c r="X133" s="1"/>
      <c r="Y133" s="3"/>
      <c r="Z133" s="3"/>
      <c r="AA133" s="1"/>
      <c r="AB133" s="121">
        <f t="shared" si="27"/>
        <v>-12</v>
      </c>
      <c r="AC133" s="121">
        <f t="shared" si="35"/>
        <v>-864</v>
      </c>
      <c r="AD133" s="121">
        <f t="shared" si="36"/>
        <v>-12</v>
      </c>
      <c r="AE133" s="4">
        <f t="shared" si="37"/>
        <v>-12</v>
      </c>
      <c r="AF133" s="6">
        <f t="shared" si="28"/>
        <v>1</v>
      </c>
      <c r="AG133" s="120">
        <f t="shared" si="38"/>
        <v>72</v>
      </c>
      <c r="AH133" s="121">
        <f t="shared" si="29"/>
        <v>8</v>
      </c>
      <c r="AI133" s="126">
        <f t="shared" si="30"/>
        <v>-884</v>
      </c>
      <c r="AJ133" s="128"/>
      <c r="AM133" s="108">
        <v>63</v>
      </c>
      <c r="AN133" s="1" t="s">
        <v>122</v>
      </c>
      <c r="AO133" s="6">
        <v>1294.52</v>
      </c>
      <c r="AP133" s="1">
        <f t="shared" si="15"/>
        <v>5242.2599999999984</v>
      </c>
      <c r="AQ133" s="1">
        <f t="shared" si="16"/>
        <v>1857.02</v>
      </c>
      <c r="AR133" s="1">
        <f t="shared" si="17"/>
        <v>0</v>
      </c>
      <c r="AS133" s="1">
        <f t="shared" si="18"/>
        <v>0</v>
      </c>
      <c r="AT133" s="1">
        <f t="shared" si="19"/>
        <v>0</v>
      </c>
      <c r="AU133" s="1">
        <f t="shared" si="20"/>
        <v>2</v>
      </c>
      <c r="AV133" s="1" t="s">
        <v>122</v>
      </c>
      <c r="AW133" s="6">
        <v>1294.52</v>
      </c>
    </row>
    <row r="134" spans="4:49" x14ac:dyDescent="0.25">
      <c r="D134" s="1">
        <v>73</v>
      </c>
      <c r="E134" s="1" t="s">
        <v>24</v>
      </c>
      <c r="F134" s="1">
        <v>1</v>
      </c>
      <c r="G134" s="1">
        <v>3537.75</v>
      </c>
      <c r="H134" s="1">
        <v>3561</v>
      </c>
      <c r="I134" s="3">
        <v>44148.041666666664</v>
      </c>
      <c r="J134" s="3">
        <v>44148.645833333336</v>
      </c>
      <c r="K134" s="1">
        <v>1146.5</v>
      </c>
      <c r="L134" s="121">
        <f t="shared" si="26"/>
        <v>1134.5</v>
      </c>
      <c r="M134" s="97">
        <f t="shared" si="31"/>
        <v>13306</v>
      </c>
      <c r="N134" s="1">
        <f t="shared" si="32"/>
        <v>6959.5</v>
      </c>
      <c r="O134" s="4">
        <f t="shared" si="25"/>
        <v>0</v>
      </c>
      <c r="P134" s="4">
        <f t="shared" si="33"/>
        <v>0</v>
      </c>
      <c r="Q134" s="1">
        <f t="shared" si="34"/>
        <v>0</v>
      </c>
      <c r="R134" s="1">
        <f t="shared" si="22"/>
        <v>-3.1719948529595351E-2</v>
      </c>
      <c r="T134" s="1">
        <v>73</v>
      </c>
      <c r="U134" s="1" t="s">
        <v>24</v>
      </c>
      <c r="V134" s="1">
        <v>1</v>
      </c>
      <c r="W134" s="1"/>
      <c r="X134" s="1"/>
      <c r="Y134" s="3"/>
      <c r="Z134" s="3"/>
      <c r="AA134" s="1"/>
      <c r="AB134" s="121">
        <f t="shared" si="27"/>
        <v>-12</v>
      </c>
      <c r="AC134" s="121">
        <f t="shared" si="35"/>
        <v>-876</v>
      </c>
      <c r="AD134" s="121">
        <f t="shared" si="36"/>
        <v>-12</v>
      </c>
      <c r="AE134" s="4">
        <f t="shared" si="37"/>
        <v>-12</v>
      </c>
      <c r="AF134" s="6">
        <f t="shared" si="28"/>
        <v>1</v>
      </c>
      <c r="AG134" s="120">
        <f t="shared" si="38"/>
        <v>73</v>
      </c>
      <c r="AH134" s="121">
        <f t="shared" si="29"/>
        <v>8</v>
      </c>
      <c r="AI134" s="126">
        <f t="shared" si="30"/>
        <v>-1146.5</v>
      </c>
      <c r="AJ134" s="128"/>
      <c r="AM134" s="108">
        <v>64</v>
      </c>
      <c r="AN134" s="1" t="s">
        <v>123</v>
      </c>
      <c r="AO134" s="1">
        <v>744.52</v>
      </c>
      <c r="AP134" s="1">
        <f t="shared" si="15"/>
        <v>5986.7799999999988</v>
      </c>
      <c r="AQ134" s="1">
        <f t="shared" si="16"/>
        <v>1857.02</v>
      </c>
      <c r="AR134" s="1">
        <f t="shared" si="17"/>
        <v>0</v>
      </c>
      <c r="AS134" s="1">
        <f t="shared" si="18"/>
        <v>0</v>
      </c>
      <c r="AT134" s="1">
        <f t="shared" si="19"/>
        <v>0</v>
      </c>
      <c r="AU134" s="1">
        <f t="shared" si="20"/>
        <v>3</v>
      </c>
      <c r="AV134" s="1" t="s">
        <v>123</v>
      </c>
      <c r="AW134" s="1">
        <v>744.52</v>
      </c>
    </row>
    <row r="135" spans="4:49" x14ac:dyDescent="0.25">
      <c r="D135" s="1">
        <v>74</v>
      </c>
      <c r="E135" s="1" t="s">
        <v>24</v>
      </c>
      <c r="F135" s="1">
        <v>1</v>
      </c>
      <c r="G135" s="1">
        <v>3599</v>
      </c>
      <c r="H135" s="1">
        <v>3606.75</v>
      </c>
      <c r="I135" s="3">
        <v>44153.041666666664</v>
      </c>
      <c r="J135" s="3">
        <v>44153.645833333336</v>
      </c>
      <c r="K135" s="1">
        <v>371.5</v>
      </c>
      <c r="L135" s="121">
        <f t="shared" si="26"/>
        <v>359.5</v>
      </c>
      <c r="M135" s="97">
        <f t="shared" si="31"/>
        <v>13665.5</v>
      </c>
      <c r="N135" s="1">
        <f t="shared" si="32"/>
        <v>6959.5</v>
      </c>
      <c r="O135" s="4">
        <f t="shared" si="25"/>
        <v>0</v>
      </c>
      <c r="P135" s="4">
        <f t="shared" si="33"/>
        <v>0</v>
      </c>
      <c r="Q135" s="1">
        <f t="shared" si="34"/>
        <v>0</v>
      </c>
      <c r="R135" s="1">
        <f t="shared" si="22"/>
        <v>-2.3535954083715636E-2</v>
      </c>
      <c r="T135" s="1">
        <v>74</v>
      </c>
      <c r="U135" s="1" t="s">
        <v>24</v>
      </c>
      <c r="V135" s="1">
        <v>1</v>
      </c>
      <c r="W135" s="1"/>
      <c r="X135" s="1"/>
      <c r="Y135" s="3"/>
      <c r="Z135" s="3"/>
      <c r="AA135" s="1"/>
      <c r="AB135" s="121">
        <f t="shared" si="27"/>
        <v>-12</v>
      </c>
      <c r="AC135" s="121">
        <f t="shared" si="35"/>
        <v>-888</v>
      </c>
      <c r="AD135" s="121">
        <f t="shared" si="36"/>
        <v>-12</v>
      </c>
      <c r="AE135" s="4">
        <f t="shared" si="37"/>
        <v>-12</v>
      </c>
      <c r="AF135" s="6">
        <f t="shared" si="28"/>
        <v>1</v>
      </c>
      <c r="AG135" s="120">
        <f t="shared" si="38"/>
        <v>74</v>
      </c>
      <c r="AH135" s="121">
        <f t="shared" si="29"/>
        <v>8</v>
      </c>
      <c r="AI135" s="126">
        <f t="shared" si="30"/>
        <v>-371.5</v>
      </c>
      <c r="AJ135" s="128"/>
      <c r="AM135" s="108">
        <v>65</v>
      </c>
      <c r="AN135" s="1" t="s">
        <v>124</v>
      </c>
      <c r="AO135" s="1">
        <v>407.02</v>
      </c>
      <c r="AP135" s="1">
        <f t="shared" si="15"/>
        <v>6393.7999999999993</v>
      </c>
      <c r="AQ135" s="1">
        <f t="shared" si="16"/>
        <v>1857.02</v>
      </c>
      <c r="AR135" s="1">
        <f t="shared" si="17"/>
        <v>0</v>
      </c>
      <c r="AS135" s="1">
        <f t="shared" si="18"/>
        <v>0</v>
      </c>
      <c r="AT135" s="1">
        <f t="shared" si="19"/>
        <v>0</v>
      </c>
      <c r="AU135" s="1">
        <f t="shared" si="20"/>
        <v>4</v>
      </c>
      <c r="AV135" s="1" t="s">
        <v>124</v>
      </c>
      <c r="AW135" s="1">
        <v>407.02</v>
      </c>
    </row>
    <row r="136" spans="4:49" x14ac:dyDescent="0.25">
      <c r="D136" s="1">
        <v>75</v>
      </c>
      <c r="E136" s="1" t="s">
        <v>24</v>
      </c>
      <c r="F136" s="1">
        <v>1</v>
      </c>
      <c r="G136" s="1">
        <v>3556.5</v>
      </c>
      <c r="H136" s="1">
        <v>3561.25</v>
      </c>
      <c r="I136" s="3">
        <v>44154.041666666664</v>
      </c>
      <c r="J136" s="3">
        <v>44154.645833333336</v>
      </c>
      <c r="K136" s="1">
        <v>221.5</v>
      </c>
      <c r="L136" s="121">
        <f t="shared" si="26"/>
        <v>209.5</v>
      </c>
      <c r="M136" s="97">
        <f t="shared" si="31"/>
        <v>13875</v>
      </c>
      <c r="N136" s="1">
        <f t="shared" si="32"/>
        <v>6959.5</v>
      </c>
      <c r="O136" s="4">
        <f t="shared" si="25"/>
        <v>0</v>
      </c>
      <c r="P136" s="4">
        <f t="shared" si="33"/>
        <v>0</v>
      </c>
      <c r="Q136" s="1">
        <f t="shared" si="34"/>
        <v>0</v>
      </c>
      <c r="R136" s="1">
        <f t="shared" si="22"/>
        <v>1.3372399727908924E-2</v>
      </c>
      <c r="T136" s="1">
        <v>75</v>
      </c>
      <c r="U136" s="1" t="s">
        <v>24</v>
      </c>
      <c r="V136" s="1">
        <v>1</v>
      </c>
      <c r="W136" s="1"/>
      <c r="X136" s="1"/>
      <c r="Y136" s="3"/>
      <c r="Z136" s="3"/>
      <c r="AA136" s="1"/>
      <c r="AB136" s="121">
        <f t="shared" si="27"/>
        <v>-12</v>
      </c>
      <c r="AC136" s="121">
        <f t="shared" si="35"/>
        <v>-900</v>
      </c>
      <c r="AD136" s="121">
        <f t="shared" si="36"/>
        <v>-12</v>
      </c>
      <c r="AE136" s="4">
        <f t="shared" si="37"/>
        <v>-12</v>
      </c>
      <c r="AF136" s="6">
        <f t="shared" si="28"/>
        <v>1</v>
      </c>
      <c r="AG136" s="120">
        <f t="shared" si="38"/>
        <v>75</v>
      </c>
      <c r="AH136" s="121">
        <f t="shared" si="29"/>
        <v>8</v>
      </c>
      <c r="AI136" s="126">
        <f t="shared" si="30"/>
        <v>-221.5</v>
      </c>
      <c r="AJ136" s="128"/>
      <c r="AM136" s="108">
        <v>66</v>
      </c>
      <c r="AN136" s="1" t="s">
        <v>125</v>
      </c>
      <c r="AO136" s="1">
        <v>-555.48</v>
      </c>
      <c r="AP136" s="1">
        <f t="shared" si="15"/>
        <v>5838.32</v>
      </c>
      <c r="AQ136" s="1">
        <f t="shared" si="16"/>
        <v>1857.02</v>
      </c>
      <c r="AR136" s="1">
        <f t="shared" si="17"/>
        <v>-555.48</v>
      </c>
      <c r="AS136" s="1">
        <f t="shared" si="18"/>
        <v>1</v>
      </c>
      <c r="AT136" s="1">
        <f t="shared" si="19"/>
        <v>1</v>
      </c>
      <c r="AU136" s="1">
        <f t="shared" si="20"/>
        <v>0</v>
      </c>
      <c r="AV136" s="1" t="s">
        <v>125</v>
      </c>
      <c r="AW136" s="1">
        <v>-555.48</v>
      </c>
    </row>
    <row r="137" spans="4:49" x14ac:dyDescent="0.25">
      <c r="D137" s="1">
        <v>76</v>
      </c>
      <c r="E137" s="1" t="s">
        <v>24</v>
      </c>
      <c r="F137" s="1">
        <v>1</v>
      </c>
      <c r="G137" s="1">
        <v>3557.25</v>
      </c>
      <c r="H137" s="1">
        <v>3570.5</v>
      </c>
      <c r="I137" s="3">
        <v>44155.041666666664</v>
      </c>
      <c r="J137" s="3">
        <v>44155.645833333336</v>
      </c>
      <c r="K137" s="1">
        <v>646.5</v>
      </c>
      <c r="L137" s="121">
        <f t="shared" si="26"/>
        <v>634.5</v>
      </c>
      <c r="M137" s="97">
        <f t="shared" si="31"/>
        <v>14509.5</v>
      </c>
      <c r="N137" s="1">
        <f t="shared" si="32"/>
        <v>6959.5</v>
      </c>
      <c r="O137" s="4">
        <f t="shared" si="25"/>
        <v>0</v>
      </c>
      <c r="P137" s="4">
        <f t="shared" si="33"/>
        <v>0</v>
      </c>
      <c r="Q137" s="1">
        <f t="shared" si="34"/>
        <v>0</v>
      </c>
      <c r="R137" s="1">
        <f t="shared" si="22"/>
        <v>-3.1677769471830541E-2</v>
      </c>
      <c r="T137" s="1">
        <v>76</v>
      </c>
      <c r="U137" s="1" t="s">
        <v>24</v>
      </c>
      <c r="V137" s="1">
        <v>1</v>
      </c>
      <c r="W137" s="1"/>
      <c r="X137" s="1"/>
      <c r="Y137" s="3"/>
      <c r="Z137" s="3"/>
      <c r="AA137" s="1"/>
      <c r="AB137" s="121">
        <f t="shared" si="27"/>
        <v>-12</v>
      </c>
      <c r="AC137" s="121">
        <f t="shared" si="35"/>
        <v>-912</v>
      </c>
      <c r="AD137" s="121">
        <f t="shared" si="36"/>
        <v>-12</v>
      </c>
      <c r="AE137" s="4">
        <f t="shared" si="37"/>
        <v>-12</v>
      </c>
      <c r="AF137" s="6">
        <f t="shared" si="28"/>
        <v>1</v>
      </c>
      <c r="AG137" s="120">
        <f t="shared" si="38"/>
        <v>76</v>
      </c>
      <c r="AH137" s="121">
        <f t="shared" si="29"/>
        <v>8</v>
      </c>
      <c r="AI137" s="126">
        <f t="shared" si="30"/>
        <v>-646.5</v>
      </c>
      <c r="AJ137" s="128"/>
      <c r="AM137" s="108">
        <v>67</v>
      </c>
      <c r="AN137" s="1" t="s">
        <v>126</v>
      </c>
      <c r="AO137" s="1">
        <v>-492.98</v>
      </c>
      <c r="AP137" s="1">
        <f t="shared" ref="AP137:AP200" si="39">AO137+AP136</f>
        <v>5345.34</v>
      </c>
      <c r="AQ137" s="1">
        <f t="shared" ref="AQ137:AQ200" si="40">MAX(AQ136,AO137)</f>
        <v>1857.02</v>
      </c>
      <c r="AR137" s="1">
        <f t="shared" ref="AR137:AR200" si="41">IF(AP137&lt;AP136,AO137,0)</f>
        <v>-492.98</v>
      </c>
      <c r="AS137" s="1">
        <f t="shared" ref="AS137:AS200" si="42">IF(AR137&lt;0,1,0)</f>
        <v>1</v>
      </c>
      <c r="AT137" s="1">
        <f t="shared" ref="AT137:AT200" si="43">IF(AR137&lt;0,AT136+1,0)</f>
        <v>2</v>
      </c>
      <c r="AU137" s="1">
        <f t="shared" ref="AU137:AU200" si="44">IF(AR137&lt;0,0,AU136+1)</f>
        <v>0</v>
      </c>
      <c r="AV137" s="1" t="s">
        <v>126</v>
      </c>
      <c r="AW137" s="1">
        <v>-492.98</v>
      </c>
    </row>
    <row r="138" spans="4:49" x14ac:dyDescent="0.25">
      <c r="D138" s="1">
        <v>77</v>
      </c>
      <c r="E138" s="1" t="s">
        <v>24</v>
      </c>
      <c r="F138" s="1">
        <v>1</v>
      </c>
      <c r="G138" s="1">
        <v>3618.75</v>
      </c>
      <c r="H138" s="1">
        <v>3637.5</v>
      </c>
      <c r="I138" s="3">
        <v>44162.041666666664</v>
      </c>
      <c r="J138" s="3">
        <v>44162.645833333336</v>
      </c>
      <c r="K138" s="1">
        <v>921.5</v>
      </c>
      <c r="L138" s="121">
        <f t="shared" si="26"/>
        <v>909.5</v>
      </c>
      <c r="M138" s="97">
        <f t="shared" si="31"/>
        <v>15419</v>
      </c>
      <c r="N138" s="1">
        <f t="shared" si="32"/>
        <v>6959.5</v>
      </c>
      <c r="O138" s="4">
        <f t="shared" ref="O138:O169" si="45">IF(M138&lt;M137,L138,0)</f>
        <v>0</v>
      </c>
      <c r="P138" s="4">
        <f t="shared" si="33"/>
        <v>0</v>
      </c>
      <c r="Q138" s="1">
        <f t="shared" si="34"/>
        <v>0</v>
      </c>
      <c r="R138" s="1">
        <f t="shared" si="22"/>
        <v>-0.38924090613676743</v>
      </c>
      <c r="T138" s="1">
        <v>77</v>
      </c>
      <c r="U138" s="1" t="s">
        <v>24</v>
      </c>
      <c r="V138" s="1">
        <v>1</v>
      </c>
      <c r="W138" s="1"/>
      <c r="X138" s="1"/>
      <c r="Y138" s="3"/>
      <c r="Z138" s="3"/>
      <c r="AA138" s="1"/>
      <c r="AB138" s="121">
        <f t="shared" si="27"/>
        <v>-12</v>
      </c>
      <c r="AC138" s="121">
        <f t="shared" si="35"/>
        <v>-924</v>
      </c>
      <c r="AD138" s="121">
        <f t="shared" si="36"/>
        <v>-12</v>
      </c>
      <c r="AE138" s="4">
        <f t="shared" si="37"/>
        <v>-12</v>
      </c>
      <c r="AF138" s="6">
        <f t="shared" si="28"/>
        <v>1</v>
      </c>
      <c r="AG138" s="120">
        <f t="shared" si="38"/>
        <v>77</v>
      </c>
      <c r="AH138" s="121">
        <f t="shared" si="29"/>
        <v>8</v>
      </c>
      <c r="AI138" s="126">
        <f t="shared" si="30"/>
        <v>-921.5</v>
      </c>
      <c r="AJ138" s="128"/>
      <c r="AM138" s="108">
        <v>68</v>
      </c>
      <c r="AN138" s="1" t="s">
        <v>127</v>
      </c>
      <c r="AO138" s="1">
        <v>757.02</v>
      </c>
      <c r="AP138" s="1">
        <f t="shared" si="39"/>
        <v>6102.3600000000006</v>
      </c>
      <c r="AQ138" s="1">
        <f t="shared" si="40"/>
        <v>1857.02</v>
      </c>
      <c r="AR138" s="1">
        <f t="shared" si="41"/>
        <v>0</v>
      </c>
      <c r="AS138" s="1">
        <f t="shared" si="42"/>
        <v>0</v>
      </c>
      <c r="AT138" s="1">
        <f t="shared" si="43"/>
        <v>0</v>
      </c>
      <c r="AU138" s="1">
        <f t="shared" si="44"/>
        <v>1</v>
      </c>
      <c r="AV138" s="1" t="s">
        <v>127</v>
      </c>
      <c r="AW138" s="1">
        <v>757.02</v>
      </c>
    </row>
    <row r="139" spans="4:49" x14ac:dyDescent="0.25">
      <c r="D139" s="1">
        <v>78</v>
      </c>
      <c r="E139" s="1" t="s">
        <v>24</v>
      </c>
      <c r="F139" s="1">
        <v>1</v>
      </c>
      <c r="G139" s="1">
        <v>3680</v>
      </c>
      <c r="H139" s="1">
        <v>3684.75</v>
      </c>
      <c r="I139" s="3">
        <v>44173.041666666664</v>
      </c>
      <c r="J139" s="3">
        <v>44173.645833333336</v>
      </c>
      <c r="K139" s="1">
        <v>221.5</v>
      </c>
      <c r="L139" s="121">
        <f t="shared" si="26"/>
        <v>209.5</v>
      </c>
      <c r="M139" s="97">
        <f t="shared" si="31"/>
        <v>15628.5</v>
      </c>
      <c r="N139" s="1">
        <f t="shared" si="32"/>
        <v>6959.5</v>
      </c>
      <c r="O139" s="4">
        <f t="shared" si="45"/>
        <v>0</v>
      </c>
      <c r="P139" s="4">
        <f t="shared" si="33"/>
        <v>0</v>
      </c>
      <c r="Q139" s="1">
        <f t="shared" si="34"/>
        <v>0</v>
      </c>
      <c r="R139" s="1">
        <f t="shared" si="22"/>
        <v>0.14355745021911118</v>
      </c>
      <c r="T139" s="1">
        <v>78</v>
      </c>
      <c r="U139" s="1" t="s">
        <v>24</v>
      </c>
      <c r="V139" s="1">
        <v>1</v>
      </c>
      <c r="W139" s="1"/>
      <c r="X139" s="1"/>
      <c r="Y139" s="3"/>
      <c r="Z139" s="3"/>
      <c r="AA139" s="1"/>
      <c r="AB139" s="121">
        <f t="shared" si="27"/>
        <v>-12</v>
      </c>
      <c r="AC139" s="121">
        <f t="shared" si="35"/>
        <v>-936</v>
      </c>
      <c r="AD139" s="121">
        <f t="shared" si="36"/>
        <v>-12</v>
      </c>
      <c r="AE139" s="4">
        <f t="shared" si="37"/>
        <v>-12</v>
      </c>
      <c r="AF139" s="6">
        <f t="shared" si="28"/>
        <v>1</v>
      </c>
      <c r="AG139" s="120">
        <f t="shared" si="38"/>
        <v>78</v>
      </c>
      <c r="AH139" s="121">
        <f t="shared" si="29"/>
        <v>8</v>
      </c>
      <c r="AI139" s="126">
        <f t="shared" si="30"/>
        <v>-221.5</v>
      </c>
      <c r="AJ139" s="128"/>
      <c r="AM139" s="108">
        <v>69</v>
      </c>
      <c r="AN139" s="1" t="s">
        <v>128</v>
      </c>
      <c r="AO139" s="1">
        <v>807.02</v>
      </c>
      <c r="AP139" s="1">
        <f t="shared" si="39"/>
        <v>6909.380000000001</v>
      </c>
      <c r="AQ139" s="1">
        <f t="shared" si="40"/>
        <v>1857.02</v>
      </c>
      <c r="AR139" s="1">
        <f t="shared" si="41"/>
        <v>0</v>
      </c>
      <c r="AS139" s="1">
        <f t="shared" si="42"/>
        <v>0</v>
      </c>
      <c r="AT139" s="1">
        <f t="shared" si="43"/>
        <v>0</v>
      </c>
      <c r="AU139" s="1">
        <f t="shared" si="44"/>
        <v>2</v>
      </c>
      <c r="AV139" s="1" t="s">
        <v>128</v>
      </c>
      <c r="AW139" s="1">
        <v>807.02</v>
      </c>
    </row>
    <row r="140" spans="4:49" x14ac:dyDescent="0.25">
      <c r="D140" s="1">
        <v>79</v>
      </c>
      <c r="E140" s="1" t="s">
        <v>24</v>
      </c>
      <c r="F140" s="1">
        <v>1</v>
      </c>
      <c r="G140" s="1">
        <v>3666.75</v>
      </c>
      <c r="H140" s="1">
        <v>3641</v>
      </c>
      <c r="I140" s="3">
        <v>44175.041666666664</v>
      </c>
      <c r="J140" s="3">
        <v>44175.625</v>
      </c>
      <c r="K140" s="1">
        <v>-1303.5</v>
      </c>
      <c r="L140" s="121">
        <f t="shared" si="26"/>
        <v>-1315.5</v>
      </c>
      <c r="M140" s="97">
        <f t="shared" si="31"/>
        <v>14313</v>
      </c>
      <c r="N140" s="1">
        <f t="shared" si="32"/>
        <v>6959.5</v>
      </c>
      <c r="O140" s="4">
        <f t="shared" si="45"/>
        <v>-1315.5</v>
      </c>
      <c r="P140" s="4">
        <f t="shared" si="33"/>
        <v>1</v>
      </c>
      <c r="Q140" s="1">
        <f t="shared" si="34"/>
        <v>1</v>
      </c>
      <c r="R140" s="1">
        <f t="shared" si="22"/>
        <v>0.39768981807948234</v>
      </c>
      <c r="T140" s="1">
        <v>79</v>
      </c>
      <c r="U140" s="1" t="s">
        <v>24</v>
      </c>
      <c r="V140" s="1">
        <v>1</v>
      </c>
      <c r="W140" s="1"/>
      <c r="X140" s="1"/>
      <c r="Y140" s="3"/>
      <c r="Z140" s="3"/>
      <c r="AA140" s="1"/>
      <c r="AB140" s="121">
        <f t="shared" si="27"/>
        <v>-12</v>
      </c>
      <c r="AC140" s="121">
        <f t="shared" si="35"/>
        <v>-948</v>
      </c>
      <c r="AD140" s="121">
        <f t="shared" si="36"/>
        <v>-12</v>
      </c>
      <c r="AE140" s="4">
        <f t="shared" si="37"/>
        <v>-12</v>
      </c>
      <c r="AF140" s="6">
        <f t="shared" si="28"/>
        <v>1</v>
      </c>
      <c r="AG140" s="120">
        <f t="shared" si="38"/>
        <v>79</v>
      </c>
      <c r="AH140" s="121">
        <f t="shared" si="29"/>
        <v>8</v>
      </c>
      <c r="AI140" s="126">
        <f t="shared" si="30"/>
        <v>1303.5</v>
      </c>
      <c r="AJ140" s="128"/>
      <c r="AM140" s="108">
        <v>70</v>
      </c>
      <c r="AN140" s="1" t="s">
        <v>129</v>
      </c>
      <c r="AO140" s="1">
        <v>-30.48</v>
      </c>
      <c r="AP140" s="1">
        <f t="shared" si="39"/>
        <v>6878.9000000000015</v>
      </c>
      <c r="AQ140" s="1">
        <f t="shared" si="40"/>
        <v>1857.02</v>
      </c>
      <c r="AR140" s="1">
        <f t="shared" si="41"/>
        <v>-30.48</v>
      </c>
      <c r="AS140" s="1">
        <f t="shared" si="42"/>
        <v>1</v>
      </c>
      <c r="AT140" s="1">
        <f t="shared" si="43"/>
        <v>1</v>
      </c>
      <c r="AU140" s="1">
        <f t="shared" si="44"/>
        <v>0</v>
      </c>
      <c r="AV140" s="1" t="s">
        <v>129</v>
      </c>
      <c r="AW140" s="1">
        <v>-30.48</v>
      </c>
    </row>
    <row r="141" spans="4:49" x14ac:dyDescent="0.25">
      <c r="D141" s="1">
        <v>80</v>
      </c>
      <c r="E141" s="1" t="s">
        <v>24</v>
      </c>
      <c r="F141" s="1">
        <v>1</v>
      </c>
      <c r="G141" s="1">
        <v>3647.25</v>
      </c>
      <c r="H141" s="1">
        <v>3662</v>
      </c>
      <c r="I141" s="3">
        <v>44180.041666666664</v>
      </c>
      <c r="J141" s="3">
        <v>44180.645833333336</v>
      </c>
      <c r="K141" s="1">
        <v>721.5</v>
      </c>
      <c r="L141" s="121">
        <f t="shared" si="26"/>
        <v>709.5</v>
      </c>
      <c r="M141" s="97">
        <f t="shared" si="31"/>
        <v>15022.5</v>
      </c>
      <c r="N141" s="1">
        <f t="shared" si="32"/>
        <v>6959.5</v>
      </c>
      <c r="O141" s="4">
        <f t="shared" si="45"/>
        <v>0</v>
      </c>
      <c r="P141" s="4">
        <f t="shared" si="33"/>
        <v>0</v>
      </c>
      <c r="Q141" s="1">
        <f t="shared" si="34"/>
        <v>0</v>
      </c>
      <c r="R141" s="1">
        <f t="shared" si="22"/>
        <v>3.0765068653691375E-2</v>
      </c>
      <c r="T141" s="1">
        <v>80</v>
      </c>
      <c r="U141" s="1" t="s">
        <v>24</v>
      </c>
      <c r="V141" s="1">
        <v>1</v>
      </c>
      <c r="W141" s="1"/>
      <c r="X141" s="1"/>
      <c r="Y141" s="3"/>
      <c r="Z141" s="3"/>
      <c r="AA141" s="1"/>
      <c r="AB141" s="121">
        <f t="shared" si="27"/>
        <v>-12</v>
      </c>
      <c r="AC141" s="121">
        <f t="shared" si="35"/>
        <v>-960</v>
      </c>
      <c r="AD141" s="121">
        <f t="shared" si="36"/>
        <v>-12</v>
      </c>
      <c r="AE141" s="4">
        <f t="shared" si="37"/>
        <v>-12</v>
      </c>
      <c r="AF141" s="6">
        <f t="shared" si="28"/>
        <v>1</v>
      </c>
      <c r="AG141" s="120">
        <f t="shared" si="38"/>
        <v>80</v>
      </c>
      <c r="AH141" s="121">
        <f t="shared" si="29"/>
        <v>8</v>
      </c>
      <c r="AI141" s="126">
        <f t="shared" si="30"/>
        <v>-721.5</v>
      </c>
      <c r="AJ141" s="128"/>
      <c r="AM141" s="108">
        <v>71</v>
      </c>
      <c r="AN141" s="1" t="s">
        <v>130</v>
      </c>
      <c r="AO141" s="1">
        <v>-442.98</v>
      </c>
      <c r="AP141" s="1">
        <f t="shared" si="39"/>
        <v>6435.9200000000019</v>
      </c>
      <c r="AQ141" s="1">
        <f t="shared" si="40"/>
        <v>1857.02</v>
      </c>
      <c r="AR141" s="1">
        <f t="shared" si="41"/>
        <v>-442.98</v>
      </c>
      <c r="AS141" s="1">
        <f t="shared" si="42"/>
        <v>1</v>
      </c>
      <c r="AT141" s="1">
        <f t="shared" si="43"/>
        <v>2</v>
      </c>
      <c r="AU141" s="1">
        <f t="shared" si="44"/>
        <v>0</v>
      </c>
      <c r="AV141" s="1" t="s">
        <v>130</v>
      </c>
      <c r="AW141" s="1">
        <v>-442.98</v>
      </c>
    </row>
    <row r="142" spans="4:49" x14ac:dyDescent="0.25">
      <c r="D142" s="1">
        <v>81</v>
      </c>
      <c r="E142" s="1" t="s">
        <v>24</v>
      </c>
      <c r="F142" s="1">
        <v>1</v>
      </c>
      <c r="G142" s="1">
        <v>3673.25</v>
      </c>
      <c r="H142" s="1">
        <v>3695</v>
      </c>
      <c r="I142" s="3">
        <v>44188.041666666664</v>
      </c>
      <c r="J142" s="3">
        <v>44188.645833333336</v>
      </c>
      <c r="K142" s="1">
        <v>1071.5</v>
      </c>
      <c r="L142" s="121">
        <f t="shared" si="26"/>
        <v>1059.5</v>
      </c>
      <c r="M142" s="97">
        <f t="shared" si="31"/>
        <v>16082</v>
      </c>
      <c r="N142" s="1">
        <f t="shared" si="32"/>
        <v>6959.5</v>
      </c>
      <c r="O142" s="4">
        <f t="shared" si="45"/>
        <v>0</v>
      </c>
      <c r="P142" s="4">
        <f t="shared" si="33"/>
        <v>0</v>
      </c>
      <c r="Q142" s="1">
        <f t="shared" si="34"/>
        <v>0</v>
      </c>
      <c r="R142" s="1">
        <f t="shared" si="22"/>
        <v>-0.58339507337451157</v>
      </c>
      <c r="T142" s="1">
        <v>81</v>
      </c>
      <c r="U142" s="1" t="s">
        <v>24</v>
      </c>
      <c r="V142" s="1">
        <v>1</v>
      </c>
      <c r="W142" s="1"/>
      <c r="X142" s="1"/>
      <c r="Y142" s="3"/>
      <c r="Z142" s="3"/>
      <c r="AA142" s="1"/>
      <c r="AB142" s="121">
        <f t="shared" si="27"/>
        <v>-12</v>
      </c>
      <c r="AC142" s="121">
        <f t="shared" si="35"/>
        <v>-972</v>
      </c>
      <c r="AD142" s="121">
        <f t="shared" si="36"/>
        <v>-12</v>
      </c>
      <c r="AE142" s="4">
        <f t="shared" si="37"/>
        <v>-12</v>
      </c>
      <c r="AF142" s="6">
        <f t="shared" si="28"/>
        <v>1</v>
      </c>
      <c r="AG142" s="120">
        <f t="shared" si="38"/>
        <v>81</v>
      </c>
      <c r="AH142" s="121">
        <f t="shared" si="29"/>
        <v>8</v>
      </c>
      <c r="AI142" s="126">
        <f t="shared" si="30"/>
        <v>-1071.5</v>
      </c>
      <c r="AJ142" s="128"/>
      <c r="AM142" s="108">
        <v>72</v>
      </c>
      <c r="AN142" s="1" t="s">
        <v>131</v>
      </c>
      <c r="AO142" s="1">
        <v>169.52</v>
      </c>
      <c r="AP142" s="1">
        <f t="shared" si="39"/>
        <v>6605.4400000000023</v>
      </c>
      <c r="AQ142" s="1">
        <f t="shared" si="40"/>
        <v>1857.02</v>
      </c>
      <c r="AR142" s="1">
        <f t="shared" si="41"/>
        <v>0</v>
      </c>
      <c r="AS142" s="1">
        <f t="shared" si="42"/>
        <v>0</v>
      </c>
      <c r="AT142" s="1">
        <f t="shared" si="43"/>
        <v>0</v>
      </c>
      <c r="AU142" s="1">
        <f t="shared" si="44"/>
        <v>1</v>
      </c>
      <c r="AV142" s="1" t="s">
        <v>131</v>
      </c>
      <c r="AW142" s="1">
        <v>169.52</v>
      </c>
    </row>
    <row r="143" spans="4:49" x14ac:dyDescent="0.25">
      <c r="D143" s="1">
        <v>82</v>
      </c>
      <c r="E143" s="1" t="s">
        <v>24</v>
      </c>
      <c r="F143" s="1">
        <v>1</v>
      </c>
      <c r="G143" s="1">
        <v>3720.75</v>
      </c>
      <c r="H143" s="1">
        <v>3733.25</v>
      </c>
      <c r="I143" s="3">
        <v>44195.041666666664</v>
      </c>
      <c r="J143" s="3">
        <v>44195.645833333336</v>
      </c>
      <c r="K143" s="1">
        <v>609</v>
      </c>
      <c r="L143" s="121">
        <f t="shared" si="26"/>
        <v>597</v>
      </c>
      <c r="M143" s="97">
        <f t="shared" si="31"/>
        <v>16679</v>
      </c>
      <c r="N143" s="1">
        <f t="shared" si="32"/>
        <v>6959.5</v>
      </c>
      <c r="O143" s="4">
        <f t="shared" si="45"/>
        <v>0</v>
      </c>
      <c r="P143" s="4">
        <f t="shared" si="33"/>
        <v>0</v>
      </c>
      <c r="Q143" s="1">
        <f t="shared" si="34"/>
        <v>0</v>
      </c>
      <c r="R143" s="1">
        <f t="shared" si="22"/>
        <v>-0.70093487510072994</v>
      </c>
      <c r="T143" s="1">
        <v>82</v>
      </c>
      <c r="U143" s="1" t="s">
        <v>24</v>
      </c>
      <c r="V143" s="1">
        <v>1</v>
      </c>
      <c r="W143" s="1"/>
      <c r="X143" s="1"/>
      <c r="Y143" s="3"/>
      <c r="Z143" s="3"/>
      <c r="AA143" s="1"/>
      <c r="AB143" s="121">
        <f t="shared" si="27"/>
        <v>-12</v>
      </c>
      <c r="AC143" s="121">
        <f t="shared" si="35"/>
        <v>-984</v>
      </c>
      <c r="AD143" s="121">
        <f t="shared" si="36"/>
        <v>-12</v>
      </c>
      <c r="AE143" s="4">
        <f t="shared" si="37"/>
        <v>-12</v>
      </c>
      <c r="AF143" s="6">
        <f t="shared" si="28"/>
        <v>1</v>
      </c>
      <c r="AG143" s="120">
        <f t="shared" si="38"/>
        <v>82</v>
      </c>
      <c r="AH143" s="121">
        <f t="shared" si="29"/>
        <v>8</v>
      </c>
      <c r="AI143" s="126">
        <f t="shared" si="30"/>
        <v>-609</v>
      </c>
      <c r="AJ143" s="128"/>
      <c r="AM143" s="108">
        <v>73</v>
      </c>
      <c r="AN143" s="1" t="s">
        <v>132</v>
      </c>
      <c r="AO143" s="1">
        <v>494.52</v>
      </c>
      <c r="AP143" s="1">
        <f t="shared" si="39"/>
        <v>7099.9600000000028</v>
      </c>
      <c r="AQ143" s="1">
        <f t="shared" si="40"/>
        <v>1857.02</v>
      </c>
      <c r="AR143" s="1">
        <f t="shared" si="41"/>
        <v>0</v>
      </c>
      <c r="AS143" s="1">
        <f t="shared" si="42"/>
        <v>0</v>
      </c>
      <c r="AT143" s="1">
        <f t="shared" si="43"/>
        <v>0</v>
      </c>
      <c r="AU143" s="1">
        <f t="shared" si="44"/>
        <v>2</v>
      </c>
      <c r="AV143" s="1" t="s">
        <v>132</v>
      </c>
      <c r="AW143" s="1">
        <v>494.52</v>
      </c>
    </row>
    <row r="144" spans="4:49" x14ac:dyDescent="0.25">
      <c r="D144" s="1">
        <v>83</v>
      </c>
      <c r="E144" s="1" t="s">
        <v>24</v>
      </c>
      <c r="F144" s="1">
        <v>1</v>
      </c>
      <c r="G144" s="1">
        <v>3797.5</v>
      </c>
      <c r="H144" s="1">
        <v>3792</v>
      </c>
      <c r="I144" s="3">
        <v>44208.041666666664</v>
      </c>
      <c r="J144" s="3">
        <v>44208.645833333336</v>
      </c>
      <c r="K144" s="1">
        <v>-291</v>
      </c>
      <c r="L144" s="121">
        <f t="shared" si="26"/>
        <v>-303</v>
      </c>
      <c r="M144" s="97">
        <f t="shared" si="31"/>
        <v>16376</v>
      </c>
      <c r="N144" s="1">
        <f t="shared" si="32"/>
        <v>6959.5</v>
      </c>
      <c r="O144" s="4">
        <f t="shared" si="45"/>
        <v>-303</v>
      </c>
      <c r="P144" s="4">
        <f t="shared" si="33"/>
        <v>1</v>
      </c>
      <c r="Q144" s="1">
        <f t="shared" si="34"/>
        <v>1</v>
      </c>
      <c r="R144" s="1">
        <f t="shared" si="22"/>
        <v>-0.41034271551085383</v>
      </c>
      <c r="T144" s="1">
        <v>83</v>
      </c>
      <c r="U144" s="1" t="s">
        <v>24</v>
      </c>
      <c r="V144" s="1">
        <v>1</v>
      </c>
      <c r="W144" s="1"/>
      <c r="X144" s="1"/>
      <c r="Y144" s="3"/>
      <c r="Z144" s="3"/>
      <c r="AA144" s="1"/>
      <c r="AB144" s="121">
        <f t="shared" si="27"/>
        <v>-12</v>
      </c>
      <c r="AC144" s="121">
        <f t="shared" si="35"/>
        <v>-996</v>
      </c>
      <c r="AD144" s="121">
        <f t="shared" si="36"/>
        <v>-12</v>
      </c>
      <c r="AE144" s="4">
        <f t="shared" si="37"/>
        <v>-12</v>
      </c>
      <c r="AF144" s="6">
        <f t="shared" si="28"/>
        <v>1</v>
      </c>
      <c r="AG144" s="120">
        <f t="shared" si="38"/>
        <v>83</v>
      </c>
      <c r="AH144" s="121">
        <f t="shared" si="29"/>
        <v>8</v>
      </c>
      <c r="AI144" s="126">
        <f t="shared" si="30"/>
        <v>291</v>
      </c>
      <c r="AJ144" s="128"/>
      <c r="AM144" s="108">
        <v>74</v>
      </c>
      <c r="AN144" s="1" t="s">
        <v>133</v>
      </c>
      <c r="AO144" s="1">
        <v>-417.98</v>
      </c>
      <c r="AP144" s="1">
        <f t="shared" si="39"/>
        <v>6681.9800000000032</v>
      </c>
      <c r="AQ144" s="1">
        <f t="shared" si="40"/>
        <v>1857.02</v>
      </c>
      <c r="AR144" s="1">
        <f t="shared" si="41"/>
        <v>-417.98</v>
      </c>
      <c r="AS144" s="1">
        <f t="shared" si="42"/>
        <v>1</v>
      </c>
      <c r="AT144" s="1">
        <f t="shared" si="43"/>
        <v>1</v>
      </c>
      <c r="AU144" s="1">
        <f t="shared" si="44"/>
        <v>0</v>
      </c>
      <c r="AV144" s="1" t="s">
        <v>133</v>
      </c>
      <c r="AW144" s="1">
        <v>-417.98</v>
      </c>
    </row>
    <row r="145" spans="4:49" x14ac:dyDescent="0.25">
      <c r="D145" s="1">
        <v>84</v>
      </c>
      <c r="E145" s="1" t="s">
        <v>24</v>
      </c>
      <c r="F145" s="1">
        <v>1</v>
      </c>
      <c r="G145" s="1">
        <v>3795.25</v>
      </c>
      <c r="H145" s="1">
        <v>3768.75</v>
      </c>
      <c r="I145" s="3">
        <v>44211.041666666664</v>
      </c>
      <c r="J145" s="3">
        <v>44211.229166666664</v>
      </c>
      <c r="K145" s="1">
        <v>-1341</v>
      </c>
      <c r="L145" s="121">
        <f t="shared" si="26"/>
        <v>-1353</v>
      </c>
      <c r="M145" s="97">
        <f t="shared" si="31"/>
        <v>15023</v>
      </c>
      <c r="N145" s="1">
        <f t="shared" si="32"/>
        <v>6959.5</v>
      </c>
      <c r="O145" s="4">
        <f t="shared" si="45"/>
        <v>-1353</v>
      </c>
      <c r="P145" s="4">
        <f t="shared" si="33"/>
        <v>1</v>
      </c>
      <c r="Q145" s="1">
        <f t="shared" si="34"/>
        <v>2</v>
      </c>
      <c r="R145" s="1">
        <f t="shared" si="22"/>
        <v>-0.14075778055287927</v>
      </c>
      <c r="T145" s="1">
        <v>84</v>
      </c>
      <c r="U145" s="1" t="s">
        <v>24</v>
      </c>
      <c r="V145" s="1">
        <v>1</v>
      </c>
      <c r="W145" s="1"/>
      <c r="X145" s="1"/>
      <c r="Y145" s="3"/>
      <c r="Z145" s="3"/>
      <c r="AA145" s="1"/>
      <c r="AB145" s="121">
        <f t="shared" si="27"/>
        <v>-12</v>
      </c>
      <c r="AC145" s="121">
        <f t="shared" si="35"/>
        <v>-1008</v>
      </c>
      <c r="AD145" s="121">
        <f t="shared" si="36"/>
        <v>-12</v>
      </c>
      <c r="AE145" s="4">
        <f t="shared" si="37"/>
        <v>-12</v>
      </c>
      <c r="AF145" s="6">
        <f t="shared" si="28"/>
        <v>1</v>
      </c>
      <c r="AG145" s="120">
        <f t="shared" si="38"/>
        <v>84</v>
      </c>
      <c r="AH145" s="121">
        <f t="shared" si="29"/>
        <v>8</v>
      </c>
      <c r="AI145" s="126">
        <f t="shared" si="30"/>
        <v>1341</v>
      </c>
      <c r="AJ145" s="128"/>
      <c r="AM145" s="108">
        <v>75</v>
      </c>
      <c r="AN145" s="1" t="s">
        <v>134</v>
      </c>
      <c r="AO145" s="1">
        <v>594.52</v>
      </c>
      <c r="AP145" s="1">
        <f t="shared" si="39"/>
        <v>7276.5000000000036</v>
      </c>
      <c r="AQ145" s="1">
        <f t="shared" si="40"/>
        <v>1857.02</v>
      </c>
      <c r="AR145" s="1">
        <f t="shared" si="41"/>
        <v>0</v>
      </c>
      <c r="AS145" s="1">
        <f t="shared" si="42"/>
        <v>0</v>
      </c>
      <c r="AT145" s="1">
        <f t="shared" si="43"/>
        <v>0</v>
      </c>
      <c r="AU145" s="1">
        <f t="shared" si="44"/>
        <v>1</v>
      </c>
      <c r="AV145" s="1" t="s">
        <v>134</v>
      </c>
      <c r="AW145" s="1">
        <v>594.52</v>
      </c>
    </row>
    <row r="146" spans="4:49" x14ac:dyDescent="0.25">
      <c r="D146" s="1">
        <v>85</v>
      </c>
      <c r="E146" s="1" t="s">
        <v>24</v>
      </c>
      <c r="F146" s="1">
        <v>1</v>
      </c>
      <c r="G146" s="1">
        <v>3754.75</v>
      </c>
      <c r="H146" s="1">
        <v>3764.25</v>
      </c>
      <c r="I146" s="3">
        <v>44214.041666666664</v>
      </c>
      <c r="J146" s="3">
        <v>44214.645833333336</v>
      </c>
      <c r="K146" s="1">
        <v>459</v>
      </c>
      <c r="L146" s="121">
        <f t="shared" si="26"/>
        <v>447</v>
      </c>
      <c r="M146" s="97">
        <f t="shared" si="31"/>
        <v>15470</v>
      </c>
      <c r="N146" s="1">
        <f t="shared" si="32"/>
        <v>6959.5</v>
      </c>
      <c r="O146" s="4">
        <f t="shared" si="45"/>
        <v>0</v>
      </c>
      <c r="P146" s="4">
        <f t="shared" si="33"/>
        <v>0</v>
      </c>
      <c r="Q146" s="1">
        <f t="shared" si="34"/>
        <v>0</v>
      </c>
      <c r="R146" s="1">
        <f t="shared" si="22"/>
        <v>-0.50551722073703476</v>
      </c>
      <c r="T146" s="1">
        <v>85</v>
      </c>
      <c r="U146" s="1" t="s">
        <v>24</v>
      </c>
      <c r="V146" s="1">
        <v>1</v>
      </c>
      <c r="W146" s="1"/>
      <c r="X146" s="1"/>
      <c r="Y146" s="3"/>
      <c r="Z146" s="3"/>
      <c r="AA146" s="1"/>
      <c r="AB146" s="121">
        <f t="shared" si="27"/>
        <v>-12</v>
      </c>
      <c r="AC146" s="121">
        <f t="shared" si="35"/>
        <v>-1020</v>
      </c>
      <c r="AD146" s="121">
        <f t="shared" si="36"/>
        <v>-12</v>
      </c>
      <c r="AE146" s="4">
        <f t="shared" si="37"/>
        <v>-12</v>
      </c>
      <c r="AF146" s="6">
        <f t="shared" si="28"/>
        <v>1</v>
      </c>
      <c r="AG146" s="120">
        <f t="shared" si="38"/>
        <v>85</v>
      </c>
      <c r="AH146" s="121">
        <f t="shared" si="29"/>
        <v>8</v>
      </c>
      <c r="AI146" s="126">
        <f t="shared" si="30"/>
        <v>-459</v>
      </c>
      <c r="AJ146" s="128"/>
      <c r="AM146" s="108">
        <v>76</v>
      </c>
      <c r="AN146" s="1" t="s">
        <v>135</v>
      </c>
      <c r="AO146" s="1">
        <v>-30.48</v>
      </c>
      <c r="AP146" s="1">
        <f t="shared" si="39"/>
        <v>7246.0200000000041</v>
      </c>
      <c r="AQ146" s="1">
        <f t="shared" si="40"/>
        <v>1857.02</v>
      </c>
      <c r="AR146" s="1">
        <f t="shared" si="41"/>
        <v>-30.48</v>
      </c>
      <c r="AS146" s="1">
        <f t="shared" si="42"/>
        <v>1</v>
      </c>
      <c r="AT146" s="1">
        <f t="shared" si="43"/>
        <v>1</v>
      </c>
      <c r="AU146" s="1">
        <f t="shared" si="44"/>
        <v>0</v>
      </c>
      <c r="AV146" s="1" t="s">
        <v>135</v>
      </c>
      <c r="AW146" s="1">
        <v>-30.48</v>
      </c>
    </row>
    <row r="147" spans="4:49" x14ac:dyDescent="0.25">
      <c r="D147" s="1">
        <v>86</v>
      </c>
      <c r="E147" s="1" t="s">
        <v>24</v>
      </c>
      <c r="F147" s="1">
        <v>1</v>
      </c>
      <c r="G147" s="1">
        <v>3717.75</v>
      </c>
      <c r="H147" s="1">
        <v>3779.75</v>
      </c>
      <c r="I147" s="3">
        <v>44224.041666666664</v>
      </c>
      <c r="J147" s="3">
        <v>44224.645833333336</v>
      </c>
      <c r="K147" s="1">
        <v>3084</v>
      </c>
      <c r="L147" s="121">
        <f t="shared" si="26"/>
        <v>3072</v>
      </c>
      <c r="M147" s="97">
        <f t="shared" si="31"/>
        <v>18542</v>
      </c>
      <c r="N147" s="1">
        <f t="shared" si="32"/>
        <v>6959.5</v>
      </c>
      <c r="O147" s="4">
        <f t="shared" si="45"/>
        <v>0</v>
      </c>
      <c r="P147" s="4">
        <f t="shared" si="33"/>
        <v>0</v>
      </c>
      <c r="Q147" s="1">
        <f t="shared" si="34"/>
        <v>0</v>
      </c>
      <c r="R147" s="1">
        <f t="shared" si="22"/>
        <v>-1.0682917368214393</v>
      </c>
      <c r="T147" s="1">
        <v>86</v>
      </c>
      <c r="U147" s="1" t="s">
        <v>24</v>
      </c>
      <c r="V147" s="1">
        <v>1</v>
      </c>
      <c r="W147" s="1"/>
      <c r="X147" s="1"/>
      <c r="Y147" s="3"/>
      <c r="Z147" s="3"/>
      <c r="AA147" s="1"/>
      <c r="AB147" s="121">
        <f t="shared" si="27"/>
        <v>-12</v>
      </c>
      <c r="AC147" s="121">
        <f t="shared" si="35"/>
        <v>-1032</v>
      </c>
      <c r="AD147" s="121">
        <f t="shared" si="36"/>
        <v>-12</v>
      </c>
      <c r="AE147" s="4">
        <f t="shared" si="37"/>
        <v>-12</v>
      </c>
      <c r="AF147" s="6">
        <f t="shared" si="28"/>
        <v>1</v>
      </c>
      <c r="AG147" s="120">
        <f t="shared" si="38"/>
        <v>86</v>
      </c>
      <c r="AH147" s="121">
        <f t="shared" si="29"/>
        <v>8</v>
      </c>
      <c r="AI147" s="126">
        <f t="shared" si="30"/>
        <v>-3084</v>
      </c>
      <c r="AJ147" s="128"/>
      <c r="AM147" s="108">
        <v>77</v>
      </c>
      <c r="AN147" s="1" t="s">
        <v>136</v>
      </c>
      <c r="AO147" s="6">
        <v>-1105.48</v>
      </c>
      <c r="AP147" s="1">
        <f t="shared" si="39"/>
        <v>6140.5400000000045</v>
      </c>
      <c r="AQ147" s="1">
        <f t="shared" si="40"/>
        <v>1857.02</v>
      </c>
      <c r="AR147" s="1">
        <f t="shared" si="41"/>
        <v>-1105.48</v>
      </c>
      <c r="AS147" s="1">
        <f t="shared" si="42"/>
        <v>1</v>
      </c>
      <c r="AT147" s="1">
        <f t="shared" si="43"/>
        <v>2</v>
      </c>
      <c r="AU147" s="1">
        <f t="shared" si="44"/>
        <v>0</v>
      </c>
      <c r="AV147" s="1" t="s">
        <v>136</v>
      </c>
      <c r="AW147" s="6">
        <v>-1105.48</v>
      </c>
    </row>
    <row r="148" spans="4:49" x14ac:dyDescent="0.25">
      <c r="D148" s="1">
        <v>87</v>
      </c>
      <c r="E148" s="1" t="s">
        <v>24</v>
      </c>
      <c r="F148" s="1">
        <v>1</v>
      </c>
      <c r="G148" s="1">
        <v>3688.5</v>
      </c>
      <c r="H148" s="1">
        <v>3739.75</v>
      </c>
      <c r="I148" s="3">
        <v>44228.041666666664</v>
      </c>
      <c r="J148" s="3">
        <v>44228.416666666664</v>
      </c>
      <c r="K148" s="1">
        <v>2546.5</v>
      </c>
      <c r="L148" s="121">
        <f t="shared" si="26"/>
        <v>2534.5</v>
      </c>
      <c r="M148" s="97">
        <f t="shared" si="31"/>
        <v>21076.5</v>
      </c>
      <c r="N148" s="1">
        <f t="shared" si="32"/>
        <v>6959.5</v>
      </c>
      <c r="O148" s="4">
        <f t="shared" si="45"/>
        <v>0</v>
      </c>
      <c r="P148" s="4">
        <f t="shared" si="33"/>
        <v>0</v>
      </c>
      <c r="Q148" s="1">
        <f t="shared" si="34"/>
        <v>0</v>
      </c>
      <c r="R148" s="1">
        <f t="shared" ref="R148:R196" si="46">($J$41-AVERAGE(L128:L148))*SQRT(20)/STDEV(L128:L148)</f>
        <v>-1.4789877606478838</v>
      </c>
      <c r="T148" s="1">
        <v>87</v>
      </c>
      <c r="U148" s="1" t="s">
        <v>24</v>
      </c>
      <c r="V148" s="1">
        <v>1</v>
      </c>
      <c r="W148" s="1"/>
      <c r="X148" s="1"/>
      <c r="Y148" s="3"/>
      <c r="Z148" s="3"/>
      <c r="AA148" s="1"/>
      <c r="AB148" s="121">
        <f t="shared" si="27"/>
        <v>-12</v>
      </c>
      <c r="AC148" s="121">
        <f t="shared" si="35"/>
        <v>-1044</v>
      </c>
      <c r="AD148" s="121">
        <f t="shared" si="36"/>
        <v>-12</v>
      </c>
      <c r="AE148" s="4">
        <f t="shared" si="37"/>
        <v>-12</v>
      </c>
      <c r="AF148" s="6">
        <f t="shared" si="28"/>
        <v>1</v>
      </c>
      <c r="AG148" s="120">
        <f t="shared" si="38"/>
        <v>87</v>
      </c>
      <c r="AH148" s="121">
        <f t="shared" si="29"/>
        <v>8</v>
      </c>
      <c r="AI148" s="126">
        <f t="shared" si="30"/>
        <v>-2546.5</v>
      </c>
      <c r="AJ148" s="128"/>
      <c r="AM148" s="108">
        <v>78</v>
      </c>
      <c r="AN148" s="1" t="s">
        <v>137</v>
      </c>
      <c r="AO148" s="1">
        <v>932.02</v>
      </c>
      <c r="AP148" s="1">
        <f t="shared" si="39"/>
        <v>7072.5600000000049</v>
      </c>
      <c r="AQ148" s="1">
        <f t="shared" si="40"/>
        <v>1857.02</v>
      </c>
      <c r="AR148" s="1">
        <f t="shared" si="41"/>
        <v>0</v>
      </c>
      <c r="AS148" s="1">
        <f t="shared" si="42"/>
        <v>0</v>
      </c>
      <c r="AT148" s="1">
        <f t="shared" si="43"/>
        <v>0</v>
      </c>
      <c r="AU148" s="1">
        <f t="shared" si="44"/>
        <v>1</v>
      </c>
      <c r="AV148" s="1" t="s">
        <v>137</v>
      </c>
      <c r="AW148" s="1">
        <v>932.02</v>
      </c>
    </row>
    <row r="149" spans="4:49" x14ac:dyDescent="0.25">
      <c r="D149" s="1">
        <v>88</v>
      </c>
      <c r="E149" s="1" t="s">
        <v>24</v>
      </c>
      <c r="F149" s="1">
        <v>1</v>
      </c>
      <c r="G149" s="1">
        <v>3918</v>
      </c>
      <c r="H149" s="1">
        <v>3914.25</v>
      </c>
      <c r="I149" s="3">
        <v>44244.041666666664</v>
      </c>
      <c r="J149" s="3">
        <v>44244.645833333336</v>
      </c>
      <c r="K149" s="1">
        <v>-203.5</v>
      </c>
      <c r="L149" s="121">
        <f t="shared" si="26"/>
        <v>-215.5</v>
      </c>
      <c r="M149" s="97">
        <f t="shared" si="31"/>
        <v>20861</v>
      </c>
      <c r="N149" s="1">
        <f t="shared" si="32"/>
        <v>6959.5</v>
      </c>
      <c r="O149" s="4">
        <f t="shared" si="45"/>
        <v>-215.5</v>
      </c>
      <c r="P149" s="4">
        <f t="shared" si="33"/>
        <v>1</v>
      </c>
      <c r="Q149" s="1">
        <f t="shared" si="34"/>
        <v>1</v>
      </c>
      <c r="R149" s="1">
        <f t="shared" si="46"/>
        <v>-1.3406794665329398</v>
      </c>
      <c r="T149" s="1">
        <v>88</v>
      </c>
      <c r="U149" s="1" t="s">
        <v>24</v>
      </c>
      <c r="V149" s="1">
        <v>1</v>
      </c>
      <c r="W149" s="1"/>
      <c r="X149" s="1"/>
      <c r="Y149" s="3"/>
      <c r="Z149" s="3"/>
      <c r="AA149" s="1"/>
      <c r="AB149" s="121">
        <f t="shared" si="27"/>
        <v>-12</v>
      </c>
      <c r="AC149" s="121">
        <f t="shared" si="35"/>
        <v>-1056</v>
      </c>
      <c r="AD149" s="121">
        <f t="shared" si="36"/>
        <v>-12</v>
      </c>
      <c r="AE149" s="4">
        <f t="shared" si="37"/>
        <v>-12</v>
      </c>
      <c r="AF149" s="6">
        <f t="shared" si="28"/>
        <v>1</v>
      </c>
      <c r="AG149" s="120">
        <f t="shared" si="38"/>
        <v>88</v>
      </c>
      <c r="AH149" s="121">
        <f t="shared" si="29"/>
        <v>8</v>
      </c>
      <c r="AI149" s="126">
        <f t="shared" si="30"/>
        <v>203.5</v>
      </c>
      <c r="AJ149" s="128"/>
      <c r="AM149" s="108">
        <v>79</v>
      </c>
      <c r="AN149" s="1" t="s">
        <v>138</v>
      </c>
      <c r="AO149" s="6">
        <v>1269.52</v>
      </c>
      <c r="AP149" s="1">
        <f t="shared" si="39"/>
        <v>8342.0800000000054</v>
      </c>
      <c r="AQ149" s="1">
        <f t="shared" si="40"/>
        <v>1857.02</v>
      </c>
      <c r="AR149" s="1">
        <f t="shared" si="41"/>
        <v>0</v>
      </c>
      <c r="AS149" s="1">
        <f t="shared" si="42"/>
        <v>0</v>
      </c>
      <c r="AT149" s="1">
        <f t="shared" si="43"/>
        <v>0</v>
      </c>
      <c r="AU149" s="1">
        <f t="shared" si="44"/>
        <v>2</v>
      </c>
      <c r="AV149" s="1" t="s">
        <v>138</v>
      </c>
      <c r="AW149" s="6">
        <v>1269.52</v>
      </c>
    </row>
    <row r="150" spans="4:49" x14ac:dyDescent="0.25">
      <c r="D150" s="1">
        <v>89</v>
      </c>
      <c r="E150" s="1" t="s">
        <v>24</v>
      </c>
      <c r="F150" s="1">
        <v>1</v>
      </c>
      <c r="G150" s="1">
        <v>3874.75</v>
      </c>
      <c r="H150" s="1">
        <v>3847.75</v>
      </c>
      <c r="I150" s="3">
        <v>44250.041666666664</v>
      </c>
      <c r="J150" s="3">
        <v>44250.4375</v>
      </c>
      <c r="K150" s="1">
        <v>-1366</v>
      </c>
      <c r="L150" s="121">
        <f t="shared" si="26"/>
        <v>-1378</v>
      </c>
      <c r="M150" s="97">
        <f t="shared" si="31"/>
        <v>19483</v>
      </c>
      <c r="N150" s="1">
        <f t="shared" si="32"/>
        <v>6959.5</v>
      </c>
      <c r="O150" s="4">
        <f t="shared" si="45"/>
        <v>-1378</v>
      </c>
      <c r="P150" s="4">
        <f t="shared" si="33"/>
        <v>1</v>
      </c>
      <c r="Q150" s="1">
        <f t="shared" si="34"/>
        <v>2</v>
      </c>
      <c r="R150" s="1">
        <f t="shared" si="46"/>
        <v>-1.2927472533066395</v>
      </c>
      <c r="T150" s="1">
        <v>89</v>
      </c>
      <c r="U150" s="1" t="s">
        <v>24</v>
      </c>
      <c r="V150" s="1">
        <v>1</v>
      </c>
      <c r="W150" s="1"/>
      <c r="X150" s="1"/>
      <c r="Y150" s="3"/>
      <c r="Z150" s="3"/>
      <c r="AA150" s="1"/>
      <c r="AB150" s="121">
        <f t="shared" si="27"/>
        <v>-12</v>
      </c>
      <c r="AC150" s="121">
        <f t="shared" si="35"/>
        <v>-1068</v>
      </c>
      <c r="AD150" s="121">
        <f t="shared" si="36"/>
        <v>-12</v>
      </c>
      <c r="AE150" s="4">
        <f t="shared" si="37"/>
        <v>-12</v>
      </c>
      <c r="AF150" s="6">
        <f t="shared" si="28"/>
        <v>1</v>
      </c>
      <c r="AG150" s="120">
        <f t="shared" si="38"/>
        <v>89</v>
      </c>
      <c r="AH150" s="121">
        <f t="shared" si="29"/>
        <v>8</v>
      </c>
      <c r="AI150" s="126">
        <f t="shared" si="30"/>
        <v>1366</v>
      </c>
      <c r="AJ150" s="128"/>
      <c r="AM150" s="108">
        <v>80</v>
      </c>
      <c r="AN150" s="1" t="s">
        <v>139</v>
      </c>
      <c r="AO150" s="1">
        <v>-5.48</v>
      </c>
      <c r="AP150" s="1">
        <f t="shared" si="39"/>
        <v>8336.6000000000058</v>
      </c>
      <c r="AQ150" s="1">
        <f t="shared" si="40"/>
        <v>1857.02</v>
      </c>
      <c r="AR150" s="1">
        <f t="shared" si="41"/>
        <v>-5.48</v>
      </c>
      <c r="AS150" s="1">
        <f t="shared" si="42"/>
        <v>1</v>
      </c>
      <c r="AT150" s="1">
        <f t="shared" si="43"/>
        <v>1</v>
      </c>
      <c r="AU150" s="1">
        <f t="shared" si="44"/>
        <v>0</v>
      </c>
      <c r="AV150" s="1" t="s">
        <v>139</v>
      </c>
      <c r="AW150" s="1">
        <v>-5.48</v>
      </c>
    </row>
    <row r="151" spans="4:49" x14ac:dyDescent="0.25">
      <c r="D151" s="1">
        <v>90</v>
      </c>
      <c r="E151" s="1" t="s">
        <v>24</v>
      </c>
      <c r="F151" s="1">
        <v>1</v>
      </c>
      <c r="G151" s="1">
        <v>3807.5</v>
      </c>
      <c r="H151" s="1">
        <v>3835.25</v>
      </c>
      <c r="I151" s="3">
        <v>44253.041666666664</v>
      </c>
      <c r="J151" s="3">
        <v>44253.416666666664</v>
      </c>
      <c r="K151" s="1">
        <v>1371.5</v>
      </c>
      <c r="L151" s="121">
        <f t="shared" si="26"/>
        <v>1359.5</v>
      </c>
      <c r="M151" s="97">
        <f t="shared" si="31"/>
        <v>20842.5</v>
      </c>
      <c r="N151" s="1">
        <f t="shared" si="32"/>
        <v>6959.5</v>
      </c>
      <c r="O151" s="4">
        <f t="shared" si="45"/>
        <v>0</v>
      </c>
      <c r="P151" s="4">
        <f t="shared" si="33"/>
        <v>0</v>
      </c>
      <c r="Q151" s="1">
        <f t="shared" si="34"/>
        <v>0</v>
      </c>
      <c r="R151" s="1">
        <f t="shared" si="46"/>
        <v>-1.3445793831815698</v>
      </c>
      <c r="T151" s="1">
        <v>90</v>
      </c>
      <c r="U151" s="1" t="s">
        <v>24</v>
      </c>
      <c r="V151" s="1">
        <v>1</v>
      </c>
      <c r="W151" s="1"/>
      <c r="X151" s="1"/>
      <c r="Y151" s="3"/>
      <c r="Z151" s="3"/>
      <c r="AA151" s="1"/>
      <c r="AB151" s="121">
        <f t="shared" si="27"/>
        <v>-12</v>
      </c>
      <c r="AC151" s="121">
        <f t="shared" si="35"/>
        <v>-1080</v>
      </c>
      <c r="AD151" s="121">
        <f t="shared" si="36"/>
        <v>-12</v>
      </c>
      <c r="AE151" s="4">
        <f t="shared" si="37"/>
        <v>-12</v>
      </c>
      <c r="AF151" s="6">
        <f t="shared" si="28"/>
        <v>1</v>
      </c>
      <c r="AG151" s="120">
        <f t="shared" si="38"/>
        <v>90</v>
      </c>
      <c r="AH151" s="121">
        <f t="shared" si="29"/>
        <v>8</v>
      </c>
      <c r="AI151" s="126">
        <f t="shared" si="30"/>
        <v>-1371.5</v>
      </c>
      <c r="AJ151" s="128"/>
      <c r="AM151" s="108">
        <v>81</v>
      </c>
      <c r="AN151" s="1" t="s">
        <v>140</v>
      </c>
      <c r="AO151" s="1">
        <v>-505.48</v>
      </c>
      <c r="AP151" s="1">
        <f t="shared" si="39"/>
        <v>7831.1200000000063</v>
      </c>
      <c r="AQ151" s="1">
        <f t="shared" si="40"/>
        <v>1857.02</v>
      </c>
      <c r="AR151" s="1">
        <f t="shared" si="41"/>
        <v>-505.48</v>
      </c>
      <c r="AS151" s="1">
        <f t="shared" si="42"/>
        <v>1</v>
      </c>
      <c r="AT151" s="1">
        <f t="shared" si="43"/>
        <v>2</v>
      </c>
      <c r="AU151" s="1">
        <f t="shared" si="44"/>
        <v>0</v>
      </c>
      <c r="AV151" s="1" t="s">
        <v>140</v>
      </c>
      <c r="AW151" s="1">
        <v>-505.48</v>
      </c>
    </row>
    <row r="152" spans="4:49" x14ac:dyDescent="0.25">
      <c r="D152" s="1">
        <v>91</v>
      </c>
      <c r="E152" s="1" t="s">
        <v>24</v>
      </c>
      <c r="F152" s="1">
        <v>1</v>
      </c>
      <c r="G152" s="1">
        <v>3878</v>
      </c>
      <c r="H152" s="1">
        <v>3850.75</v>
      </c>
      <c r="I152" s="3">
        <v>44258.041666666664</v>
      </c>
      <c r="J152" s="3">
        <v>44258.625</v>
      </c>
      <c r="K152" s="1">
        <v>-1378.5</v>
      </c>
      <c r="L152" s="121">
        <f t="shared" si="26"/>
        <v>-1390.5</v>
      </c>
      <c r="M152" s="97">
        <f t="shared" si="31"/>
        <v>19452</v>
      </c>
      <c r="N152" s="1">
        <f t="shared" si="32"/>
        <v>6959.5</v>
      </c>
      <c r="O152" s="4">
        <f t="shared" si="45"/>
        <v>-1390.5</v>
      </c>
      <c r="P152" s="4">
        <f t="shared" si="33"/>
        <v>1</v>
      </c>
      <c r="Q152" s="1">
        <f t="shared" si="34"/>
        <v>1</v>
      </c>
      <c r="R152" s="1">
        <f t="shared" si="46"/>
        <v>-1.4583393401757985</v>
      </c>
      <c r="T152" s="1">
        <v>91</v>
      </c>
      <c r="U152" s="1" t="s">
        <v>24</v>
      </c>
      <c r="V152" s="1">
        <v>1</v>
      </c>
      <c r="W152" s="1"/>
      <c r="X152" s="1"/>
      <c r="Y152" s="3"/>
      <c r="Z152" s="3"/>
      <c r="AA152" s="1"/>
      <c r="AB152" s="121">
        <f t="shared" si="27"/>
        <v>-12</v>
      </c>
      <c r="AC152" s="121">
        <f t="shared" si="35"/>
        <v>-1092</v>
      </c>
      <c r="AD152" s="121">
        <f t="shared" si="36"/>
        <v>-12</v>
      </c>
      <c r="AE152" s="4">
        <f t="shared" si="37"/>
        <v>-12</v>
      </c>
      <c r="AF152" s="6">
        <f t="shared" si="28"/>
        <v>1</v>
      </c>
      <c r="AG152" s="120">
        <f t="shared" si="38"/>
        <v>91</v>
      </c>
      <c r="AH152" s="121">
        <f t="shared" si="29"/>
        <v>8</v>
      </c>
      <c r="AI152" s="126">
        <f t="shared" si="30"/>
        <v>1378.5</v>
      </c>
      <c r="AJ152" s="128"/>
      <c r="AM152" s="108">
        <v>82</v>
      </c>
      <c r="AN152" s="1" t="s">
        <v>141</v>
      </c>
      <c r="AO152" s="1">
        <v>907.02</v>
      </c>
      <c r="AP152" s="1">
        <f t="shared" si="39"/>
        <v>8738.1400000000067</v>
      </c>
      <c r="AQ152" s="1">
        <f t="shared" si="40"/>
        <v>1857.02</v>
      </c>
      <c r="AR152" s="1">
        <f t="shared" si="41"/>
        <v>0</v>
      </c>
      <c r="AS152" s="1">
        <f t="shared" si="42"/>
        <v>0</v>
      </c>
      <c r="AT152" s="1">
        <f t="shared" si="43"/>
        <v>0</v>
      </c>
      <c r="AU152" s="1">
        <f t="shared" si="44"/>
        <v>1</v>
      </c>
      <c r="AV152" s="1" t="s">
        <v>141</v>
      </c>
      <c r="AW152" s="1">
        <v>907.02</v>
      </c>
    </row>
    <row r="153" spans="4:49" x14ac:dyDescent="0.25">
      <c r="D153" s="1">
        <v>92</v>
      </c>
      <c r="E153" s="1" t="s">
        <v>24</v>
      </c>
      <c r="F153" s="1">
        <v>1</v>
      </c>
      <c r="G153" s="1">
        <v>3804.5</v>
      </c>
      <c r="H153" s="1">
        <v>3800</v>
      </c>
      <c r="I153" s="3">
        <v>44259.041666666664</v>
      </c>
      <c r="J153" s="3">
        <v>44259.416666666664</v>
      </c>
      <c r="K153" s="1">
        <v>-241</v>
      </c>
      <c r="L153" s="121">
        <f t="shared" si="26"/>
        <v>-253</v>
      </c>
      <c r="M153" s="97">
        <f t="shared" si="31"/>
        <v>19199</v>
      </c>
      <c r="N153" s="1">
        <f t="shared" si="32"/>
        <v>6959.5</v>
      </c>
      <c r="O153" s="4">
        <f t="shared" si="45"/>
        <v>-253</v>
      </c>
      <c r="P153" s="4">
        <f t="shared" si="33"/>
        <v>1</v>
      </c>
      <c r="Q153" s="1">
        <f t="shared" si="34"/>
        <v>2</v>
      </c>
      <c r="R153" s="1">
        <f t="shared" si="46"/>
        <v>-1.0718023881090553</v>
      </c>
      <c r="T153" s="1">
        <v>92</v>
      </c>
      <c r="U153" s="1" t="s">
        <v>24</v>
      </c>
      <c r="V153" s="1">
        <v>1</v>
      </c>
      <c r="W153" s="1"/>
      <c r="X153" s="1"/>
      <c r="Y153" s="3"/>
      <c r="Z153" s="3"/>
      <c r="AA153" s="1"/>
      <c r="AB153" s="121">
        <f t="shared" si="27"/>
        <v>-12</v>
      </c>
      <c r="AC153" s="121">
        <f t="shared" si="35"/>
        <v>-1104</v>
      </c>
      <c r="AD153" s="121">
        <f t="shared" si="36"/>
        <v>-12</v>
      </c>
      <c r="AE153" s="4">
        <f t="shared" si="37"/>
        <v>-12</v>
      </c>
      <c r="AF153" s="6">
        <f t="shared" si="28"/>
        <v>1</v>
      </c>
      <c r="AG153" s="120">
        <f t="shared" si="38"/>
        <v>92</v>
      </c>
      <c r="AH153" s="121">
        <f t="shared" si="29"/>
        <v>8</v>
      </c>
      <c r="AI153" s="126">
        <f t="shared" si="30"/>
        <v>241</v>
      </c>
      <c r="AJ153" s="128"/>
      <c r="AM153" s="108">
        <v>83</v>
      </c>
      <c r="AN153" s="1" t="s">
        <v>142</v>
      </c>
      <c r="AO153" s="1">
        <v>-780.48</v>
      </c>
      <c r="AP153" s="1">
        <f t="shared" si="39"/>
        <v>7957.6600000000071</v>
      </c>
      <c r="AQ153" s="1">
        <f t="shared" si="40"/>
        <v>1857.02</v>
      </c>
      <c r="AR153" s="1">
        <f t="shared" si="41"/>
        <v>-780.48</v>
      </c>
      <c r="AS153" s="1">
        <f t="shared" si="42"/>
        <v>1</v>
      </c>
      <c r="AT153" s="1">
        <f t="shared" si="43"/>
        <v>1</v>
      </c>
      <c r="AU153" s="1">
        <f t="shared" si="44"/>
        <v>0</v>
      </c>
      <c r="AV153" s="1" t="s">
        <v>142</v>
      </c>
      <c r="AW153" s="1">
        <v>-780.48</v>
      </c>
    </row>
    <row r="154" spans="4:49" x14ac:dyDescent="0.25">
      <c r="D154" s="1">
        <v>93</v>
      </c>
      <c r="E154" s="1" t="s">
        <v>24</v>
      </c>
      <c r="F154" s="1">
        <v>1</v>
      </c>
      <c r="G154" s="1">
        <v>3749.75</v>
      </c>
      <c r="H154" s="1">
        <v>3747.5</v>
      </c>
      <c r="I154" s="3">
        <v>44260.041666666664</v>
      </c>
      <c r="J154" s="3">
        <v>44260.416666666664</v>
      </c>
      <c r="K154" s="1">
        <v>-128.5</v>
      </c>
      <c r="L154" s="121">
        <f t="shared" si="26"/>
        <v>-140.5</v>
      </c>
      <c r="M154" s="97">
        <f t="shared" si="31"/>
        <v>19058.5</v>
      </c>
      <c r="N154" s="1">
        <f t="shared" si="32"/>
        <v>6959.5</v>
      </c>
      <c r="O154" s="4">
        <f t="shared" si="45"/>
        <v>-140.5</v>
      </c>
      <c r="P154" s="4">
        <f t="shared" si="33"/>
        <v>1</v>
      </c>
      <c r="Q154" s="1">
        <f t="shared" si="34"/>
        <v>3</v>
      </c>
      <c r="R154" s="1">
        <f t="shared" si="46"/>
        <v>-0.89004194933680991</v>
      </c>
      <c r="T154" s="1">
        <v>93</v>
      </c>
      <c r="U154" s="1" t="s">
        <v>24</v>
      </c>
      <c r="V154" s="1">
        <v>1</v>
      </c>
      <c r="W154" s="1"/>
      <c r="X154" s="1"/>
      <c r="Y154" s="3"/>
      <c r="Z154" s="3"/>
      <c r="AA154" s="1"/>
      <c r="AB154" s="121">
        <f t="shared" si="27"/>
        <v>-12</v>
      </c>
      <c r="AC154" s="121">
        <f t="shared" si="35"/>
        <v>-1116</v>
      </c>
      <c r="AD154" s="121">
        <f t="shared" si="36"/>
        <v>-12</v>
      </c>
      <c r="AE154" s="4">
        <f t="shared" si="37"/>
        <v>-12</v>
      </c>
      <c r="AF154" s="6">
        <f t="shared" si="28"/>
        <v>1</v>
      </c>
      <c r="AG154" s="120">
        <f t="shared" si="38"/>
        <v>93</v>
      </c>
      <c r="AH154" s="121">
        <f t="shared" si="29"/>
        <v>8</v>
      </c>
      <c r="AI154" s="126">
        <f t="shared" si="30"/>
        <v>128.5</v>
      </c>
      <c r="AJ154" s="128"/>
      <c r="AM154" s="108">
        <v>84</v>
      </c>
      <c r="AN154" s="1" t="s">
        <v>143</v>
      </c>
      <c r="AO154" s="1">
        <v>582.02</v>
      </c>
      <c r="AP154" s="1">
        <f t="shared" si="39"/>
        <v>8539.6800000000076</v>
      </c>
      <c r="AQ154" s="1">
        <f t="shared" si="40"/>
        <v>1857.02</v>
      </c>
      <c r="AR154" s="1">
        <f t="shared" si="41"/>
        <v>0</v>
      </c>
      <c r="AS154" s="1">
        <f t="shared" si="42"/>
        <v>0</v>
      </c>
      <c r="AT154" s="1">
        <f t="shared" si="43"/>
        <v>0</v>
      </c>
      <c r="AU154" s="1">
        <f t="shared" si="44"/>
        <v>1</v>
      </c>
      <c r="AV154" s="1" t="s">
        <v>143</v>
      </c>
      <c r="AW154" s="1">
        <v>582.02</v>
      </c>
    </row>
    <row r="155" spans="4:49" x14ac:dyDescent="0.25">
      <c r="D155" s="1">
        <v>94</v>
      </c>
      <c r="E155" s="1" t="s">
        <v>24</v>
      </c>
      <c r="F155" s="1">
        <v>1</v>
      </c>
      <c r="G155" s="1">
        <v>3835.5</v>
      </c>
      <c r="H155" s="1">
        <v>3886.5</v>
      </c>
      <c r="I155" s="3">
        <v>44264.041666666664</v>
      </c>
      <c r="J155" s="3">
        <v>44264.645833333336</v>
      </c>
      <c r="K155" s="1">
        <v>2534</v>
      </c>
      <c r="L155" s="121">
        <f t="shared" si="26"/>
        <v>2522</v>
      </c>
      <c r="M155" s="97">
        <f t="shared" si="31"/>
        <v>21580.5</v>
      </c>
      <c r="N155" s="1">
        <f t="shared" si="32"/>
        <v>6959.5</v>
      </c>
      <c r="O155" s="4">
        <f t="shared" si="45"/>
        <v>0</v>
      </c>
      <c r="P155" s="4">
        <f t="shared" si="33"/>
        <v>0</v>
      </c>
      <c r="Q155" s="1">
        <f t="shared" si="34"/>
        <v>0</v>
      </c>
      <c r="R155" s="1">
        <f t="shared" si="46"/>
        <v>-1.0649955917817389</v>
      </c>
      <c r="T155" s="1">
        <v>94</v>
      </c>
      <c r="U155" s="1" t="s">
        <v>24</v>
      </c>
      <c r="V155" s="1">
        <v>1</v>
      </c>
      <c r="W155" s="1"/>
      <c r="X155" s="1"/>
      <c r="Y155" s="3"/>
      <c r="Z155" s="3"/>
      <c r="AA155" s="1"/>
      <c r="AB155" s="121">
        <f t="shared" si="27"/>
        <v>-12</v>
      </c>
      <c r="AC155" s="121">
        <f t="shared" si="35"/>
        <v>-1128</v>
      </c>
      <c r="AD155" s="121">
        <f t="shared" si="36"/>
        <v>-12</v>
      </c>
      <c r="AE155" s="4">
        <f t="shared" si="37"/>
        <v>-12</v>
      </c>
      <c r="AF155" s="6">
        <f t="shared" si="28"/>
        <v>1</v>
      </c>
      <c r="AG155" s="120">
        <f t="shared" si="38"/>
        <v>94</v>
      </c>
      <c r="AH155" s="121">
        <f t="shared" si="29"/>
        <v>8</v>
      </c>
      <c r="AI155" s="126">
        <f t="shared" si="30"/>
        <v>-2534</v>
      </c>
      <c r="AJ155" s="128"/>
      <c r="AM155" s="108">
        <v>85</v>
      </c>
      <c r="AN155" s="1" t="s">
        <v>144</v>
      </c>
      <c r="AO155" s="6">
        <v>-1017.98</v>
      </c>
      <c r="AP155" s="1">
        <f t="shared" si="39"/>
        <v>7521.700000000008</v>
      </c>
      <c r="AQ155" s="1">
        <f t="shared" si="40"/>
        <v>1857.02</v>
      </c>
      <c r="AR155" s="1">
        <f t="shared" si="41"/>
        <v>-1017.98</v>
      </c>
      <c r="AS155" s="1">
        <f t="shared" si="42"/>
        <v>1</v>
      </c>
      <c r="AT155" s="1">
        <f t="shared" si="43"/>
        <v>1</v>
      </c>
      <c r="AU155" s="1">
        <f t="shared" si="44"/>
        <v>0</v>
      </c>
      <c r="AV155" s="1" t="s">
        <v>144</v>
      </c>
      <c r="AW155" s="6">
        <v>-1017.98</v>
      </c>
    </row>
    <row r="156" spans="4:49" x14ac:dyDescent="0.25">
      <c r="D156" s="1">
        <v>95</v>
      </c>
      <c r="E156" s="1" t="s">
        <v>24</v>
      </c>
      <c r="F156" s="1">
        <v>1</v>
      </c>
      <c r="G156" s="1">
        <v>3911.75</v>
      </c>
      <c r="H156" s="1">
        <v>3884.25</v>
      </c>
      <c r="I156" s="3">
        <v>44274</v>
      </c>
      <c r="J156" s="3">
        <v>44274.583333333336</v>
      </c>
      <c r="K156" s="1">
        <v>-1391</v>
      </c>
      <c r="L156" s="121">
        <f t="shared" si="26"/>
        <v>-1403</v>
      </c>
      <c r="M156" s="97">
        <f t="shared" si="31"/>
        <v>20177.5</v>
      </c>
      <c r="N156" s="1">
        <f t="shared" si="32"/>
        <v>6959.5</v>
      </c>
      <c r="O156" s="4">
        <f t="shared" si="45"/>
        <v>-1403</v>
      </c>
      <c r="P156" s="4">
        <f t="shared" si="33"/>
        <v>1</v>
      </c>
      <c r="Q156" s="1">
        <f t="shared" si="34"/>
        <v>1</v>
      </c>
      <c r="R156" s="1">
        <f t="shared" si="46"/>
        <v>-0.73405182628701593</v>
      </c>
      <c r="T156" s="1">
        <v>95</v>
      </c>
      <c r="U156" s="1" t="s">
        <v>24</v>
      </c>
      <c r="V156" s="1">
        <v>1</v>
      </c>
      <c r="W156" s="1"/>
      <c r="X156" s="1"/>
      <c r="Y156" s="3"/>
      <c r="Z156" s="3"/>
      <c r="AA156" s="1"/>
      <c r="AB156" s="121">
        <f t="shared" si="27"/>
        <v>-12</v>
      </c>
      <c r="AC156" s="121">
        <f t="shared" si="35"/>
        <v>-1140</v>
      </c>
      <c r="AD156" s="121">
        <f t="shared" si="36"/>
        <v>-12</v>
      </c>
      <c r="AE156" s="4">
        <f t="shared" si="37"/>
        <v>-12</v>
      </c>
      <c r="AF156" s="6">
        <f t="shared" si="28"/>
        <v>1</v>
      </c>
      <c r="AG156" s="120">
        <f t="shared" si="38"/>
        <v>95</v>
      </c>
      <c r="AH156" s="121">
        <f t="shared" si="29"/>
        <v>8</v>
      </c>
      <c r="AI156" s="126">
        <f t="shared" si="30"/>
        <v>1391</v>
      </c>
      <c r="AJ156" s="128"/>
      <c r="AM156" s="108">
        <v>86</v>
      </c>
      <c r="AN156" s="1" t="s">
        <v>145</v>
      </c>
      <c r="AO156" s="1">
        <v>-767.98</v>
      </c>
      <c r="AP156" s="1">
        <f t="shared" si="39"/>
        <v>6753.7200000000084</v>
      </c>
      <c r="AQ156" s="1">
        <f t="shared" si="40"/>
        <v>1857.02</v>
      </c>
      <c r="AR156" s="1">
        <f t="shared" si="41"/>
        <v>-767.98</v>
      </c>
      <c r="AS156" s="1">
        <f t="shared" si="42"/>
        <v>1</v>
      </c>
      <c r="AT156" s="1">
        <f t="shared" si="43"/>
        <v>2</v>
      </c>
      <c r="AU156" s="1">
        <f t="shared" si="44"/>
        <v>0</v>
      </c>
      <c r="AV156" s="1" t="s">
        <v>145</v>
      </c>
      <c r="AW156" s="1">
        <v>-767.98</v>
      </c>
    </row>
    <row r="157" spans="4:49" x14ac:dyDescent="0.25">
      <c r="D157" s="1">
        <v>96</v>
      </c>
      <c r="E157" s="1" t="s">
        <v>24</v>
      </c>
      <c r="F157" s="1">
        <v>1</v>
      </c>
      <c r="G157" s="1">
        <v>3898.5</v>
      </c>
      <c r="H157" s="1">
        <v>3926</v>
      </c>
      <c r="I157" s="3">
        <v>44279</v>
      </c>
      <c r="J157" s="3">
        <v>44279.645833333336</v>
      </c>
      <c r="K157" s="1">
        <v>1359</v>
      </c>
      <c r="L157" s="121">
        <f t="shared" si="26"/>
        <v>1347</v>
      </c>
      <c r="M157" s="97">
        <f t="shared" si="31"/>
        <v>21524.5</v>
      </c>
      <c r="N157" s="1">
        <f t="shared" si="32"/>
        <v>6959.5</v>
      </c>
      <c r="O157" s="4">
        <f t="shared" si="45"/>
        <v>0</v>
      </c>
      <c r="P157" s="4">
        <f t="shared" si="33"/>
        <v>0</v>
      </c>
      <c r="Q157" s="1">
        <f t="shared" si="34"/>
        <v>0</v>
      </c>
      <c r="R157" s="1">
        <f t="shared" si="46"/>
        <v>-0.90400088626381403</v>
      </c>
      <c r="T157" s="1">
        <v>96</v>
      </c>
      <c r="U157" s="1" t="s">
        <v>24</v>
      </c>
      <c r="V157" s="1">
        <v>1</v>
      </c>
      <c r="W157" s="1"/>
      <c r="X157" s="1"/>
      <c r="Y157" s="3"/>
      <c r="Z157" s="3"/>
      <c r="AA157" s="1"/>
      <c r="AB157" s="121">
        <f t="shared" si="27"/>
        <v>-12</v>
      </c>
      <c r="AC157" s="121">
        <f t="shared" si="35"/>
        <v>-1152</v>
      </c>
      <c r="AD157" s="121">
        <f t="shared" si="36"/>
        <v>-12</v>
      </c>
      <c r="AE157" s="4">
        <f t="shared" si="37"/>
        <v>-12</v>
      </c>
      <c r="AF157" s="6">
        <f t="shared" si="28"/>
        <v>1</v>
      </c>
      <c r="AG157" s="120">
        <f t="shared" si="38"/>
        <v>96</v>
      </c>
      <c r="AH157" s="121">
        <f t="shared" si="29"/>
        <v>8</v>
      </c>
      <c r="AI157" s="126">
        <f t="shared" si="30"/>
        <v>-1359</v>
      </c>
      <c r="AJ157" s="128"/>
      <c r="AM157" s="108">
        <v>87</v>
      </c>
      <c r="AN157" s="1" t="s">
        <v>146</v>
      </c>
      <c r="AO157" s="6">
        <v>1332.02</v>
      </c>
      <c r="AP157" s="1">
        <f t="shared" si="39"/>
        <v>8085.7400000000089</v>
      </c>
      <c r="AQ157" s="1">
        <f t="shared" si="40"/>
        <v>1857.02</v>
      </c>
      <c r="AR157" s="1">
        <f t="shared" si="41"/>
        <v>0</v>
      </c>
      <c r="AS157" s="1">
        <f t="shared" si="42"/>
        <v>0</v>
      </c>
      <c r="AT157" s="1">
        <f t="shared" si="43"/>
        <v>0</v>
      </c>
      <c r="AU157" s="1">
        <f t="shared" si="44"/>
        <v>1</v>
      </c>
      <c r="AV157" s="1" t="s">
        <v>146</v>
      </c>
      <c r="AW157" s="6">
        <v>1332.02</v>
      </c>
    </row>
    <row r="158" spans="4:49" x14ac:dyDescent="0.25">
      <c r="D158" s="1">
        <v>97</v>
      </c>
      <c r="E158" s="1" t="s">
        <v>24</v>
      </c>
      <c r="F158" s="1">
        <v>1</v>
      </c>
      <c r="G158" s="1">
        <v>3885.75</v>
      </c>
      <c r="H158" s="1">
        <v>3858.5</v>
      </c>
      <c r="I158" s="3">
        <v>44280</v>
      </c>
      <c r="J158" s="3">
        <v>44280.583333333336</v>
      </c>
      <c r="K158" s="1">
        <v>-1378.5</v>
      </c>
      <c r="L158" s="121">
        <f t="shared" si="26"/>
        <v>-1390.5</v>
      </c>
      <c r="M158" s="97">
        <f t="shared" si="31"/>
        <v>20134</v>
      </c>
      <c r="N158" s="1">
        <f t="shared" si="32"/>
        <v>6959.5</v>
      </c>
      <c r="O158" s="4">
        <f t="shared" si="45"/>
        <v>-1390.5</v>
      </c>
      <c r="P158" s="4">
        <f t="shared" si="33"/>
        <v>1</v>
      </c>
      <c r="Q158" s="1">
        <f t="shared" si="34"/>
        <v>1</v>
      </c>
      <c r="R158" s="1">
        <f t="shared" si="46"/>
        <v>-0.56174545655974151</v>
      </c>
      <c r="T158" s="1">
        <v>97</v>
      </c>
      <c r="U158" s="1" t="s">
        <v>24</v>
      </c>
      <c r="V158" s="1">
        <v>1</v>
      </c>
      <c r="W158" s="1"/>
      <c r="X158" s="1"/>
      <c r="Y158" s="3"/>
      <c r="Z158" s="3"/>
      <c r="AA158" s="1"/>
      <c r="AB158" s="121">
        <f t="shared" si="27"/>
        <v>-12</v>
      </c>
      <c r="AC158" s="121">
        <f t="shared" si="35"/>
        <v>-1164</v>
      </c>
      <c r="AD158" s="121">
        <f t="shared" si="36"/>
        <v>-12</v>
      </c>
      <c r="AE158" s="4">
        <f t="shared" si="37"/>
        <v>-12</v>
      </c>
      <c r="AF158" s="6">
        <f t="shared" si="28"/>
        <v>1</v>
      </c>
      <c r="AG158" s="120">
        <f t="shared" si="38"/>
        <v>97</v>
      </c>
      <c r="AH158" s="121">
        <f t="shared" si="29"/>
        <v>8</v>
      </c>
      <c r="AI158" s="126">
        <f t="shared" si="30"/>
        <v>1378.5</v>
      </c>
      <c r="AJ158" s="128"/>
      <c r="AM158" s="108">
        <v>88</v>
      </c>
      <c r="AN158" s="1" t="s">
        <v>147</v>
      </c>
      <c r="AO158" s="1">
        <v>-767.98</v>
      </c>
      <c r="AP158" s="1">
        <f t="shared" si="39"/>
        <v>7317.7600000000093</v>
      </c>
      <c r="AQ158" s="1">
        <f t="shared" si="40"/>
        <v>1857.02</v>
      </c>
      <c r="AR158" s="1">
        <f t="shared" si="41"/>
        <v>-767.98</v>
      </c>
      <c r="AS158" s="1">
        <f t="shared" si="42"/>
        <v>1</v>
      </c>
      <c r="AT158" s="1">
        <f t="shared" si="43"/>
        <v>1</v>
      </c>
      <c r="AU158" s="1">
        <f t="shared" si="44"/>
        <v>0</v>
      </c>
      <c r="AV158" s="1" t="s">
        <v>147</v>
      </c>
      <c r="AW158" s="1">
        <v>-767.98</v>
      </c>
    </row>
    <row r="159" spans="4:49" x14ac:dyDescent="0.25">
      <c r="D159" s="1">
        <v>98</v>
      </c>
      <c r="E159" s="1" t="s">
        <v>24</v>
      </c>
      <c r="F159" s="1">
        <v>1</v>
      </c>
      <c r="G159" s="1">
        <v>4123</v>
      </c>
      <c r="H159" s="1">
        <v>4153.75</v>
      </c>
      <c r="I159" s="3">
        <v>44301.041666666664</v>
      </c>
      <c r="J159" s="3">
        <v>44301.645833333336</v>
      </c>
      <c r="K159" s="1">
        <v>1521.5</v>
      </c>
      <c r="L159" s="121">
        <f t="shared" si="26"/>
        <v>1509.5</v>
      </c>
      <c r="M159" s="97">
        <f t="shared" si="31"/>
        <v>21643.5</v>
      </c>
      <c r="N159" s="1">
        <f t="shared" si="32"/>
        <v>6959.5</v>
      </c>
      <c r="O159" s="4">
        <f t="shared" si="45"/>
        <v>0</v>
      </c>
      <c r="P159" s="4">
        <f t="shared" si="33"/>
        <v>0</v>
      </c>
      <c r="Q159" s="1">
        <f t="shared" si="34"/>
        <v>0</v>
      </c>
      <c r="R159" s="1">
        <f t="shared" si="46"/>
        <v>-0.64417001928746787</v>
      </c>
      <c r="T159" s="1">
        <v>98</v>
      </c>
      <c r="U159" s="1" t="s">
        <v>24</v>
      </c>
      <c r="V159" s="1">
        <v>1</v>
      </c>
      <c r="W159" s="1"/>
      <c r="X159" s="1"/>
      <c r="Y159" s="3"/>
      <c r="Z159" s="3"/>
      <c r="AA159" s="1"/>
      <c r="AB159" s="121">
        <f t="shared" si="27"/>
        <v>-12</v>
      </c>
      <c r="AC159" s="121">
        <f t="shared" si="35"/>
        <v>-1176</v>
      </c>
      <c r="AD159" s="121">
        <f t="shared" si="36"/>
        <v>-12</v>
      </c>
      <c r="AE159" s="4">
        <f t="shared" si="37"/>
        <v>-12</v>
      </c>
      <c r="AF159" s="6">
        <f t="shared" si="28"/>
        <v>1</v>
      </c>
      <c r="AG159" s="120">
        <f t="shared" si="38"/>
        <v>98</v>
      </c>
      <c r="AH159" s="121">
        <f t="shared" si="29"/>
        <v>8</v>
      </c>
      <c r="AI159" s="126">
        <f t="shared" si="30"/>
        <v>-1521.5</v>
      </c>
      <c r="AJ159" s="128"/>
      <c r="AM159" s="108">
        <v>89</v>
      </c>
      <c r="AN159" s="1" t="s">
        <v>148</v>
      </c>
      <c r="AO159" s="1">
        <v>-780.48</v>
      </c>
      <c r="AP159" s="1">
        <f t="shared" si="39"/>
        <v>6537.2800000000097</v>
      </c>
      <c r="AQ159" s="1">
        <f t="shared" si="40"/>
        <v>1857.02</v>
      </c>
      <c r="AR159" s="1">
        <f t="shared" si="41"/>
        <v>-780.48</v>
      </c>
      <c r="AS159" s="1">
        <f t="shared" si="42"/>
        <v>1</v>
      </c>
      <c r="AT159" s="1">
        <f t="shared" si="43"/>
        <v>2</v>
      </c>
      <c r="AU159" s="1">
        <f t="shared" si="44"/>
        <v>0</v>
      </c>
      <c r="AV159" s="1" t="s">
        <v>148</v>
      </c>
      <c r="AW159" s="1">
        <v>-780.48</v>
      </c>
    </row>
    <row r="160" spans="4:49" x14ac:dyDescent="0.25">
      <c r="D160" s="1">
        <v>99</v>
      </c>
      <c r="E160" s="1" t="s">
        <v>24</v>
      </c>
      <c r="F160" s="1">
        <v>1</v>
      </c>
      <c r="G160" s="1">
        <v>4123.25</v>
      </c>
      <c r="H160" s="1">
        <v>4141.75</v>
      </c>
      <c r="I160" s="3">
        <v>44307.041666666664</v>
      </c>
      <c r="J160" s="3">
        <v>44307.645833333336</v>
      </c>
      <c r="K160" s="1">
        <v>909</v>
      </c>
      <c r="L160" s="121">
        <f t="shared" si="26"/>
        <v>897</v>
      </c>
      <c r="M160" s="97">
        <f t="shared" si="31"/>
        <v>22540.5</v>
      </c>
      <c r="N160" s="1">
        <f t="shared" si="32"/>
        <v>6959.5</v>
      </c>
      <c r="O160" s="4">
        <f t="shared" si="45"/>
        <v>0</v>
      </c>
      <c r="P160" s="4">
        <f t="shared" si="33"/>
        <v>0</v>
      </c>
      <c r="Q160" s="1">
        <f t="shared" ref="Q160:Q191" si="47">IF(O160&lt;0,Q159+1,0)</f>
        <v>0</v>
      </c>
      <c r="R160" s="1">
        <f t="shared" si="46"/>
        <v>-0.74455164332261736</v>
      </c>
      <c r="T160" s="1">
        <v>99</v>
      </c>
      <c r="U160" s="1" t="s">
        <v>24</v>
      </c>
      <c r="V160" s="1">
        <v>1</v>
      </c>
      <c r="W160" s="1"/>
      <c r="X160" s="1"/>
      <c r="Y160" s="3"/>
      <c r="Z160" s="3"/>
      <c r="AA160" s="1"/>
      <c r="AB160" s="121">
        <f t="shared" si="27"/>
        <v>-12</v>
      </c>
      <c r="AC160" s="121">
        <f t="shared" si="35"/>
        <v>-1188</v>
      </c>
      <c r="AD160" s="121">
        <f t="shared" si="36"/>
        <v>-12</v>
      </c>
      <c r="AE160" s="4">
        <f t="shared" si="37"/>
        <v>-12</v>
      </c>
      <c r="AF160" s="6">
        <f t="shared" si="28"/>
        <v>1</v>
      </c>
      <c r="AG160" s="120">
        <f t="shared" si="38"/>
        <v>99</v>
      </c>
      <c r="AH160" s="121">
        <f t="shared" si="29"/>
        <v>8</v>
      </c>
      <c r="AI160" s="126">
        <f t="shared" si="30"/>
        <v>-909</v>
      </c>
      <c r="AJ160" s="128"/>
      <c r="AM160" s="108">
        <v>90</v>
      </c>
      <c r="AN160" s="1" t="s">
        <v>149</v>
      </c>
      <c r="AO160" s="1">
        <v>707.02</v>
      </c>
      <c r="AP160" s="1">
        <f t="shared" si="39"/>
        <v>7244.3000000000102</v>
      </c>
      <c r="AQ160" s="1">
        <f t="shared" si="40"/>
        <v>1857.02</v>
      </c>
      <c r="AR160" s="1">
        <f t="shared" si="41"/>
        <v>0</v>
      </c>
      <c r="AS160" s="1">
        <f t="shared" si="42"/>
        <v>0</v>
      </c>
      <c r="AT160" s="1">
        <f t="shared" si="43"/>
        <v>0</v>
      </c>
      <c r="AU160" s="1">
        <f t="shared" si="44"/>
        <v>1</v>
      </c>
      <c r="AV160" s="1" t="s">
        <v>149</v>
      </c>
      <c r="AW160" s="1">
        <v>707.02</v>
      </c>
    </row>
    <row r="161" spans="4:49" x14ac:dyDescent="0.25">
      <c r="D161" s="1">
        <v>100</v>
      </c>
      <c r="E161" s="1" t="s">
        <v>24</v>
      </c>
      <c r="F161" s="1">
        <v>1</v>
      </c>
      <c r="G161" s="1">
        <v>4133.25</v>
      </c>
      <c r="H161" s="1">
        <v>4163.75</v>
      </c>
      <c r="I161" s="3">
        <v>44309.041666666664</v>
      </c>
      <c r="J161" s="3">
        <v>44309.645833333336</v>
      </c>
      <c r="K161" s="1">
        <v>1509</v>
      </c>
      <c r="L161" s="121">
        <f t="shared" si="26"/>
        <v>1497</v>
      </c>
      <c r="M161" s="97">
        <f t="shared" si="31"/>
        <v>24037.5</v>
      </c>
      <c r="N161" s="1">
        <f t="shared" si="32"/>
        <v>6959.5</v>
      </c>
      <c r="O161" s="4">
        <f t="shared" si="45"/>
        <v>0</v>
      </c>
      <c r="P161" s="4">
        <f t="shared" si="33"/>
        <v>0</v>
      </c>
      <c r="Q161" s="1">
        <f t="shared" si="47"/>
        <v>0</v>
      </c>
      <c r="R161" s="1">
        <f t="shared" si="46"/>
        <v>-1.1916239859387543</v>
      </c>
      <c r="T161" s="1">
        <v>100</v>
      </c>
      <c r="U161" s="1" t="s">
        <v>24</v>
      </c>
      <c r="V161" s="1">
        <v>1</v>
      </c>
      <c r="W161" s="1"/>
      <c r="X161" s="1"/>
      <c r="Y161" s="3"/>
      <c r="Z161" s="3"/>
      <c r="AA161" s="1"/>
      <c r="AB161" s="121">
        <f t="shared" si="27"/>
        <v>-12</v>
      </c>
      <c r="AC161" s="121">
        <f t="shared" si="35"/>
        <v>-1200</v>
      </c>
      <c r="AD161" s="121">
        <f t="shared" si="36"/>
        <v>-12</v>
      </c>
      <c r="AE161" s="4">
        <f t="shared" si="37"/>
        <v>-12</v>
      </c>
      <c r="AF161" s="6">
        <f t="shared" si="28"/>
        <v>1</v>
      </c>
      <c r="AG161" s="120">
        <f t="shared" si="38"/>
        <v>100</v>
      </c>
      <c r="AH161" s="121">
        <f t="shared" si="29"/>
        <v>8</v>
      </c>
      <c r="AI161" s="126">
        <f t="shared" si="30"/>
        <v>-1509</v>
      </c>
      <c r="AJ161" s="128"/>
      <c r="AM161" s="108">
        <v>91</v>
      </c>
      <c r="AN161" s="1" t="s">
        <v>150</v>
      </c>
      <c r="AO161" s="1">
        <v>169.52</v>
      </c>
      <c r="AP161" s="1">
        <f t="shared" si="39"/>
        <v>7413.8200000000106</v>
      </c>
      <c r="AQ161" s="1">
        <f t="shared" si="40"/>
        <v>1857.02</v>
      </c>
      <c r="AR161" s="1">
        <f t="shared" si="41"/>
        <v>0</v>
      </c>
      <c r="AS161" s="1">
        <f t="shared" si="42"/>
        <v>0</v>
      </c>
      <c r="AT161" s="1">
        <f t="shared" si="43"/>
        <v>0</v>
      </c>
      <c r="AU161" s="1">
        <f t="shared" si="44"/>
        <v>2</v>
      </c>
      <c r="AV161" s="1" t="s">
        <v>150</v>
      </c>
      <c r="AW161" s="1">
        <v>169.52</v>
      </c>
    </row>
    <row r="162" spans="4:49" x14ac:dyDescent="0.25">
      <c r="D162" s="1">
        <v>101</v>
      </c>
      <c r="E162" s="1" t="s">
        <v>24</v>
      </c>
      <c r="F162" s="1">
        <v>1</v>
      </c>
      <c r="G162" s="1">
        <v>4177.25</v>
      </c>
      <c r="H162" s="1">
        <v>4148</v>
      </c>
      <c r="I162" s="3">
        <v>44320.041666666664</v>
      </c>
      <c r="J162" s="3">
        <v>44320.583333333336</v>
      </c>
      <c r="K162" s="1">
        <v>-1478.5</v>
      </c>
      <c r="L162" s="121">
        <f t="shared" si="26"/>
        <v>-1490.5</v>
      </c>
      <c r="M162" s="97">
        <f t="shared" si="31"/>
        <v>22547</v>
      </c>
      <c r="N162" s="1">
        <f t="shared" si="32"/>
        <v>6959.5</v>
      </c>
      <c r="O162" s="4">
        <f t="shared" si="45"/>
        <v>-1490.5</v>
      </c>
      <c r="P162" s="4">
        <f t="shared" si="33"/>
        <v>1</v>
      </c>
      <c r="Q162" s="1">
        <f t="shared" si="47"/>
        <v>1</v>
      </c>
      <c r="R162" s="1">
        <f t="shared" si="46"/>
        <v>-0.81822816321692882</v>
      </c>
      <c r="T162" s="1">
        <v>101</v>
      </c>
      <c r="U162" s="1" t="s">
        <v>24</v>
      </c>
      <c r="V162" s="1">
        <v>1</v>
      </c>
      <c r="W162" s="1"/>
      <c r="X162" s="1"/>
      <c r="Y162" s="3"/>
      <c r="Z162" s="3"/>
      <c r="AA162" s="1"/>
      <c r="AB162" s="121">
        <f t="shared" si="27"/>
        <v>-12</v>
      </c>
      <c r="AC162" s="121">
        <f t="shared" si="35"/>
        <v>-1212</v>
      </c>
      <c r="AD162" s="121">
        <f t="shared" si="36"/>
        <v>-12</v>
      </c>
      <c r="AE162" s="4">
        <f t="shared" si="37"/>
        <v>-12</v>
      </c>
      <c r="AF162" s="6">
        <f t="shared" si="28"/>
        <v>1</v>
      </c>
      <c r="AG162" s="120">
        <f t="shared" si="38"/>
        <v>101</v>
      </c>
      <c r="AH162" s="121">
        <f t="shared" si="29"/>
        <v>8</v>
      </c>
      <c r="AI162" s="126">
        <f t="shared" si="30"/>
        <v>1478.5</v>
      </c>
      <c r="AJ162" s="128"/>
      <c r="AM162" s="108">
        <v>92</v>
      </c>
      <c r="AN162" s="1" t="s">
        <v>151</v>
      </c>
      <c r="AO162" s="1">
        <v>-517.98</v>
      </c>
      <c r="AP162" s="1">
        <f t="shared" si="39"/>
        <v>6895.8400000000111</v>
      </c>
      <c r="AQ162" s="1">
        <f t="shared" si="40"/>
        <v>1857.02</v>
      </c>
      <c r="AR162" s="1">
        <f t="shared" si="41"/>
        <v>-517.98</v>
      </c>
      <c r="AS162" s="1">
        <f t="shared" si="42"/>
        <v>1</v>
      </c>
      <c r="AT162" s="1">
        <f t="shared" si="43"/>
        <v>1</v>
      </c>
      <c r="AU162" s="1">
        <f t="shared" si="44"/>
        <v>0</v>
      </c>
      <c r="AV162" s="1" t="s">
        <v>151</v>
      </c>
      <c r="AW162" s="1">
        <v>-517.98</v>
      </c>
    </row>
    <row r="163" spans="4:49" x14ac:dyDescent="0.25">
      <c r="D163" s="1">
        <v>102</v>
      </c>
      <c r="E163" s="1" t="s">
        <v>24</v>
      </c>
      <c r="F163" s="1">
        <v>1</v>
      </c>
      <c r="G163" s="1">
        <v>4179</v>
      </c>
      <c r="H163" s="1">
        <v>4149.75</v>
      </c>
      <c r="I163" s="3">
        <v>44327.041666666664</v>
      </c>
      <c r="J163" s="3">
        <v>44327.104166666664</v>
      </c>
      <c r="K163" s="1">
        <v>-1478.5</v>
      </c>
      <c r="L163" s="121">
        <f t="shared" si="26"/>
        <v>-1490.5</v>
      </c>
      <c r="M163" s="97">
        <f t="shared" si="31"/>
        <v>21056.5</v>
      </c>
      <c r="N163" s="1">
        <f t="shared" si="32"/>
        <v>6959.5</v>
      </c>
      <c r="O163" s="4">
        <f t="shared" si="45"/>
        <v>-1490.5</v>
      </c>
      <c r="P163" s="4">
        <f t="shared" si="33"/>
        <v>1</v>
      </c>
      <c r="Q163" s="1">
        <f t="shared" si="47"/>
        <v>2</v>
      </c>
      <c r="R163" s="1">
        <f t="shared" si="46"/>
        <v>-0.43120903013711764</v>
      </c>
      <c r="T163" s="1">
        <v>102</v>
      </c>
      <c r="U163" s="1" t="s">
        <v>24</v>
      </c>
      <c r="V163" s="1">
        <v>1</v>
      </c>
      <c r="W163" s="1"/>
      <c r="X163" s="1"/>
      <c r="Y163" s="3"/>
      <c r="Z163" s="3"/>
      <c r="AA163" s="1"/>
      <c r="AB163" s="121">
        <f t="shared" si="27"/>
        <v>-12</v>
      </c>
      <c r="AC163" s="121">
        <f t="shared" si="35"/>
        <v>-1224</v>
      </c>
      <c r="AD163" s="121">
        <f t="shared" si="36"/>
        <v>-12</v>
      </c>
      <c r="AE163" s="4">
        <f t="shared" si="37"/>
        <v>-12</v>
      </c>
      <c r="AF163" s="6">
        <f t="shared" si="28"/>
        <v>1</v>
      </c>
      <c r="AG163" s="120">
        <f t="shared" si="38"/>
        <v>102</v>
      </c>
      <c r="AH163" s="121">
        <f t="shared" si="29"/>
        <v>8</v>
      </c>
      <c r="AI163" s="126">
        <f t="shared" si="30"/>
        <v>1478.5</v>
      </c>
      <c r="AJ163" s="128"/>
      <c r="AM163" s="108">
        <v>93</v>
      </c>
      <c r="AN163" s="1" t="s">
        <v>152</v>
      </c>
      <c r="AO163" s="1">
        <v>-605.48</v>
      </c>
      <c r="AP163" s="1">
        <f t="shared" si="39"/>
        <v>6290.3600000000115</v>
      </c>
      <c r="AQ163" s="1">
        <f t="shared" si="40"/>
        <v>1857.02</v>
      </c>
      <c r="AR163" s="1">
        <f t="shared" si="41"/>
        <v>-605.48</v>
      </c>
      <c r="AS163" s="1">
        <f t="shared" si="42"/>
        <v>1</v>
      </c>
      <c r="AT163" s="1">
        <f t="shared" si="43"/>
        <v>2</v>
      </c>
      <c r="AU163" s="1">
        <f t="shared" si="44"/>
        <v>0</v>
      </c>
      <c r="AV163" s="1" t="s">
        <v>152</v>
      </c>
      <c r="AW163" s="1">
        <v>-605.48</v>
      </c>
    </row>
    <row r="164" spans="4:49" x14ac:dyDescent="0.25">
      <c r="D164" s="1">
        <v>103</v>
      </c>
      <c r="E164" s="1" t="s">
        <v>24</v>
      </c>
      <c r="F164" s="1">
        <v>1</v>
      </c>
      <c r="G164" s="1">
        <v>4068.25</v>
      </c>
      <c r="H164" s="1">
        <v>4039.75</v>
      </c>
      <c r="I164" s="3">
        <v>44329.041666666664</v>
      </c>
      <c r="J164" s="3">
        <v>44329.354166666664</v>
      </c>
      <c r="K164" s="1">
        <v>-1441</v>
      </c>
      <c r="L164" s="121">
        <f t="shared" si="26"/>
        <v>-1453</v>
      </c>
      <c r="M164" s="97">
        <f t="shared" si="31"/>
        <v>19603.5</v>
      </c>
      <c r="N164" s="1">
        <f t="shared" si="32"/>
        <v>6959.5</v>
      </c>
      <c r="O164" s="4">
        <f t="shared" si="45"/>
        <v>-1453</v>
      </c>
      <c r="P164" s="4">
        <f t="shared" si="33"/>
        <v>1</v>
      </c>
      <c r="Q164" s="1">
        <f t="shared" si="47"/>
        <v>3</v>
      </c>
      <c r="R164" s="1">
        <f t="shared" si="46"/>
        <v>-0.13579451257523836</v>
      </c>
      <c r="T164" s="1">
        <v>103</v>
      </c>
      <c r="U164" s="1" t="s">
        <v>24</v>
      </c>
      <c r="V164" s="1">
        <v>1</v>
      </c>
      <c r="W164" s="1"/>
      <c r="X164" s="1"/>
      <c r="Y164" s="3"/>
      <c r="Z164" s="3"/>
      <c r="AA164" s="1"/>
      <c r="AB164" s="121">
        <f t="shared" si="27"/>
        <v>-12</v>
      </c>
      <c r="AC164" s="121">
        <f t="shared" si="35"/>
        <v>-1236</v>
      </c>
      <c r="AD164" s="121">
        <f t="shared" si="36"/>
        <v>-12</v>
      </c>
      <c r="AE164" s="4">
        <f t="shared" si="37"/>
        <v>-12</v>
      </c>
      <c r="AF164" s="6">
        <f t="shared" si="28"/>
        <v>1</v>
      </c>
      <c r="AG164" s="120">
        <f t="shared" si="38"/>
        <v>103</v>
      </c>
      <c r="AH164" s="121">
        <f t="shared" si="29"/>
        <v>8</v>
      </c>
      <c r="AI164" s="126">
        <f t="shared" si="30"/>
        <v>1441</v>
      </c>
      <c r="AJ164" s="128"/>
      <c r="AM164" s="108">
        <v>94</v>
      </c>
      <c r="AN164" s="1" t="s">
        <v>153</v>
      </c>
      <c r="AO164" s="1">
        <v>732.02</v>
      </c>
      <c r="AP164" s="1">
        <f t="shared" si="39"/>
        <v>7022.3800000000119</v>
      </c>
      <c r="AQ164" s="1">
        <f t="shared" si="40"/>
        <v>1857.02</v>
      </c>
      <c r="AR164" s="1">
        <f t="shared" si="41"/>
        <v>0</v>
      </c>
      <c r="AS164" s="1">
        <f t="shared" si="42"/>
        <v>0</v>
      </c>
      <c r="AT164" s="1">
        <f t="shared" si="43"/>
        <v>0</v>
      </c>
      <c r="AU164" s="1">
        <f t="shared" si="44"/>
        <v>1</v>
      </c>
      <c r="AV164" s="1" t="s">
        <v>153</v>
      </c>
      <c r="AW164" s="1">
        <v>732.02</v>
      </c>
    </row>
    <row r="165" spans="4:49" x14ac:dyDescent="0.25">
      <c r="D165" s="1">
        <v>104</v>
      </c>
      <c r="E165" s="1" t="s">
        <v>24</v>
      </c>
      <c r="F165" s="1">
        <v>1</v>
      </c>
      <c r="G165" s="1">
        <v>4115.5</v>
      </c>
      <c r="H165" s="1">
        <v>4086.75</v>
      </c>
      <c r="I165" s="3">
        <v>44335.041666666664</v>
      </c>
      <c r="J165" s="3">
        <v>44335.375</v>
      </c>
      <c r="K165" s="1">
        <v>-1453.5</v>
      </c>
      <c r="L165" s="121">
        <f t="shared" si="26"/>
        <v>-1465.5</v>
      </c>
      <c r="M165" s="97">
        <f t="shared" si="31"/>
        <v>18138</v>
      </c>
      <c r="N165" s="1">
        <f t="shared" si="32"/>
        <v>6959.5</v>
      </c>
      <c r="O165" s="4">
        <f t="shared" si="45"/>
        <v>-1465.5</v>
      </c>
      <c r="P165" s="4">
        <f t="shared" si="33"/>
        <v>1</v>
      </c>
      <c r="Q165" s="1">
        <f t="shared" si="47"/>
        <v>4</v>
      </c>
      <c r="R165" s="1">
        <f t="shared" si="46"/>
        <v>2.4521977313944107E-2</v>
      </c>
      <c r="T165" s="1">
        <v>104</v>
      </c>
      <c r="U165" s="1" t="s">
        <v>24</v>
      </c>
      <c r="V165" s="1">
        <v>1</v>
      </c>
      <c r="W165" s="1"/>
      <c r="X165" s="1"/>
      <c r="Y165" s="3"/>
      <c r="Z165" s="3"/>
      <c r="AA165" s="1"/>
      <c r="AB165" s="121">
        <f t="shared" si="27"/>
        <v>-12</v>
      </c>
      <c r="AC165" s="121">
        <f t="shared" si="35"/>
        <v>-1248</v>
      </c>
      <c r="AD165" s="121">
        <f t="shared" si="36"/>
        <v>-12</v>
      </c>
      <c r="AE165" s="4">
        <f t="shared" si="37"/>
        <v>-12</v>
      </c>
      <c r="AF165" s="6">
        <f t="shared" si="28"/>
        <v>1</v>
      </c>
      <c r="AG165" s="120">
        <f t="shared" si="38"/>
        <v>104</v>
      </c>
      <c r="AH165" s="121">
        <f t="shared" si="29"/>
        <v>8</v>
      </c>
      <c r="AI165" s="126">
        <f t="shared" si="30"/>
        <v>1453.5</v>
      </c>
      <c r="AJ165" s="128"/>
      <c r="AM165" s="108">
        <v>95</v>
      </c>
      <c r="AN165" s="1" t="s">
        <v>154</v>
      </c>
      <c r="AO165" s="1">
        <v>544.52</v>
      </c>
      <c r="AP165" s="1">
        <f t="shared" si="39"/>
        <v>7566.9000000000124</v>
      </c>
      <c r="AQ165" s="1">
        <f t="shared" si="40"/>
        <v>1857.02</v>
      </c>
      <c r="AR165" s="1">
        <f t="shared" si="41"/>
        <v>0</v>
      </c>
      <c r="AS165" s="1">
        <f t="shared" si="42"/>
        <v>0</v>
      </c>
      <c r="AT165" s="1">
        <f t="shared" si="43"/>
        <v>0</v>
      </c>
      <c r="AU165" s="1">
        <f t="shared" si="44"/>
        <v>2</v>
      </c>
      <c r="AV165" s="1" t="s">
        <v>154</v>
      </c>
      <c r="AW165" s="1">
        <v>544.52</v>
      </c>
    </row>
    <row r="166" spans="4:49" x14ac:dyDescent="0.25">
      <c r="D166" s="1">
        <v>105</v>
      </c>
      <c r="E166" s="1" t="s">
        <v>24</v>
      </c>
      <c r="F166" s="1">
        <v>1</v>
      </c>
      <c r="G166" s="1">
        <v>4207.75</v>
      </c>
      <c r="H166" s="1">
        <v>4193.75</v>
      </c>
      <c r="I166" s="3">
        <v>44347.041666666664</v>
      </c>
      <c r="J166" s="3">
        <v>44347.645833333336</v>
      </c>
      <c r="K166" s="1">
        <v>-716</v>
      </c>
      <c r="L166" s="121">
        <f t="shared" si="26"/>
        <v>-728</v>
      </c>
      <c r="M166" s="97">
        <f t="shared" si="31"/>
        <v>17410</v>
      </c>
      <c r="N166" s="1">
        <f t="shared" si="32"/>
        <v>6959.5</v>
      </c>
      <c r="O166" s="4">
        <f t="shared" si="45"/>
        <v>-728</v>
      </c>
      <c r="P166" s="4">
        <f t="shared" si="33"/>
        <v>1</v>
      </c>
      <c r="Q166" s="1">
        <f t="shared" si="47"/>
        <v>5</v>
      </c>
      <c r="R166" s="1">
        <f t="shared" si="46"/>
        <v>-6.0825892767415873E-2</v>
      </c>
      <c r="T166" s="1">
        <v>105</v>
      </c>
      <c r="U166" s="1" t="s">
        <v>24</v>
      </c>
      <c r="V166" s="1">
        <v>1</v>
      </c>
      <c r="W166" s="1"/>
      <c r="X166" s="1"/>
      <c r="Y166" s="3"/>
      <c r="Z166" s="3"/>
      <c r="AA166" s="1"/>
      <c r="AB166" s="121">
        <f t="shared" si="27"/>
        <v>-12</v>
      </c>
      <c r="AC166" s="121">
        <f t="shared" si="35"/>
        <v>-1260</v>
      </c>
      <c r="AD166" s="121">
        <f t="shared" si="36"/>
        <v>-12</v>
      </c>
      <c r="AE166" s="4">
        <f t="shared" si="37"/>
        <v>-12</v>
      </c>
      <c r="AF166" s="6">
        <f t="shared" si="28"/>
        <v>1</v>
      </c>
      <c r="AG166" s="120">
        <f t="shared" si="38"/>
        <v>105</v>
      </c>
      <c r="AH166" s="121">
        <f t="shared" si="29"/>
        <v>8</v>
      </c>
      <c r="AI166" s="126">
        <f t="shared" si="30"/>
        <v>716</v>
      </c>
      <c r="AJ166" s="128"/>
      <c r="AM166" s="108">
        <v>96</v>
      </c>
      <c r="AN166" s="1" t="s">
        <v>155</v>
      </c>
      <c r="AO166" s="1">
        <v>969.52</v>
      </c>
      <c r="AP166" s="1">
        <f t="shared" si="39"/>
        <v>8536.4200000000128</v>
      </c>
      <c r="AQ166" s="1">
        <f t="shared" si="40"/>
        <v>1857.02</v>
      </c>
      <c r="AR166" s="1">
        <f t="shared" si="41"/>
        <v>0</v>
      </c>
      <c r="AS166" s="1">
        <f t="shared" si="42"/>
        <v>0</v>
      </c>
      <c r="AT166" s="1">
        <f t="shared" si="43"/>
        <v>0</v>
      </c>
      <c r="AU166" s="1">
        <f t="shared" si="44"/>
        <v>3</v>
      </c>
      <c r="AV166" s="1" t="s">
        <v>155</v>
      </c>
      <c r="AW166" s="1">
        <v>969.52</v>
      </c>
    </row>
    <row r="167" spans="4:49" x14ac:dyDescent="0.25">
      <c r="D167" s="1">
        <v>106</v>
      </c>
      <c r="E167" s="1" t="s">
        <v>24</v>
      </c>
      <c r="F167" s="1">
        <v>1</v>
      </c>
      <c r="G167" s="1">
        <v>4180.75</v>
      </c>
      <c r="H167" s="1">
        <v>4220</v>
      </c>
      <c r="I167" s="3">
        <v>44351.041666666664</v>
      </c>
      <c r="J167" s="3">
        <v>44351.645833333336</v>
      </c>
      <c r="K167" s="1">
        <v>1946.5</v>
      </c>
      <c r="L167" s="121">
        <f t="shared" si="26"/>
        <v>1934.5</v>
      </c>
      <c r="M167" s="97">
        <f t="shared" si="31"/>
        <v>19344.5</v>
      </c>
      <c r="N167" s="1">
        <f t="shared" si="32"/>
        <v>6959.5</v>
      </c>
      <c r="O167" s="4">
        <f t="shared" si="45"/>
        <v>0</v>
      </c>
      <c r="P167" s="4">
        <f t="shared" si="33"/>
        <v>0</v>
      </c>
      <c r="Q167" s="1">
        <f t="shared" si="47"/>
        <v>0</v>
      </c>
      <c r="R167" s="1">
        <f t="shared" si="46"/>
        <v>-0.25669136417009797</v>
      </c>
      <c r="T167" s="1">
        <v>106</v>
      </c>
      <c r="U167" s="1" t="s">
        <v>24</v>
      </c>
      <c r="V167" s="1">
        <v>1</v>
      </c>
      <c r="W167" s="1"/>
      <c r="X167" s="1"/>
      <c r="Y167" s="3"/>
      <c r="Z167" s="3"/>
      <c r="AA167" s="1"/>
      <c r="AB167" s="121">
        <f t="shared" si="27"/>
        <v>-12</v>
      </c>
      <c r="AC167" s="121">
        <f t="shared" si="35"/>
        <v>-1272</v>
      </c>
      <c r="AD167" s="121">
        <f t="shared" si="36"/>
        <v>-12</v>
      </c>
      <c r="AE167" s="4">
        <f t="shared" si="37"/>
        <v>-12</v>
      </c>
      <c r="AF167" s="6">
        <f t="shared" si="28"/>
        <v>1</v>
      </c>
      <c r="AG167" s="120">
        <f t="shared" si="38"/>
        <v>106</v>
      </c>
      <c r="AH167" s="121">
        <f t="shared" si="29"/>
        <v>8</v>
      </c>
      <c r="AI167" s="126">
        <f t="shared" si="30"/>
        <v>-1946.5</v>
      </c>
      <c r="AJ167" s="128"/>
      <c r="AM167" s="108">
        <v>97</v>
      </c>
      <c r="AN167" s="1" t="s">
        <v>156</v>
      </c>
      <c r="AO167" s="1">
        <v>-342.98</v>
      </c>
      <c r="AP167" s="1">
        <f t="shared" si="39"/>
        <v>8193.4400000000132</v>
      </c>
      <c r="AQ167" s="1">
        <f t="shared" si="40"/>
        <v>1857.02</v>
      </c>
      <c r="AR167" s="1">
        <f t="shared" si="41"/>
        <v>-342.98</v>
      </c>
      <c r="AS167" s="1">
        <f t="shared" si="42"/>
        <v>1</v>
      </c>
      <c r="AT167" s="1">
        <f t="shared" si="43"/>
        <v>1</v>
      </c>
      <c r="AU167" s="1">
        <f t="shared" si="44"/>
        <v>0</v>
      </c>
      <c r="AV167" s="1" t="s">
        <v>156</v>
      </c>
      <c r="AW167" s="1">
        <v>-342.98</v>
      </c>
    </row>
    <row r="168" spans="4:49" x14ac:dyDescent="0.25">
      <c r="D168" s="1">
        <v>107</v>
      </c>
      <c r="E168" s="1" t="s">
        <v>24</v>
      </c>
      <c r="F168" s="1">
        <v>1</v>
      </c>
      <c r="G168" s="1">
        <v>4213.75</v>
      </c>
      <c r="H168" s="1">
        <v>4217.75</v>
      </c>
      <c r="I168" s="3">
        <v>44357.041666666664</v>
      </c>
      <c r="J168" s="3">
        <v>44357.645833333336</v>
      </c>
      <c r="K168" s="1">
        <v>184</v>
      </c>
      <c r="L168" s="121">
        <f t="shared" si="26"/>
        <v>172</v>
      </c>
      <c r="M168" s="97">
        <f t="shared" si="31"/>
        <v>19516.5</v>
      </c>
      <c r="N168" s="1">
        <f t="shared" si="32"/>
        <v>6959.5</v>
      </c>
      <c r="O168" s="4">
        <f t="shared" si="45"/>
        <v>0</v>
      </c>
      <c r="P168" s="4">
        <f t="shared" si="33"/>
        <v>0</v>
      </c>
      <c r="Q168" s="1">
        <f t="shared" si="47"/>
        <v>0</v>
      </c>
      <c r="R168" s="1">
        <f t="shared" si="46"/>
        <v>0.14139463880713773</v>
      </c>
      <c r="T168" s="1">
        <v>107</v>
      </c>
      <c r="U168" s="1" t="s">
        <v>24</v>
      </c>
      <c r="V168" s="1">
        <v>1</v>
      </c>
      <c r="W168" s="1"/>
      <c r="X168" s="1"/>
      <c r="Y168" s="3"/>
      <c r="Z168" s="3"/>
      <c r="AA168" s="1"/>
      <c r="AB168" s="121">
        <f t="shared" si="27"/>
        <v>-12</v>
      </c>
      <c r="AC168" s="121">
        <f t="shared" si="35"/>
        <v>-1284</v>
      </c>
      <c r="AD168" s="121">
        <f t="shared" si="36"/>
        <v>-12</v>
      </c>
      <c r="AE168" s="4">
        <f t="shared" si="37"/>
        <v>-12</v>
      </c>
      <c r="AF168" s="6">
        <f t="shared" si="28"/>
        <v>1</v>
      </c>
      <c r="AG168" s="120">
        <f t="shared" si="38"/>
        <v>107</v>
      </c>
      <c r="AH168" s="121">
        <f t="shared" si="29"/>
        <v>8</v>
      </c>
      <c r="AI168" s="126">
        <f t="shared" si="30"/>
        <v>-184</v>
      </c>
      <c r="AJ168" s="128"/>
      <c r="AM168" s="108">
        <v>98</v>
      </c>
      <c r="AN168" s="1" t="s">
        <v>157</v>
      </c>
      <c r="AO168" s="1">
        <v>-105.48</v>
      </c>
      <c r="AP168" s="1">
        <f t="shared" si="39"/>
        <v>8087.9600000000137</v>
      </c>
      <c r="AQ168" s="1">
        <f t="shared" si="40"/>
        <v>1857.02</v>
      </c>
      <c r="AR168" s="1">
        <f t="shared" si="41"/>
        <v>-105.48</v>
      </c>
      <c r="AS168" s="1">
        <f t="shared" si="42"/>
        <v>1</v>
      </c>
      <c r="AT168" s="1">
        <f t="shared" si="43"/>
        <v>2</v>
      </c>
      <c r="AU168" s="1">
        <f t="shared" si="44"/>
        <v>0</v>
      </c>
      <c r="AV168" s="1" t="s">
        <v>157</v>
      </c>
      <c r="AW168" s="1">
        <v>-105.48</v>
      </c>
    </row>
    <row r="169" spans="4:49" x14ac:dyDescent="0.25">
      <c r="D169" s="1">
        <v>108</v>
      </c>
      <c r="E169" s="1" t="s">
        <v>24</v>
      </c>
      <c r="F169" s="1">
        <v>1</v>
      </c>
      <c r="G169" s="1">
        <v>4187</v>
      </c>
      <c r="H169" s="1">
        <v>4211</v>
      </c>
      <c r="I169" s="3">
        <v>44364.041666666664</v>
      </c>
      <c r="J169" s="3">
        <v>44364.645833333336</v>
      </c>
      <c r="K169" s="1">
        <v>1184</v>
      </c>
      <c r="L169" s="121">
        <f t="shared" si="26"/>
        <v>1172</v>
      </c>
      <c r="M169" s="97">
        <f t="shared" si="31"/>
        <v>20688.5</v>
      </c>
      <c r="N169" s="1">
        <f t="shared" si="32"/>
        <v>6959.5</v>
      </c>
      <c r="O169" s="4">
        <f t="shared" si="45"/>
        <v>0</v>
      </c>
      <c r="P169" s="4">
        <f t="shared" si="33"/>
        <v>0</v>
      </c>
      <c r="Q169" s="1">
        <f t="shared" si="47"/>
        <v>0</v>
      </c>
      <c r="R169" s="1">
        <f t="shared" si="46"/>
        <v>0.36219659051363012</v>
      </c>
      <c r="T169" s="1">
        <v>108</v>
      </c>
      <c r="U169" s="1" t="s">
        <v>24</v>
      </c>
      <c r="V169" s="1">
        <v>1</v>
      </c>
      <c r="W169" s="1"/>
      <c r="X169" s="1"/>
      <c r="Y169" s="3"/>
      <c r="Z169" s="3"/>
      <c r="AA169" s="1"/>
      <c r="AB169" s="121">
        <f t="shared" si="27"/>
        <v>-12</v>
      </c>
      <c r="AC169" s="121">
        <f t="shared" si="35"/>
        <v>-1296</v>
      </c>
      <c r="AD169" s="121">
        <f t="shared" si="36"/>
        <v>-12</v>
      </c>
      <c r="AE169" s="4">
        <f t="shared" si="37"/>
        <v>-12</v>
      </c>
      <c r="AF169" s="6">
        <f t="shared" si="28"/>
        <v>1</v>
      </c>
      <c r="AG169" s="120">
        <f t="shared" si="38"/>
        <v>108</v>
      </c>
      <c r="AH169" s="121">
        <f t="shared" si="29"/>
        <v>8</v>
      </c>
      <c r="AI169" s="126">
        <f t="shared" si="30"/>
        <v>-1184</v>
      </c>
      <c r="AJ169" s="128"/>
      <c r="AM169" s="108">
        <v>99</v>
      </c>
      <c r="AN169" s="1" t="s">
        <v>158</v>
      </c>
      <c r="AO169" s="6">
        <v>1019.52</v>
      </c>
      <c r="AP169" s="1">
        <f t="shared" si="39"/>
        <v>9107.4800000000141</v>
      </c>
      <c r="AQ169" s="1">
        <f t="shared" si="40"/>
        <v>1857.02</v>
      </c>
      <c r="AR169" s="1">
        <f t="shared" si="41"/>
        <v>0</v>
      </c>
      <c r="AS169" s="1">
        <f t="shared" si="42"/>
        <v>0</v>
      </c>
      <c r="AT169" s="1">
        <f t="shared" si="43"/>
        <v>0</v>
      </c>
      <c r="AU169" s="1">
        <f t="shared" si="44"/>
        <v>1</v>
      </c>
      <c r="AV169" s="1" t="s">
        <v>158</v>
      </c>
      <c r="AW169" s="6">
        <v>1019.52</v>
      </c>
    </row>
    <row r="170" spans="4:49" x14ac:dyDescent="0.25">
      <c r="D170" s="1">
        <v>109</v>
      </c>
      <c r="E170" s="1" t="s">
        <v>24</v>
      </c>
      <c r="F170" s="1">
        <v>1</v>
      </c>
      <c r="G170" s="1">
        <v>4146</v>
      </c>
      <c r="H170" s="1">
        <v>4176</v>
      </c>
      <c r="I170" s="3">
        <v>44368.041666666664</v>
      </c>
      <c r="J170" s="3">
        <v>44368.416666666664</v>
      </c>
      <c r="K170" s="1">
        <v>1484</v>
      </c>
      <c r="L170" s="121">
        <f t="shared" si="26"/>
        <v>1472</v>
      </c>
      <c r="M170" s="97">
        <f t="shared" si="31"/>
        <v>22160.5</v>
      </c>
      <c r="N170" s="1">
        <f t="shared" si="32"/>
        <v>6959.5</v>
      </c>
      <c r="O170" s="4">
        <f t="shared" ref="O170:O196" si="48">IF(M170&lt;M169,L170,0)</f>
        <v>0</v>
      </c>
      <c r="P170" s="4">
        <f t="shared" si="33"/>
        <v>0</v>
      </c>
      <c r="Q170" s="1">
        <f t="shared" si="47"/>
        <v>0</v>
      </c>
      <c r="R170" s="1">
        <f t="shared" si="46"/>
        <v>9.7420222989988967E-2</v>
      </c>
      <c r="T170" s="1">
        <v>109</v>
      </c>
      <c r="U170" s="1" t="s">
        <v>24</v>
      </c>
      <c r="V170" s="1">
        <v>1</v>
      </c>
      <c r="W170" s="1"/>
      <c r="X170" s="1"/>
      <c r="Y170" s="3"/>
      <c r="Z170" s="3"/>
      <c r="AA170" s="1"/>
      <c r="AB170" s="121">
        <f t="shared" si="27"/>
        <v>-12</v>
      </c>
      <c r="AC170" s="121">
        <f t="shared" si="35"/>
        <v>-1308</v>
      </c>
      <c r="AD170" s="121">
        <f t="shared" si="36"/>
        <v>-12</v>
      </c>
      <c r="AE170" s="4">
        <f t="shared" si="37"/>
        <v>-12</v>
      </c>
      <c r="AF170" s="6">
        <f t="shared" si="28"/>
        <v>1</v>
      </c>
      <c r="AG170" s="120">
        <f t="shared" si="38"/>
        <v>109</v>
      </c>
      <c r="AH170" s="121">
        <f t="shared" si="29"/>
        <v>8</v>
      </c>
      <c r="AI170" s="126">
        <f t="shared" si="30"/>
        <v>-1484</v>
      </c>
      <c r="AJ170" s="128"/>
      <c r="AM170" s="108">
        <v>100</v>
      </c>
      <c r="AN170" s="1" t="s">
        <v>159</v>
      </c>
      <c r="AO170" s="1">
        <v>-105.48</v>
      </c>
      <c r="AP170" s="1">
        <f t="shared" si="39"/>
        <v>9002.0000000000146</v>
      </c>
      <c r="AQ170" s="1">
        <f t="shared" si="40"/>
        <v>1857.02</v>
      </c>
      <c r="AR170" s="1">
        <f t="shared" si="41"/>
        <v>-105.48</v>
      </c>
      <c r="AS170" s="1">
        <f t="shared" si="42"/>
        <v>1</v>
      </c>
      <c r="AT170" s="1">
        <f t="shared" si="43"/>
        <v>1</v>
      </c>
      <c r="AU170" s="1">
        <f t="shared" si="44"/>
        <v>0</v>
      </c>
      <c r="AV170" s="1" t="s">
        <v>159</v>
      </c>
      <c r="AW170" s="1">
        <v>-105.48</v>
      </c>
    </row>
    <row r="171" spans="4:49" x14ac:dyDescent="0.25">
      <c r="D171" s="1">
        <v>110</v>
      </c>
      <c r="E171" s="1" t="s">
        <v>24</v>
      </c>
      <c r="F171" s="1">
        <v>1</v>
      </c>
      <c r="G171" s="1">
        <v>4312.25</v>
      </c>
      <c r="H171" s="1">
        <v>4346.5</v>
      </c>
      <c r="I171" s="3">
        <v>44386.041666666664</v>
      </c>
      <c r="J171" s="3">
        <v>44386.645833333336</v>
      </c>
      <c r="K171" s="1">
        <v>1696.5</v>
      </c>
      <c r="L171" s="121">
        <f t="shared" si="26"/>
        <v>1684.5</v>
      </c>
      <c r="M171" s="97">
        <f t="shared" si="31"/>
        <v>23845</v>
      </c>
      <c r="N171" s="1">
        <f t="shared" si="32"/>
        <v>6959.5</v>
      </c>
      <c r="O171" s="4">
        <f t="shared" si="48"/>
        <v>0</v>
      </c>
      <c r="P171" s="4">
        <f t="shared" si="33"/>
        <v>0</v>
      </c>
      <c r="Q171" s="1">
        <f t="shared" si="47"/>
        <v>0</v>
      </c>
      <c r="R171" s="1">
        <f t="shared" si="46"/>
        <v>-0.36537677281157072</v>
      </c>
      <c r="T171" s="1">
        <v>110</v>
      </c>
      <c r="U171" s="1" t="s">
        <v>24</v>
      </c>
      <c r="V171" s="1">
        <v>1</v>
      </c>
      <c r="W171" s="1"/>
      <c r="X171" s="1"/>
      <c r="Y171" s="3"/>
      <c r="Z171" s="3"/>
      <c r="AA171" s="1"/>
      <c r="AB171" s="121">
        <f t="shared" si="27"/>
        <v>-12</v>
      </c>
      <c r="AC171" s="121">
        <f t="shared" si="35"/>
        <v>-1320</v>
      </c>
      <c r="AD171" s="121">
        <f t="shared" si="36"/>
        <v>-12</v>
      </c>
      <c r="AE171" s="4">
        <f t="shared" si="37"/>
        <v>-12</v>
      </c>
      <c r="AF171" s="6">
        <f t="shared" si="28"/>
        <v>1</v>
      </c>
      <c r="AG171" s="120">
        <f t="shared" si="38"/>
        <v>110</v>
      </c>
      <c r="AH171" s="121">
        <f t="shared" si="29"/>
        <v>8</v>
      </c>
      <c r="AI171" s="126">
        <f t="shared" si="30"/>
        <v>-1696.5</v>
      </c>
      <c r="AJ171" s="128"/>
      <c r="AM171" s="108">
        <v>101</v>
      </c>
      <c r="AN171" s="1" t="s">
        <v>160</v>
      </c>
      <c r="AO171" s="1">
        <v>232.02</v>
      </c>
      <c r="AP171" s="1">
        <f t="shared" si="39"/>
        <v>9234.020000000015</v>
      </c>
      <c r="AQ171" s="1">
        <f t="shared" si="40"/>
        <v>1857.02</v>
      </c>
      <c r="AR171" s="1">
        <f t="shared" si="41"/>
        <v>0</v>
      </c>
      <c r="AS171" s="1">
        <f t="shared" si="42"/>
        <v>0</v>
      </c>
      <c r="AT171" s="1">
        <f t="shared" si="43"/>
        <v>0</v>
      </c>
      <c r="AU171" s="1">
        <f t="shared" si="44"/>
        <v>1</v>
      </c>
      <c r="AV171" s="1" t="s">
        <v>160</v>
      </c>
      <c r="AW171" s="1">
        <v>232.02</v>
      </c>
    </row>
    <row r="172" spans="4:49" x14ac:dyDescent="0.25">
      <c r="D172" s="1">
        <v>111</v>
      </c>
      <c r="E172" s="1" t="s">
        <v>24</v>
      </c>
      <c r="F172" s="1">
        <v>1</v>
      </c>
      <c r="G172" s="1">
        <v>4359.5</v>
      </c>
      <c r="H172" s="1">
        <v>4375.25</v>
      </c>
      <c r="I172" s="3">
        <v>44391.041666666664</v>
      </c>
      <c r="J172" s="3">
        <v>44391.645833333336</v>
      </c>
      <c r="K172" s="1">
        <v>771.5</v>
      </c>
      <c r="L172" s="121">
        <f t="shared" si="26"/>
        <v>759.5</v>
      </c>
      <c r="M172" s="97">
        <f t="shared" si="31"/>
        <v>24604.5</v>
      </c>
      <c r="N172" s="1">
        <f t="shared" si="32"/>
        <v>6959.5</v>
      </c>
      <c r="O172" s="4">
        <f t="shared" si="48"/>
        <v>0</v>
      </c>
      <c r="P172" s="4">
        <f t="shared" si="33"/>
        <v>0</v>
      </c>
      <c r="Q172" s="1">
        <f t="shared" si="47"/>
        <v>0</v>
      </c>
      <c r="R172" s="1">
        <f t="shared" si="46"/>
        <v>-0.27839775282087698</v>
      </c>
      <c r="T172" s="1">
        <v>111</v>
      </c>
      <c r="U172" s="1" t="s">
        <v>24</v>
      </c>
      <c r="V172" s="1">
        <v>1</v>
      </c>
      <c r="W172" s="1"/>
      <c r="X172" s="1"/>
      <c r="Y172" s="3"/>
      <c r="Z172" s="3"/>
      <c r="AA172" s="1"/>
      <c r="AB172" s="121">
        <f t="shared" si="27"/>
        <v>-12</v>
      </c>
      <c r="AC172" s="121">
        <f t="shared" si="35"/>
        <v>-1332</v>
      </c>
      <c r="AD172" s="121">
        <f t="shared" si="36"/>
        <v>-12</v>
      </c>
      <c r="AE172" s="4">
        <f t="shared" si="37"/>
        <v>-12</v>
      </c>
      <c r="AF172" s="6">
        <f t="shared" si="28"/>
        <v>1</v>
      </c>
      <c r="AG172" s="120">
        <f t="shared" si="38"/>
        <v>111</v>
      </c>
      <c r="AH172" s="121">
        <f t="shared" si="29"/>
        <v>8</v>
      </c>
      <c r="AI172" s="126">
        <f t="shared" si="30"/>
        <v>-771.5</v>
      </c>
      <c r="AJ172" s="128"/>
      <c r="AM172" s="108">
        <v>102</v>
      </c>
      <c r="AN172" s="1" t="s">
        <v>161</v>
      </c>
      <c r="AO172" s="1">
        <v>644.52</v>
      </c>
      <c r="AP172" s="1">
        <f t="shared" si="39"/>
        <v>9878.5400000000154</v>
      </c>
      <c r="AQ172" s="1">
        <f t="shared" si="40"/>
        <v>1857.02</v>
      </c>
      <c r="AR172" s="1">
        <f t="shared" si="41"/>
        <v>0</v>
      </c>
      <c r="AS172" s="1">
        <f t="shared" si="42"/>
        <v>0</v>
      </c>
      <c r="AT172" s="1">
        <f t="shared" si="43"/>
        <v>0</v>
      </c>
      <c r="AU172" s="1">
        <f t="shared" si="44"/>
        <v>2</v>
      </c>
      <c r="AV172" s="1" t="s">
        <v>161</v>
      </c>
      <c r="AW172" s="1">
        <v>644.52</v>
      </c>
    </row>
    <row r="173" spans="4:49" x14ac:dyDescent="0.25">
      <c r="D173" s="1">
        <v>112</v>
      </c>
      <c r="E173" s="1" t="s">
        <v>24</v>
      </c>
      <c r="F173" s="1">
        <v>1</v>
      </c>
      <c r="G173" s="1">
        <v>4346.75</v>
      </c>
      <c r="H173" s="1">
        <v>4343</v>
      </c>
      <c r="I173" s="3">
        <v>44393.041666666664</v>
      </c>
      <c r="J173" s="3">
        <v>44393.645833333336</v>
      </c>
      <c r="K173" s="1">
        <v>-203.5</v>
      </c>
      <c r="L173" s="121">
        <f t="shared" si="26"/>
        <v>-215.5</v>
      </c>
      <c r="M173" s="97">
        <f t="shared" si="31"/>
        <v>24389</v>
      </c>
      <c r="N173" s="1">
        <f t="shared" si="32"/>
        <v>6959.5</v>
      </c>
      <c r="O173" s="4">
        <f t="shared" si="48"/>
        <v>-215.5</v>
      </c>
      <c r="P173" s="4">
        <f t="shared" si="33"/>
        <v>1</v>
      </c>
      <c r="Q173" s="1">
        <f t="shared" si="47"/>
        <v>1</v>
      </c>
      <c r="R173" s="1">
        <f t="shared" si="46"/>
        <v>-0.47301016481544833</v>
      </c>
      <c r="T173" s="1">
        <v>112</v>
      </c>
      <c r="U173" s="1" t="s">
        <v>24</v>
      </c>
      <c r="V173" s="1">
        <v>1</v>
      </c>
      <c r="W173" s="1"/>
      <c r="X173" s="1"/>
      <c r="Y173" s="3"/>
      <c r="Z173" s="3"/>
      <c r="AA173" s="1"/>
      <c r="AB173" s="121">
        <f t="shared" si="27"/>
        <v>-12</v>
      </c>
      <c r="AC173" s="121">
        <f t="shared" si="35"/>
        <v>-1344</v>
      </c>
      <c r="AD173" s="121">
        <f t="shared" si="36"/>
        <v>-12</v>
      </c>
      <c r="AE173" s="4">
        <f t="shared" si="37"/>
        <v>-12</v>
      </c>
      <c r="AF173" s="6">
        <f t="shared" si="28"/>
        <v>1</v>
      </c>
      <c r="AG173" s="120">
        <f t="shared" si="38"/>
        <v>112</v>
      </c>
      <c r="AH173" s="121">
        <f t="shared" si="29"/>
        <v>8</v>
      </c>
      <c r="AI173" s="126">
        <f t="shared" si="30"/>
        <v>203.5</v>
      </c>
      <c r="AJ173" s="128"/>
      <c r="AM173" s="108">
        <v>103</v>
      </c>
      <c r="AN173" s="1" t="s">
        <v>162</v>
      </c>
      <c r="AO173" s="1">
        <v>-842.98</v>
      </c>
      <c r="AP173" s="1">
        <f t="shared" si="39"/>
        <v>9035.5600000000159</v>
      </c>
      <c r="AQ173" s="1">
        <f t="shared" si="40"/>
        <v>1857.02</v>
      </c>
      <c r="AR173" s="1">
        <f t="shared" si="41"/>
        <v>-842.98</v>
      </c>
      <c r="AS173" s="1">
        <f t="shared" si="42"/>
        <v>1</v>
      </c>
      <c r="AT173" s="1">
        <f t="shared" si="43"/>
        <v>1</v>
      </c>
      <c r="AU173" s="1">
        <f t="shared" si="44"/>
        <v>0</v>
      </c>
      <c r="AV173" s="1" t="s">
        <v>162</v>
      </c>
      <c r="AW173" s="1">
        <v>-842.98</v>
      </c>
    </row>
    <row r="174" spans="4:49" x14ac:dyDescent="0.25">
      <c r="D174" s="1">
        <v>113</v>
      </c>
      <c r="E174" s="1" t="s">
        <v>24</v>
      </c>
      <c r="F174" s="1">
        <v>1</v>
      </c>
      <c r="G174" s="1">
        <v>4307.5</v>
      </c>
      <c r="H174" s="1">
        <v>4277.25</v>
      </c>
      <c r="I174" s="3">
        <v>44396.041666666664</v>
      </c>
      <c r="J174" s="3">
        <v>44396.479166666664</v>
      </c>
      <c r="K174" s="1">
        <v>-1528.5</v>
      </c>
      <c r="L174" s="121">
        <f t="shared" si="26"/>
        <v>-1540.5</v>
      </c>
      <c r="M174" s="97">
        <f t="shared" si="31"/>
        <v>22848.5</v>
      </c>
      <c r="N174" s="1">
        <f t="shared" si="32"/>
        <v>6959.5</v>
      </c>
      <c r="O174" s="4">
        <f t="shared" si="48"/>
        <v>-1540.5</v>
      </c>
      <c r="P174" s="4">
        <f t="shared" si="33"/>
        <v>1</v>
      </c>
      <c r="Q174" s="1">
        <f t="shared" si="47"/>
        <v>2</v>
      </c>
      <c r="R174" s="1">
        <f t="shared" si="46"/>
        <v>-0.25963115539672044</v>
      </c>
      <c r="T174" s="1">
        <v>113</v>
      </c>
      <c r="U174" s="1" t="s">
        <v>24</v>
      </c>
      <c r="V174" s="1">
        <v>1</v>
      </c>
      <c r="W174" s="1"/>
      <c r="X174" s="1"/>
      <c r="Y174" s="3"/>
      <c r="Z174" s="3"/>
      <c r="AA174" s="1"/>
      <c r="AB174" s="121">
        <f t="shared" si="27"/>
        <v>-12</v>
      </c>
      <c r="AC174" s="121">
        <f t="shared" si="35"/>
        <v>-1356</v>
      </c>
      <c r="AD174" s="121">
        <f t="shared" si="36"/>
        <v>-12</v>
      </c>
      <c r="AE174" s="4">
        <f t="shared" si="37"/>
        <v>-12</v>
      </c>
      <c r="AF174" s="6">
        <f t="shared" si="28"/>
        <v>1</v>
      </c>
      <c r="AG174" s="120">
        <f t="shared" si="38"/>
        <v>113</v>
      </c>
      <c r="AH174" s="121">
        <f t="shared" si="29"/>
        <v>8</v>
      </c>
      <c r="AI174" s="126">
        <f t="shared" si="30"/>
        <v>1528.5</v>
      </c>
      <c r="AJ174" s="128"/>
      <c r="AM174" s="108">
        <v>104</v>
      </c>
      <c r="AN174" s="1" t="s">
        <v>163</v>
      </c>
      <c r="AO174" s="1">
        <v>144.52000000000001</v>
      </c>
      <c r="AP174" s="1">
        <f t="shared" si="39"/>
        <v>9180.0800000000163</v>
      </c>
      <c r="AQ174" s="1">
        <f t="shared" si="40"/>
        <v>1857.02</v>
      </c>
      <c r="AR174" s="1">
        <f t="shared" si="41"/>
        <v>0</v>
      </c>
      <c r="AS174" s="1">
        <f t="shared" si="42"/>
        <v>0</v>
      </c>
      <c r="AT174" s="1">
        <f t="shared" si="43"/>
        <v>0</v>
      </c>
      <c r="AU174" s="1">
        <f t="shared" si="44"/>
        <v>1</v>
      </c>
      <c r="AV174" s="1" t="s">
        <v>163</v>
      </c>
      <c r="AW174" s="1">
        <v>144.52000000000001</v>
      </c>
    </row>
    <row r="175" spans="4:49" x14ac:dyDescent="0.25">
      <c r="D175" s="1">
        <v>114</v>
      </c>
      <c r="E175" s="1" t="s">
        <v>24</v>
      </c>
      <c r="F175" s="1">
        <v>1</v>
      </c>
      <c r="G175" s="1">
        <v>4388.5</v>
      </c>
      <c r="H175" s="1">
        <v>4419.25</v>
      </c>
      <c r="I175" s="3">
        <v>44406.041666666664</v>
      </c>
      <c r="J175" s="3">
        <v>44406.645833333336</v>
      </c>
      <c r="K175" s="1">
        <v>1521.5</v>
      </c>
      <c r="L175" s="121">
        <f t="shared" si="26"/>
        <v>1509.5</v>
      </c>
      <c r="M175" s="97">
        <f t="shared" si="31"/>
        <v>24358</v>
      </c>
      <c r="N175" s="1">
        <f t="shared" si="32"/>
        <v>6959.5</v>
      </c>
      <c r="O175" s="4">
        <f t="shared" si="48"/>
        <v>0</v>
      </c>
      <c r="P175" s="4">
        <f t="shared" si="33"/>
        <v>0</v>
      </c>
      <c r="Q175" s="1">
        <f t="shared" si="47"/>
        <v>0</v>
      </c>
      <c r="R175" s="1">
        <f t="shared" si="46"/>
        <v>-0.50088004199055436</v>
      </c>
      <c r="T175" s="1">
        <v>114</v>
      </c>
      <c r="U175" s="1" t="s">
        <v>24</v>
      </c>
      <c r="V175" s="1">
        <v>1</v>
      </c>
      <c r="W175" s="1"/>
      <c r="X175" s="1"/>
      <c r="Y175" s="3"/>
      <c r="Z175" s="3"/>
      <c r="AA175" s="1"/>
      <c r="AB175" s="121">
        <f t="shared" si="27"/>
        <v>-12</v>
      </c>
      <c r="AC175" s="121">
        <f t="shared" si="35"/>
        <v>-1368</v>
      </c>
      <c r="AD175" s="121">
        <f t="shared" si="36"/>
        <v>-12</v>
      </c>
      <c r="AE175" s="4">
        <f t="shared" si="37"/>
        <v>-12</v>
      </c>
      <c r="AF175" s="6">
        <f t="shared" si="28"/>
        <v>1</v>
      </c>
      <c r="AG175" s="120">
        <f t="shared" si="38"/>
        <v>114</v>
      </c>
      <c r="AH175" s="121">
        <f t="shared" si="29"/>
        <v>8</v>
      </c>
      <c r="AI175" s="126">
        <f t="shared" si="30"/>
        <v>-1521.5</v>
      </c>
      <c r="AJ175" s="128"/>
      <c r="AM175" s="108">
        <v>105</v>
      </c>
      <c r="AN175" s="1" t="s">
        <v>164</v>
      </c>
      <c r="AO175" s="1">
        <v>-342.98</v>
      </c>
      <c r="AP175" s="1">
        <f t="shared" si="39"/>
        <v>8837.1000000000167</v>
      </c>
      <c r="AQ175" s="1">
        <f t="shared" si="40"/>
        <v>1857.02</v>
      </c>
      <c r="AR175" s="1">
        <f t="shared" si="41"/>
        <v>-342.98</v>
      </c>
      <c r="AS175" s="1">
        <f t="shared" si="42"/>
        <v>1</v>
      </c>
      <c r="AT175" s="1">
        <f t="shared" si="43"/>
        <v>1</v>
      </c>
      <c r="AU175" s="1">
        <f t="shared" si="44"/>
        <v>0</v>
      </c>
      <c r="AV175" s="1" t="s">
        <v>164</v>
      </c>
      <c r="AW175" s="1">
        <v>-342.98</v>
      </c>
    </row>
    <row r="176" spans="4:49" x14ac:dyDescent="0.25">
      <c r="D176" s="1">
        <v>115</v>
      </c>
      <c r="E176" s="1" t="s">
        <v>24</v>
      </c>
      <c r="F176" s="1">
        <v>1</v>
      </c>
      <c r="G176" s="1">
        <v>4386.5</v>
      </c>
      <c r="H176" s="1">
        <v>4390.5</v>
      </c>
      <c r="I176" s="3">
        <v>44407.041666666664</v>
      </c>
      <c r="J176" s="3">
        <v>44407.645833333336</v>
      </c>
      <c r="K176" s="1">
        <v>184</v>
      </c>
      <c r="L176" s="121">
        <f t="shared" si="26"/>
        <v>172</v>
      </c>
      <c r="M176" s="97">
        <f t="shared" si="31"/>
        <v>24530</v>
      </c>
      <c r="N176" s="1">
        <f t="shared" si="32"/>
        <v>6959.5</v>
      </c>
      <c r="O176" s="4">
        <f t="shared" si="48"/>
        <v>0</v>
      </c>
      <c r="P176" s="4">
        <f t="shared" si="33"/>
        <v>0</v>
      </c>
      <c r="Q176" s="1">
        <f t="shared" si="47"/>
        <v>0</v>
      </c>
      <c r="R176" s="1">
        <f t="shared" si="46"/>
        <v>-0.16123842131029617</v>
      </c>
      <c r="T176" s="1">
        <v>115</v>
      </c>
      <c r="U176" s="1" t="s">
        <v>24</v>
      </c>
      <c r="V176" s="1">
        <v>1</v>
      </c>
      <c r="W176" s="1"/>
      <c r="X176" s="1"/>
      <c r="Y176" s="3"/>
      <c r="Z176" s="3"/>
      <c r="AA176" s="1"/>
      <c r="AB176" s="121">
        <f t="shared" si="27"/>
        <v>-12</v>
      </c>
      <c r="AC176" s="121">
        <f t="shared" si="35"/>
        <v>-1380</v>
      </c>
      <c r="AD176" s="121">
        <f t="shared" si="36"/>
        <v>-12</v>
      </c>
      <c r="AE176" s="4">
        <f t="shared" si="37"/>
        <v>-12</v>
      </c>
      <c r="AF176" s="6">
        <f t="shared" si="28"/>
        <v>1</v>
      </c>
      <c r="AG176" s="120">
        <f t="shared" si="38"/>
        <v>115</v>
      </c>
      <c r="AH176" s="121">
        <f t="shared" si="29"/>
        <v>8</v>
      </c>
      <c r="AI176" s="126">
        <f t="shared" si="30"/>
        <v>-184</v>
      </c>
      <c r="AJ176" s="128"/>
      <c r="AM176" s="108">
        <v>106</v>
      </c>
      <c r="AN176" s="1" t="s">
        <v>165</v>
      </c>
      <c r="AO176" s="1">
        <v>332.02</v>
      </c>
      <c r="AP176" s="1">
        <f t="shared" si="39"/>
        <v>9169.1200000000172</v>
      </c>
      <c r="AQ176" s="1">
        <f t="shared" si="40"/>
        <v>1857.02</v>
      </c>
      <c r="AR176" s="1">
        <f t="shared" si="41"/>
        <v>0</v>
      </c>
      <c r="AS176" s="1">
        <f t="shared" si="42"/>
        <v>0</v>
      </c>
      <c r="AT176" s="1">
        <f t="shared" si="43"/>
        <v>0</v>
      </c>
      <c r="AU176" s="1">
        <f t="shared" si="44"/>
        <v>1</v>
      </c>
      <c r="AV176" s="1" t="s">
        <v>165</v>
      </c>
      <c r="AW176" s="1">
        <v>332.02</v>
      </c>
    </row>
    <row r="177" spans="4:49" x14ac:dyDescent="0.25">
      <c r="D177" s="1">
        <v>116</v>
      </c>
      <c r="E177" s="1" t="s">
        <v>24</v>
      </c>
      <c r="F177" s="1">
        <v>1</v>
      </c>
      <c r="G177" s="1">
        <v>4391.75</v>
      </c>
      <c r="H177" s="1">
        <v>4378.75</v>
      </c>
      <c r="I177" s="3">
        <v>44411.041666666664</v>
      </c>
      <c r="J177" s="3">
        <v>44411.645833333336</v>
      </c>
      <c r="K177" s="1">
        <v>-666</v>
      </c>
      <c r="L177" s="121">
        <f t="shared" si="26"/>
        <v>-678</v>
      </c>
      <c r="M177" s="97">
        <f t="shared" si="31"/>
        <v>23852</v>
      </c>
      <c r="N177" s="1">
        <f t="shared" si="32"/>
        <v>6959.5</v>
      </c>
      <c r="O177" s="4">
        <f t="shared" si="48"/>
        <v>-678</v>
      </c>
      <c r="P177" s="4">
        <f t="shared" si="33"/>
        <v>1</v>
      </c>
      <c r="Q177" s="1">
        <f t="shared" si="47"/>
        <v>1</v>
      </c>
      <c r="R177" s="1">
        <f t="shared" si="46"/>
        <v>-0.28451988228868219</v>
      </c>
      <c r="T177" s="1">
        <v>116</v>
      </c>
      <c r="U177" s="1" t="s">
        <v>24</v>
      </c>
      <c r="V177" s="1">
        <v>1</v>
      </c>
      <c r="W177" s="1"/>
      <c r="X177" s="1"/>
      <c r="Y177" s="3"/>
      <c r="Z177" s="3"/>
      <c r="AA177" s="1"/>
      <c r="AB177" s="121">
        <f t="shared" si="27"/>
        <v>-12</v>
      </c>
      <c r="AC177" s="121">
        <f t="shared" si="35"/>
        <v>-1392</v>
      </c>
      <c r="AD177" s="121">
        <f t="shared" si="36"/>
        <v>-12</v>
      </c>
      <c r="AE177" s="4">
        <f t="shared" si="37"/>
        <v>-12</v>
      </c>
      <c r="AF177" s="6">
        <f t="shared" si="28"/>
        <v>1</v>
      </c>
      <c r="AG177" s="120">
        <f t="shared" si="38"/>
        <v>116</v>
      </c>
      <c r="AH177" s="121">
        <f t="shared" si="29"/>
        <v>8</v>
      </c>
      <c r="AI177" s="126">
        <f t="shared" si="30"/>
        <v>666</v>
      </c>
      <c r="AJ177" s="128"/>
      <c r="AM177" s="108">
        <v>107</v>
      </c>
      <c r="AN177" s="1" t="s">
        <v>166</v>
      </c>
      <c r="AO177" s="1">
        <v>-42.98</v>
      </c>
      <c r="AP177" s="1">
        <f t="shared" si="39"/>
        <v>9126.1400000000176</v>
      </c>
      <c r="AQ177" s="1">
        <f t="shared" si="40"/>
        <v>1857.02</v>
      </c>
      <c r="AR177" s="1">
        <f t="shared" si="41"/>
        <v>-42.98</v>
      </c>
      <c r="AS177" s="1">
        <f t="shared" si="42"/>
        <v>1</v>
      </c>
      <c r="AT177" s="1">
        <f t="shared" si="43"/>
        <v>1</v>
      </c>
      <c r="AU177" s="1">
        <f t="shared" si="44"/>
        <v>0</v>
      </c>
      <c r="AV177" s="1" t="s">
        <v>166</v>
      </c>
      <c r="AW177" s="1">
        <v>-42.98</v>
      </c>
    </row>
    <row r="178" spans="4:49" x14ac:dyDescent="0.25">
      <c r="D178" s="1">
        <v>117</v>
      </c>
      <c r="E178" s="1" t="s">
        <v>24</v>
      </c>
      <c r="F178" s="1">
        <v>1</v>
      </c>
      <c r="G178" s="1">
        <v>4395</v>
      </c>
      <c r="H178" s="1">
        <v>4364.25</v>
      </c>
      <c r="I178" s="3">
        <v>44427.041666666664</v>
      </c>
      <c r="J178" s="3">
        <v>44427.291666666664</v>
      </c>
      <c r="K178" s="1">
        <v>-1553.5</v>
      </c>
      <c r="L178" s="121">
        <f t="shared" si="26"/>
        <v>-1565.5</v>
      </c>
      <c r="M178" s="97">
        <f t="shared" si="31"/>
        <v>22286.5</v>
      </c>
      <c r="N178" s="1">
        <f t="shared" si="32"/>
        <v>6959.5</v>
      </c>
      <c r="O178" s="4">
        <f t="shared" si="48"/>
        <v>-1565.5</v>
      </c>
      <c r="P178" s="4">
        <f t="shared" si="33"/>
        <v>1</v>
      </c>
      <c r="Q178" s="1">
        <f t="shared" si="47"/>
        <v>2</v>
      </c>
      <c r="R178" s="1">
        <f t="shared" si="46"/>
        <v>0.1906624162020629</v>
      </c>
      <c r="T178" s="1">
        <v>117</v>
      </c>
      <c r="U178" s="1" t="s">
        <v>24</v>
      </c>
      <c r="V178" s="1">
        <v>1</v>
      </c>
      <c r="W178" s="1"/>
      <c r="X178" s="1"/>
      <c r="Y178" s="3"/>
      <c r="Z178" s="3"/>
      <c r="AA178" s="1"/>
      <c r="AB178" s="121">
        <f t="shared" si="27"/>
        <v>-12</v>
      </c>
      <c r="AC178" s="121">
        <f t="shared" si="35"/>
        <v>-1404</v>
      </c>
      <c r="AD178" s="121">
        <f t="shared" si="36"/>
        <v>-12</v>
      </c>
      <c r="AE178" s="4">
        <f t="shared" si="37"/>
        <v>-12</v>
      </c>
      <c r="AF178" s="6">
        <f t="shared" si="28"/>
        <v>1</v>
      </c>
      <c r="AG178" s="120">
        <f t="shared" si="38"/>
        <v>117</v>
      </c>
      <c r="AH178" s="121">
        <f t="shared" si="29"/>
        <v>8</v>
      </c>
      <c r="AI178" s="126">
        <f t="shared" si="30"/>
        <v>1553.5</v>
      </c>
      <c r="AJ178" s="128"/>
      <c r="AM178" s="108">
        <v>108</v>
      </c>
      <c r="AN178" s="1" t="s">
        <v>167</v>
      </c>
      <c r="AO178" s="1">
        <v>-280.48</v>
      </c>
      <c r="AP178" s="1">
        <f t="shared" si="39"/>
        <v>8845.660000000018</v>
      </c>
      <c r="AQ178" s="1">
        <f t="shared" si="40"/>
        <v>1857.02</v>
      </c>
      <c r="AR178" s="1">
        <f t="shared" si="41"/>
        <v>-280.48</v>
      </c>
      <c r="AS178" s="1">
        <f t="shared" si="42"/>
        <v>1</v>
      </c>
      <c r="AT178" s="1">
        <f t="shared" si="43"/>
        <v>2</v>
      </c>
      <c r="AU178" s="1">
        <f t="shared" si="44"/>
        <v>0</v>
      </c>
      <c r="AV178" s="1" t="s">
        <v>167</v>
      </c>
      <c r="AW178" s="1">
        <v>-280.48</v>
      </c>
    </row>
    <row r="179" spans="4:49" x14ac:dyDescent="0.25">
      <c r="D179" s="1">
        <v>118</v>
      </c>
      <c r="E179" s="1" t="s">
        <v>24</v>
      </c>
      <c r="F179" s="1">
        <v>1</v>
      </c>
      <c r="G179" s="1">
        <v>4462.75</v>
      </c>
      <c r="H179" s="1">
        <v>4500</v>
      </c>
      <c r="I179" s="3">
        <v>44435.041666666664</v>
      </c>
      <c r="J179" s="3">
        <v>44435.645833333336</v>
      </c>
      <c r="K179" s="1">
        <v>1846.5</v>
      </c>
      <c r="L179" s="121">
        <f t="shared" si="26"/>
        <v>1834.5</v>
      </c>
      <c r="M179" s="97">
        <f t="shared" si="31"/>
        <v>24121</v>
      </c>
      <c r="N179" s="1">
        <f t="shared" si="32"/>
        <v>6959.5</v>
      </c>
      <c r="O179" s="4">
        <f t="shared" si="48"/>
        <v>0</v>
      </c>
      <c r="P179" s="4">
        <f t="shared" si="33"/>
        <v>0</v>
      </c>
      <c r="Q179" s="1">
        <f t="shared" si="47"/>
        <v>0</v>
      </c>
      <c r="R179" s="1">
        <f t="shared" si="46"/>
        <v>-0.32651483047841007</v>
      </c>
      <c r="T179" s="1">
        <v>118</v>
      </c>
      <c r="U179" s="1" t="s">
        <v>24</v>
      </c>
      <c r="V179" s="1">
        <v>1</v>
      </c>
      <c r="W179" s="1"/>
      <c r="X179" s="1"/>
      <c r="Y179" s="3"/>
      <c r="Z179" s="3"/>
      <c r="AA179" s="1"/>
      <c r="AB179" s="121">
        <f t="shared" si="27"/>
        <v>-12</v>
      </c>
      <c r="AC179" s="121">
        <f t="shared" si="35"/>
        <v>-1416</v>
      </c>
      <c r="AD179" s="121">
        <f t="shared" si="36"/>
        <v>-12</v>
      </c>
      <c r="AE179" s="4">
        <f t="shared" si="37"/>
        <v>-12</v>
      </c>
      <c r="AF179" s="6">
        <f t="shared" si="28"/>
        <v>1</v>
      </c>
      <c r="AG179" s="120">
        <f t="shared" si="38"/>
        <v>118</v>
      </c>
      <c r="AH179" s="121">
        <f t="shared" si="29"/>
        <v>8</v>
      </c>
      <c r="AI179" s="126">
        <f t="shared" si="30"/>
        <v>-1846.5</v>
      </c>
      <c r="AJ179" s="128"/>
      <c r="AM179" s="108">
        <v>109</v>
      </c>
      <c r="AN179" s="1" t="s">
        <v>168</v>
      </c>
      <c r="AO179" s="1">
        <v>-417.98</v>
      </c>
      <c r="AP179" s="1">
        <f t="shared" si="39"/>
        <v>8427.6800000000185</v>
      </c>
      <c r="AQ179" s="1">
        <f t="shared" si="40"/>
        <v>1857.02</v>
      </c>
      <c r="AR179" s="1">
        <f t="shared" si="41"/>
        <v>-417.98</v>
      </c>
      <c r="AS179" s="1">
        <f t="shared" si="42"/>
        <v>1</v>
      </c>
      <c r="AT179" s="1">
        <f t="shared" si="43"/>
        <v>3</v>
      </c>
      <c r="AU179" s="1">
        <f t="shared" si="44"/>
        <v>0</v>
      </c>
      <c r="AV179" s="1" t="s">
        <v>168</v>
      </c>
      <c r="AW179" s="1">
        <v>-417.98</v>
      </c>
    </row>
    <row r="180" spans="4:49" x14ac:dyDescent="0.25">
      <c r="D180" s="1">
        <v>119</v>
      </c>
      <c r="E180" s="1" t="s">
        <v>24</v>
      </c>
      <c r="F180" s="1">
        <v>1</v>
      </c>
      <c r="G180" s="1">
        <v>4519.25</v>
      </c>
      <c r="H180" s="1">
        <v>4538.25</v>
      </c>
      <c r="I180" s="3">
        <v>44441.041666666664</v>
      </c>
      <c r="J180" s="3">
        <v>44441.645833333336</v>
      </c>
      <c r="K180" s="1">
        <v>934</v>
      </c>
      <c r="L180" s="121">
        <f t="shared" si="26"/>
        <v>922</v>
      </c>
      <c r="M180" s="97">
        <f t="shared" si="31"/>
        <v>25043</v>
      </c>
      <c r="N180" s="1">
        <f t="shared" si="32"/>
        <v>6959.5</v>
      </c>
      <c r="O180" s="4">
        <f t="shared" si="48"/>
        <v>0</v>
      </c>
      <c r="P180" s="4">
        <f t="shared" si="33"/>
        <v>0</v>
      </c>
      <c r="Q180" s="1">
        <f t="shared" si="47"/>
        <v>0</v>
      </c>
      <c r="R180" s="1">
        <f t="shared" si="46"/>
        <v>-0.23675206785594322</v>
      </c>
      <c r="T180" s="1">
        <v>119</v>
      </c>
      <c r="U180" s="1" t="s">
        <v>24</v>
      </c>
      <c r="V180" s="1">
        <v>1</v>
      </c>
      <c r="W180" s="1"/>
      <c r="X180" s="1"/>
      <c r="Y180" s="3"/>
      <c r="Z180" s="3"/>
      <c r="AA180" s="1"/>
      <c r="AB180" s="121">
        <f t="shared" si="27"/>
        <v>-12</v>
      </c>
      <c r="AC180" s="121">
        <f t="shared" si="35"/>
        <v>-1428</v>
      </c>
      <c r="AD180" s="121">
        <f t="shared" si="36"/>
        <v>-12</v>
      </c>
      <c r="AE180" s="4">
        <f t="shared" si="37"/>
        <v>-12</v>
      </c>
      <c r="AF180" s="6">
        <f t="shared" si="28"/>
        <v>1</v>
      </c>
      <c r="AG180" s="120">
        <f t="shared" si="38"/>
        <v>119</v>
      </c>
      <c r="AH180" s="121">
        <f t="shared" si="29"/>
        <v>8</v>
      </c>
      <c r="AI180" s="126">
        <f t="shared" si="30"/>
        <v>-934</v>
      </c>
      <c r="AJ180" s="128"/>
      <c r="AM180" s="108">
        <v>110</v>
      </c>
      <c r="AN180" s="1" t="s">
        <v>169</v>
      </c>
      <c r="AO180" s="1">
        <v>494.52</v>
      </c>
      <c r="AP180" s="1">
        <f t="shared" si="39"/>
        <v>8922.2000000000189</v>
      </c>
      <c r="AQ180" s="1">
        <f t="shared" si="40"/>
        <v>1857.02</v>
      </c>
      <c r="AR180" s="1">
        <f t="shared" si="41"/>
        <v>0</v>
      </c>
      <c r="AS180" s="1">
        <f t="shared" si="42"/>
        <v>0</v>
      </c>
      <c r="AT180" s="1">
        <f t="shared" si="43"/>
        <v>0</v>
      </c>
      <c r="AU180" s="1">
        <f t="shared" si="44"/>
        <v>1</v>
      </c>
      <c r="AV180" s="1" t="s">
        <v>169</v>
      </c>
      <c r="AW180" s="1">
        <v>494.52</v>
      </c>
    </row>
    <row r="181" spans="4:49" x14ac:dyDescent="0.25">
      <c r="D181" s="1">
        <v>120</v>
      </c>
      <c r="E181" s="1" t="s">
        <v>24</v>
      </c>
      <c r="F181" s="1">
        <v>1</v>
      </c>
      <c r="G181" s="1">
        <v>4525.75</v>
      </c>
      <c r="H181" s="1">
        <v>4546.75</v>
      </c>
      <c r="I181" s="3">
        <v>44445.041666666664</v>
      </c>
      <c r="J181" s="3">
        <v>44445.645833333336</v>
      </c>
      <c r="K181" s="1">
        <v>1034</v>
      </c>
      <c r="L181" s="121">
        <f t="shared" si="26"/>
        <v>1022</v>
      </c>
      <c r="M181" s="97">
        <f t="shared" si="31"/>
        <v>26065</v>
      </c>
      <c r="N181" s="1">
        <f t="shared" si="32"/>
        <v>6959.5</v>
      </c>
      <c r="O181" s="4">
        <f t="shared" si="48"/>
        <v>0</v>
      </c>
      <c r="P181" s="4">
        <f t="shared" si="33"/>
        <v>0</v>
      </c>
      <c r="Q181" s="1">
        <f t="shared" si="47"/>
        <v>0</v>
      </c>
      <c r="R181" s="1">
        <f t="shared" si="46"/>
        <v>-0.25633571352340556</v>
      </c>
      <c r="T181" s="1">
        <v>120</v>
      </c>
      <c r="U181" s="1" t="s">
        <v>24</v>
      </c>
      <c r="V181" s="1">
        <v>1</v>
      </c>
      <c r="W181" s="1"/>
      <c r="X181" s="1"/>
      <c r="Y181" s="3"/>
      <c r="Z181" s="3"/>
      <c r="AA181" s="1"/>
      <c r="AB181" s="121">
        <f t="shared" si="27"/>
        <v>-12</v>
      </c>
      <c r="AC181" s="121">
        <f t="shared" si="35"/>
        <v>-1440</v>
      </c>
      <c r="AD181" s="121">
        <f t="shared" si="36"/>
        <v>-12</v>
      </c>
      <c r="AE181" s="4">
        <f t="shared" si="37"/>
        <v>-12</v>
      </c>
      <c r="AF181" s="6">
        <f t="shared" si="28"/>
        <v>1</v>
      </c>
      <c r="AG181" s="120">
        <f t="shared" si="38"/>
        <v>120</v>
      </c>
      <c r="AH181" s="121">
        <f t="shared" si="29"/>
        <v>8</v>
      </c>
      <c r="AI181" s="126">
        <f t="shared" si="30"/>
        <v>-1034</v>
      </c>
      <c r="AJ181" s="128"/>
      <c r="AM181" s="108">
        <v>111</v>
      </c>
      <c r="AN181" s="1" t="s">
        <v>170</v>
      </c>
      <c r="AO181" s="1">
        <v>-492.98</v>
      </c>
      <c r="AP181" s="1">
        <f t="shared" si="39"/>
        <v>8429.2200000000194</v>
      </c>
      <c r="AQ181" s="1">
        <f t="shared" si="40"/>
        <v>1857.02</v>
      </c>
      <c r="AR181" s="1">
        <f t="shared" si="41"/>
        <v>-492.98</v>
      </c>
      <c r="AS181" s="1">
        <f t="shared" si="42"/>
        <v>1</v>
      </c>
      <c r="AT181" s="1">
        <f t="shared" si="43"/>
        <v>1</v>
      </c>
      <c r="AU181" s="1">
        <f t="shared" si="44"/>
        <v>0</v>
      </c>
      <c r="AV181" s="1" t="s">
        <v>170</v>
      </c>
      <c r="AW181" s="1">
        <v>-492.98</v>
      </c>
    </row>
    <row r="182" spans="4:49" x14ac:dyDescent="0.25">
      <c r="D182" s="1">
        <v>121</v>
      </c>
      <c r="E182" s="1" t="s">
        <v>24</v>
      </c>
      <c r="F182" s="1">
        <v>1</v>
      </c>
      <c r="G182" s="1">
        <v>4518.5</v>
      </c>
      <c r="H182" s="1">
        <v>4497.75</v>
      </c>
      <c r="I182" s="3">
        <v>44447.041666666664</v>
      </c>
      <c r="J182" s="3">
        <v>44447.645833333336</v>
      </c>
      <c r="K182" s="1">
        <v>-1053.5</v>
      </c>
      <c r="L182" s="121">
        <f t="shared" si="26"/>
        <v>-1065.5</v>
      </c>
      <c r="M182" s="97">
        <f t="shared" si="31"/>
        <v>24999.5</v>
      </c>
      <c r="N182" s="1">
        <f t="shared" si="32"/>
        <v>6959.5</v>
      </c>
      <c r="O182" s="4">
        <f t="shared" si="48"/>
        <v>-1065.5</v>
      </c>
      <c r="P182" s="4">
        <f t="shared" si="33"/>
        <v>1</v>
      </c>
      <c r="Q182" s="1">
        <f t="shared" si="47"/>
        <v>1</v>
      </c>
      <c r="R182" s="1">
        <f t="shared" si="46"/>
        <v>0.16042327886994773</v>
      </c>
      <c r="T182" s="1">
        <v>121</v>
      </c>
      <c r="U182" s="1" t="s">
        <v>24</v>
      </c>
      <c r="V182" s="1">
        <v>1</v>
      </c>
      <c r="W182" s="1"/>
      <c r="X182" s="1"/>
      <c r="Y182" s="3"/>
      <c r="Z182" s="3"/>
      <c r="AA182" s="1"/>
      <c r="AB182" s="121">
        <f t="shared" si="27"/>
        <v>-12</v>
      </c>
      <c r="AC182" s="121">
        <f t="shared" si="35"/>
        <v>-1452</v>
      </c>
      <c r="AD182" s="121">
        <f t="shared" si="36"/>
        <v>-12</v>
      </c>
      <c r="AE182" s="4">
        <f t="shared" si="37"/>
        <v>-12</v>
      </c>
      <c r="AF182" s="6">
        <f t="shared" si="28"/>
        <v>1</v>
      </c>
      <c r="AG182" s="120">
        <f t="shared" si="38"/>
        <v>121</v>
      </c>
      <c r="AH182" s="121">
        <f t="shared" si="29"/>
        <v>8</v>
      </c>
      <c r="AI182" s="126">
        <f t="shared" si="30"/>
        <v>1053.5</v>
      </c>
      <c r="AJ182" s="128"/>
      <c r="AM182" s="108">
        <v>112</v>
      </c>
      <c r="AN182" s="1" t="s">
        <v>171</v>
      </c>
      <c r="AO182" s="1">
        <v>32.020000000000003</v>
      </c>
      <c r="AP182" s="1">
        <f t="shared" si="39"/>
        <v>8461.2400000000198</v>
      </c>
      <c r="AQ182" s="1">
        <f t="shared" si="40"/>
        <v>1857.02</v>
      </c>
      <c r="AR182" s="1">
        <f t="shared" si="41"/>
        <v>0</v>
      </c>
      <c r="AS182" s="1">
        <f t="shared" si="42"/>
        <v>0</v>
      </c>
      <c r="AT182" s="1">
        <f t="shared" si="43"/>
        <v>0</v>
      </c>
      <c r="AU182" s="1">
        <f t="shared" si="44"/>
        <v>1</v>
      </c>
      <c r="AV182" s="1" t="s">
        <v>171</v>
      </c>
      <c r="AW182" s="1">
        <v>32.020000000000003</v>
      </c>
    </row>
    <row r="183" spans="4:49" x14ac:dyDescent="0.25">
      <c r="D183" s="1">
        <v>122</v>
      </c>
      <c r="E183" s="1" t="s">
        <v>24</v>
      </c>
      <c r="F183" s="1">
        <v>1</v>
      </c>
      <c r="G183" s="1">
        <v>4499</v>
      </c>
      <c r="H183" s="1">
        <v>4513</v>
      </c>
      <c r="I183" s="3">
        <v>44448.041666666664</v>
      </c>
      <c r="J183" s="3">
        <v>44448.645833333336</v>
      </c>
      <c r="K183" s="1">
        <v>684</v>
      </c>
      <c r="L183" s="121">
        <f t="shared" si="26"/>
        <v>672</v>
      </c>
      <c r="M183" s="97">
        <f t="shared" si="31"/>
        <v>25671.5</v>
      </c>
      <c r="N183" s="1">
        <f t="shared" si="32"/>
        <v>6959.5</v>
      </c>
      <c r="O183" s="4">
        <f t="shared" si="48"/>
        <v>0</v>
      </c>
      <c r="P183" s="4">
        <f t="shared" si="33"/>
        <v>0</v>
      </c>
      <c r="Q183" s="1">
        <f t="shared" si="47"/>
        <v>0</v>
      </c>
      <c r="R183" s="1">
        <f t="shared" si="46"/>
        <v>-0.1995999847212655</v>
      </c>
      <c r="T183" s="1">
        <v>122</v>
      </c>
      <c r="U183" s="1" t="s">
        <v>24</v>
      </c>
      <c r="V183" s="1">
        <v>1</v>
      </c>
      <c r="W183" s="1"/>
      <c r="X183" s="1"/>
      <c r="Y183" s="3"/>
      <c r="Z183" s="3"/>
      <c r="AA183" s="1"/>
      <c r="AB183" s="121">
        <f t="shared" si="27"/>
        <v>-12</v>
      </c>
      <c r="AC183" s="121">
        <f t="shared" si="35"/>
        <v>-1464</v>
      </c>
      <c r="AD183" s="121">
        <f t="shared" si="36"/>
        <v>-12</v>
      </c>
      <c r="AE183" s="4">
        <f t="shared" si="37"/>
        <v>-12</v>
      </c>
      <c r="AF183" s="6">
        <f t="shared" si="28"/>
        <v>1</v>
      </c>
      <c r="AG183" s="120">
        <f t="shared" si="38"/>
        <v>122</v>
      </c>
      <c r="AH183" s="121">
        <f t="shared" si="29"/>
        <v>8</v>
      </c>
      <c r="AI183" s="126">
        <f t="shared" si="30"/>
        <v>-684</v>
      </c>
      <c r="AJ183" s="128"/>
      <c r="AM183" s="108">
        <v>113</v>
      </c>
      <c r="AN183" s="1" t="s">
        <v>172</v>
      </c>
      <c r="AO183" s="1">
        <v>7.02</v>
      </c>
      <c r="AP183" s="1">
        <f t="shared" si="39"/>
        <v>8468.2600000000202</v>
      </c>
      <c r="AQ183" s="1">
        <f t="shared" si="40"/>
        <v>1857.02</v>
      </c>
      <c r="AR183" s="1">
        <f t="shared" si="41"/>
        <v>0</v>
      </c>
      <c r="AS183" s="1">
        <f t="shared" si="42"/>
        <v>0</v>
      </c>
      <c r="AT183" s="1">
        <f t="shared" si="43"/>
        <v>0</v>
      </c>
      <c r="AU183" s="1">
        <f t="shared" si="44"/>
        <v>2</v>
      </c>
      <c r="AV183" s="1" t="s">
        <v>172</v>
      </c>
      <c r="AW183" s="1">
        <v>7.02</v>
      </c>
    </row>
    <row r="184" spans="4:49" x14ac:dyDescent="0.25">
      <c r="D184" s="1">
        <v>123</v>
      </c>
      <c r="E184" s="1" t="s">
        <v>24</v>
      </c>
      <c r="F184" s="1">
        <v>1</v>
      </c>
      <c r="G184" s="1">
        <v>4486.25</v>
      </c>
      <c r="H184" s="1">
        <v>4476</v>
      </c>
      <c r="I184" s="3">
        <v>44449.041666666664</v>
      </c>
      <c r="J184" s="3">
        <v>44449.645833333336</v>
      </c>
      <c r="K184" s="1">
        <v>-528.5</v>
      </c>
      <c r="L184" s="121">
        <f t="shared" si="26"/>
        <v>-540.5</v>
      </c>
      <c r="M184" s="97">
        <f t="shared" si="31"/>
        <v>25131</v>
      </c>
      <c r="N184" s="1">
        <f t="shared" si="32"/>
        <v>6959.5</v>
      </c>
      <c r="O184" s="4">
        <f t="shared" si="48"/>
        <v>-540.5</v>
      </c>
      <c r="P184" s="4">
        <f t="shared" si="33"/>
        <v>1</v>
      </c>
      <c r="Q184" s="1">
        <f t="shared" si="47"/>
        <v>1</v>
      </c>
      <c r="R184" s="1">
        <f t="shared" si="46"/>
        <v>-0.37366222336036853</v>
      </c>
      <c r="T184" s="1">
        <v>123</v>
      </c>
      <c r="U184" s="1" t="s">
        <v>24</v>
      </c>
      <c r="V184" s="1">
        <v>1</v>
      </c>
      <c r="W184" s="1"/>
      <c r="X184" s="1"/>
      <c r="Y184" s="3"/>
      <c r="Z184" s="3"/>
      <c r="AA184" s="1"/>
      <c r="AB184" s="121">
        <f t="shared" si="27"/>
        <v>-12</v>
      </c>
      <c r="AC184" s="121">
        <f t="shared" si="35"/>
        <v>-1476</v>
      </c>
      <c r="AD184" s="121">
        <f t="shared" si="36"/>
        <v>-12</v>
      </c>
      <c r="AE184" s="4">
        <f t="shared" si="37"/>
        <v>-12</v>
      </c>
      <c r="AF184" s="6">
        <f t="shared" si="28"/>
        <v>1</v>
      </c>
      <c r="AG184" s="120">
        <f t="shared" si="38"/>
        <v>123</v>
      </c>
      <c r="AH184" s="121">
        <f t="shared" si="29"/>
        <v>8</v>
      </c>
      <c r="AI184" s="126">
        <f t="shared" si="30"/>
        <v>528.5</v>
      </c>
      <c r="AJ184" s="128"/>
      <c r="AM184" s="108">
        <v>114</v>
      </c>
      <c r="AN184" s="1" t="s">
        <v>173</v>
      </c>
      <c r="AO184" s="1">
        <v>-405.48</v>
      </c>
      <c r="AP184" s="1">
        <f t="shared" si="39"/>
        <v>8062.7800000000207</v>
      </c>
      <c r="AQ184" s="1">
        <f t="shared" si="40"/>
        <v>1857.02</v>
      </c>
      <c r="AR184" s="1">
        <f t="shared" si="41"/>
        <v>-405.48</v>
      </c>
      <c r="AS184" s="1">
        <f t="shared" si="42"/>
        <v>1</v>
      </c>
      <c r="AT184" s="1">
        <f t="shared" si="43"/>
        <v>1</v>
      </c>
      <c r="AU184" s="1">
        <f t="shared" si="44"/>
        <v>0</v>
      </c>
      <c r="AV184" s="1" t="s">
        <v>173</v>
      </c>
      <c r="AW184" s="1">
        <v>-405.48</v>
      </c>
    </row>
    <row r="185" spans="4:49" x14ac:dyDescent="0.25">
      <c r="D185" s="1">
        <v>124</v>
      </c>
      <c r="E185" s="1" t="s">
        <v>24</v>
      </c>
      <c r="F185" s="1">
        <v>1</v>
      </c>
      <c r="G185" s="1">
        <v>4458.5</v>
      </c>
      <c r="H185" s="1">
        <v>4460.75</v>
      </c>
      <c r="I185" s="3">
        <v>44452.041666666664</v>
      </c>
      <c r="J185" s="3">
        <v>44452.645833333336</v>
      </c>
      <c r="K185" s="1">
        <v>96.5</v>
      </c>
      <c r="L185" s="121">
        <f t="shared" si="26"/>
        <v>84.5</v>
      </c>
      <c r="M185" s="97">
        <f t="shared" si="31"/>
        <v>25215.5</v>
      </c>
      <c r="N185" s="1">
        <f t="shared" si="32"/>
        <v>6959.5</v>
      </c>
      <c r="O185" s="4">
        <f t="shared" si="48"/>
        <v>0</v>
      </c>
      <c r="P185" s="4">
        <f t="shared" si="33"/>
        <v>0</v>
      </c>
      <c r="Q185" s="1">
        <f t="shared" si="47"/>
        <v>0</v>
      </c>
      <c r="R185" s="1">
        <f t="shared" si="46"/>
        <v>-0.67630224458408583</v>
      </c>
      <c r="T185" s="1">
        <v>124</v>
      </c>
      <c r="U185" s="1" t="s">
        <v>24</v>
      </c>
      <c r="V185" s="1">
        <v>1</v>
      </c>
      <c r="W185" s="1"/>
      <c r="X185" s="1"/>
      <c r="Y185" s="3"/>
      <c r="Z185" s="3"/>
      <c r="AA185" s="1"/>
      <c r="AB185" s="121">
        <f t="shared" si="27"/>
        <v>-12</v>
      </c>
      <c r="AC185" s="121">
        <f t="shared" si="35"/>
        <v>-1488</v>
      </c>
      <c r="AD185" s="121">
        <f t="shared" si="36"/>
        <v>-12</v>
      </c>
      <c r="AE185" s="4">
        <f t="shared" si="37"/>
        <v>-12</v>
      </c>
      <c r="AF185" s="6">
        <f t="shared" si="28"/>
        <v>1</v>
      </c>
      <c r="AG185" s="120">
        <f t="shared" si="38"/>
        <v>124</v>
      </c>
      <c r="AH185" s="121">
        <f t="shared" si="29"/>
        <v>8</v>
      </c>
      <c r="AI185" s="126">
        <f t="shared" si="30"/>
        <v>-96.5</v>
      </c>
      <c r="AJ185" s="128"/>
      <c r="AM185" s="108">
        <v>115</v>
      </c>
      <c r="AN185" s="1" t="s">
        <v>174</v>
      </c>
      <c r="AO185" s="1">
        <v>-592.98</v>
      </c>
      <c r="AP185" s="1">
        <f t="shared" si="39"/>
        <v>7469.8000000000211</v>
      </c>
      <c r="AQ185" s="1">
        <f t="shared" si="40"/>
        <v>1857.02</v>
      </c>
      <c r="AR185" s="1">
        <f t="shared" si="41"/>
        <v>-592.98</v>
      </c>
      <c r="AS185" s="1">
        <f t="shared" si="42"/>
        <v>1</v>
      </c>
      <c r="AT185" s="1">
        <f t="shared" si="43"/>
        <v>2</v>
      </c>
      <c r="AU185" s="1">
        <f t="shared" si="44"/>
        <v>0</v>
      </c>
      <c r="AV185" s="1" t="s">
        <v>174</v>
      </c>
      <c r="AW185" s="1">
        <v>-592.98</v>
      </c>
    </row>
    <row r="186" spans="4:49" x14ac:dyDescent="0.25">
      <c r="D186" s="1">
        <v>125</v>
      </c>
      <c r="E186" s="1" t="s">
        <v>24</v>
      </c>
      <c r="F186" s="1">
        <v>1</v>
      </c>
      <c r="G186" s="1">
        <v>4443.75</v>
      </c>
      <c r="H186" s="1">
        <v>4443.5</v>
      </c>
      <c r="I186" s="3">
        <v>44454.041666666664</v>
      </c>
      <c r="J186" s="3">
        <v>44454.645833333336</v>
      </c>
      <c r="K186" s="1">
        <v>-28.5</v>
      </c>
      <c r="L186" s="121">
        <f t="shared" si="26"/>
        <v>-40.5</v>
      </c>
      <c r="M186" s="97">
        <f t="shared" si="31"/>
        <v>25175</v>
      </c>
      <c r="N186" s="1">
        <f t="shared" si="32"/>
        <v>6959.5</v>
      </c>
      <c r="O186" s="4">
        <f t="shared" si="48"/>
        <v>-40.5</v>
      </c>
      <c r="P186" s="4">
        <f t="shared" si="33"/>
        <v>1</v>
      </c>
      <c r="Q186" s="1">
        <f t="shared" si="47"/>
        <v>1</v>
      </c>
      <c r="R186" s="1">
        <f t="shared" si="46"/>
        <v>-0.99678082607230567</v>
      </c>
      <c r="T186" s="1">
        <v>125</v>
      </c>
      <c r="U186" s="1" t="s">
        <v>24</v>
      </c>
      <c r="V186" s="1">
        <v>1</v>
      </c>
      <c r="W186" s="1"/>
      <c r="X186" s="1"/>
      <c r="Y186" s="3"/>
      <c r="Z186" s="3"/>
      <c r="AA186" s="1"/>
      <c r="AB186" s="121">
        <f t="shared" si="27"/>
        <v>-12</v>
      </c>
      <c r="AC186" s="121">
        <f t="shared" si="35"/>
        <v>-1500</v>
      </c>
      <c r="AD186" s="121">
        <f t="shared" si="36"/>
        <v>-12</v>
      </c>
      <c r="AE186" s="4">
        <f t="shared" si="37"/>
        <v>-12</v>
      </c>
      <c r="AF186" s="6">
        <f t="shared" si="28"/>
        <v>1</v>
      </c>
      <c r="AG186" s="120">
        <f t="shared" si="38"/>
        <v>125</v>
      </c>
      <c r="AH186" s="121">
        <f t="shared" si="29"/>
        <v>8</v>
      </c>
      <c r="AI186" s="126">
        <f t="shared" si="30"/>
        <v>28.5</v>
      </c>
      <c r="AJ186" s="128"/>
      <c r="AM186" s="108">
        <v>116</v>
      </c>
      <c r="AN186" s="1" t="s">
        <v>175</v>
      </c>
      <c r="AO186" s="1">
        <v>619.52</v>
      </c>
      <c r="AP186" s="1">
        <f t="shared" si="39"/>
        <v>8089.3200000000215</v>
      </c>
      <c r="AQ186" s="1">
        <f t="shared" si="40"/>
        <v>1857.02</v>
      </c>
      <c r="AR186" s="1">
        <f t="shared" si="41"/>
        <v>0</v>
      </c>
      <c r="AS186" s="1">
        <f t="shared" si="42"/>
        <v>0</v>
      </c>
      <c r="AT186" s="1">
        <f t="shared" si="43"/>
        <v>0</v>
      </c>
      <c r="AU186" s="1">
        <f t="shared" si="44"/>
        <v>1</v>
      </c>
      <c r="AV186" s="1" t="s">
        <v>175</v>
      </c>
      <c r="AW186" s="1">
        <v>619.52</v>
      </c>
    </row>
    <row r="187" spans="4:49" x14ac:dyDescent="0.25">
      <c r="D187" s="1">
        <v>126</v>
      </c>
      <c r="E187" s="1" t="s">
        <v>24</v>
      </c>
      <c r="F187" s="1">
        <v>1</v>
      </c>
      <c r="G187" s="1">
        <v>4417.5</v>
      </c>
      <c r="H187" s="1">
        <v>4369</v>
      </c>
      <c r="I187" s="3">
        <v>44459.041666666664</v>
      </c>
      <c r="J187" s="3">
        <v>44459.354166666664</v>
      </c>
      <c r="K187" s="1">
        <v>-2441</v>
      </c>
      <c r="L187" s="121">
        <f t="shared" si="26"/>
        <v>-2453</v>
      </c>
      <c r="M187" s="97">
        <f t="shared" si="31"/>
        <v>22722</v>
      </c>
      <c r="N187" s="1">
        <f t="shared" si="32"/>
        <v>6959.5</v>
      </c>
      <c r="O187" s="4">
        <f t="shared" si="48"/>
        <v>-2453</v>
      </c>
      <c r="P187" s="4">
        <f t="shared" si="33"/>
        <v>1</v>
      </c>
      <c r="Q187" s="1">
        <f t="shared" si="47"/>
        <v>2</v>
      </c>
      <c r="R187" s="1">
        <f t="shared" si="46"/>
        <v>-0.58391694183227061</v>
      </c>
      <c r="T187" s="1">
        <v>126</v>
      </c>
      <c r="U187" s="1" t="s">
        <v>24</v>
      </c>
      <c r="V187" s="1">
        <v>1</v>
      </c>
      <c r="W187" s="1"/>
      <c r="X187" s="1"/>
      <c r="Y187" s="3"/>
      <c r="Z187" s="3"/>
      <c r="AA187" s="1"/>
      <c r="AB187" s="121">
        <f t="shared" si="27"/>
        <v>-12</v>
      </c>
      <c r="AC187" s="121">
        <f t="shared" si="35"/>
        <v>-1512</v>
      </c>
      <c r="AD187" s="121">
        <f t="shared" si="36"/>
        <v>-12</v>
      </c>
      <c r="AE187" s="4">
        <f t="shared" si="37"/>
        <v>-12</v>
      </c>
      <c r="AF187" s="6">
        <f t="shared" si="28"/>
        <v>1</v>
      </c>
      <c r="AG187" s="120">
        <f t="shared" si="38"/>
        <v>126</v>
      </c>
      <c r="AH187" s="121">
        <f t="shared" si="29"/>
        <v>8</v>
      </c>
      <c r="AI187" s="126">
        <f t="shared" si="30"/>
        <v>2441</v>
      </c>
      <c r="AJ187" s="128"/>
      <c r="AM187" s="108">
        <v>117</v>
      </c>
      <c r="AN187" s="1" t="s">
        <v>176</v>
      </c>
      <c r="AO187" s="1">
        <v>-205.48</v>
      </c>
      <c r="AP187" s="1">
        <f t="shared" si="39"/>
        <v>7883.840000000022</v>
      </c>
      <c r="AQ187" s="1">
        <f t="shared" si="40"/>
        <v>1857.02</v>
      </c>
      <c r="AR187" s="1">
        <f t="shared" si="41"/>
        <v>-205.48</v>
      </c>
      <c r="AS187" s="1">
        <f t="shared" si="42"/>
        <v>1</v>
      </c>
      <c r="AT187" s="1">
        <f t="shared" si="43"/>
        <v>1</v>
      </c>
      <c r="AU187" s="1">
        <f t="shared" si="44"/>
        <v>0</v>
      </c>
      <c r="AV187" s="1" t="s">
        <v>176</v>
      </c>
      <c r="AW187" s="1">
        <v>-205.48</v>
      </c>
    </row>
    <row r="188" spans="4:49" x14ac:dyDescent="0.25">
      <c r="D188" s="1">
        <v>127</v>
      </c>
      <c r="E188" s="1" t="s">
        <v>24</v>
      </c>
      <c r="F188" s="1">
        <v>1</v>
      </c>
      <c r="G188" s="1">
        <v>4329</v>
      </c>
      <c r="H188" s="1">
        <v>4366</v>
      </c>
      <c r="I188" s="3">
        <v>44461.041666666664</v>
      </c>
      <c r="J188" s="3">
        <v>44461.416666666664</v>
      </c>
      <c r="K188" s="1">
        <v>1834</v>
      </c>
      <c r="L188" s="121">
        <f t="shared" si="26"/>
        <v>1822</v>
      </c>
      <c r="M188" s="97">
        <f t="shared" si="31"/>
        <v>24544</v>
      </c>
      <c r="N188" s="1">
        <f t="shared" si="32"/>
        <v>6959.5</v>
      </c>
      <c r="O188" s="4">
        <f t="shared" si="48"/>
        <v>0</v>
      </c>
      <c r="P188" s="4">
        <f t="shared" si="33"/>
        <v>0</v>
      </c>
      <c r="Q188" s="1">
        <f t="shared" si="47"/>
        <v>0</v>
      </c>
      <c r="R188" s="1">
        <f t="shared" si="46"/>
        <v>-0.56787177022544555</v>
      </c>
      <c r="T188" s="1">
        <v>127</v>
      </c>
      <c r="U188" s="1" t="s">
        <v>24</v>
      </c>
      <c r="V188" s="1">
        <v>1</v>
      </c>
      <c r="W188" s="1"/>
      <c r="X188" s="1"/>
      <c r="Y188" s="3"/>
      <c r="Z188" s="3"/>
      <c r="AA188" s="1"/>
      <c r="AB188" s="121">
        <f t="shared" si="27"/>
        <v>-12</v>
      </c>
      <c r="AC188" s="121">
        <f t="shared" si="35"/>
        <v>-1524</v>
      </c>
      <c r="AD188" s="121">
        <f t="shared" si="36"/>
        <v>-12</v>
      </c>
      <c r="AE188" s="4">
        <f t="shared" si="37"/>
        <v>-12</v>
      </c>
      <c r="AF188" s="6">
        <f t="shared" si="28"/>
        <v>1</v>
      </c>
      <c r="AG188" s="120">
        <f t="shared" si="38"/>
        <v>127</v>
      </c>
      <c r="AH188" s="121">
        <f t="shared" si="29"/>
        <v>8</v>
      </c>
      <c r="AI188" s="126">
        <f t="shared" si="30"/>
        <v>-1834</v>
      </c>
      <c r="AJ188" s="128"/>
      <c r="AM188" s="108">
        <v>118</v>
      </c>
      <c r="AN188" s="1" t="s">
        <v>177</v>
      </c>
      <c r="AO188" s="1">
        <v>-867.98</v>
      </c>
      <c r="AP188" s="1">
        <f t="shared" si="39"/>
        <v>7015.8600000000224</v>
      </c>
      <c r="AQ188" s="1">
        <f t="shared" si="40"/>
        <v>1857.02</v>
      </c>
      <c r="AR188" s="1">
        <f t="shared" si="41"/>
        <v>-867.98</v>
      </c>
      <c r="AS188" s="1">
        <f t="shared" si="42"/>
        <v>1</v>
      </c>
      <c r="AT188" s="1">
        <f t="shared" si="43"/>
        <v>2</v>
      </c>
      <c r="AU188" s="1">
        <f t="shared" si="44"/>
        <v>0</v>
      </c>
      <c r="AV188" s="1" t="s">
        <v>177</v>
      </c>
      <c r="AW188" s="1">
        <v>-867.98</v>
      </c>
    </row>
    <row r="189" spans="4:49" x14ac:dyDescent="0.25">
      <c r="D189" s="1">
        <v>128</v>
      </c>
      <c r="E189" s="1" t="s">
        <v>24</v>
      </c>
      <c r="F189" s="1">
        <v>1</v>
      </c>
      <c r="G189" s="1">
        <v>4426.75</v>
      </c>
      <c r="H189" s="1">
        <v>4406.75</v>
      </c>
      <c r="I189" s="3">
        <v>44467.041666666664</v>
      </c>
      <c r="J189" s="3">
        <v>44467.416666666664</v>
      </c>
      <c r="K189" s="1">
        <v>-1016</v>
      </c>
      <c r="L189" s="121">
        <f t="shared" si="26"/>
        <v>-1028</v>
      </c>
      <c r="M189" s="97">
        <f t="shared" si="31"/>
        <v>23516</v>
      </c>
      <c r="N189" s="1">
        <f t="shared" si="32"/>
        <v>6959.5</v>
      </c>
      <c r="O189" s="4">
        <f t="shared" si="48"/>
        <v>-1028</v>
      </c>
      <c r="P189" s="4">
        <f t="shared" si="33"/>
        <v>1</v>
      </c>
      <c r="Q189" s="1">
        <f t="shared" si="47"/>
        <v>1</v>
      </c>
      <c r="R189" s="1">
        <f t="shared" si="46"/>
        <v>-0.34959907663122602</v>
      </c>
      <c r="T189" s="1">
        <v>128</v>
      </c>
      <c r="U189" s="1" t="s">
        <v>24</v>
      </c>
      <c r="V189" s="1">
        <v>1</v>
      </c>
      <c r="W189" s="1"/>
      <c r="X189" s="1"/>
      <c r="Y189" s="3"/>
      <c r="Z189" s="3"/>
      <c r="AA189" s="1"/>
      <c r="AB189" s="121">
        <f t="shared" si="27"/>
        <v>-12</v>
      </c>
      <c r="AC189" s="121">
        <f t="shared" si="35"/>
        <v>-1536</v>
      </c>
      <c r="AD189" s="121">
        <f t="shared" si="36"/>
        <v>-12</v>
      </c>
      <c r="AE189" s="4">
        <f t="shared" si="37"/>
        <v>-12</v>
      </c>
      <c r="AF189" s="6">
        <f t="shared" si="28"/>
        <v>1</v>
      </c>
      <c r="AG189" s="120">
        <f t="shared" si="38"/>
        <v>128</v>
      </c>
      <c r="AH189" s="121">
        <f t="shared" si="29"/>
        <v>8</v>
      </c>
      <c r="AI189" s="126">
        <f t="shared" si="30"/>
        <v>1016</v>
      </c>
      <c r="AJ189" s="128"/>
      <c r="AM189" s="108">
        <v>119</v>
      </c>
      <c r="AN189" s="1" t="s">
        <v>178</v>
      </c>
      <c r="AO189" s="1">
        <v>-455.48</v>
      </c>
      <c r="AP189" s="1">
        <f t="shared" si="39"/>
        <v>6560.3800000000228</v>
      </c>
      <c r="AQ189" s="1">
        <f t="shared" si="40"/>
        <v>1857.02</v>
      </c>
      <c r="AR189" s="1">
        <f t="shared" si="41"/>
        <v>-455.48</v>
      </c>
      <c r="AS189" s="1">
        <f t="shared" si="42"/>
        <v>1</v>
      </c>
      <c r="AT189" s="1">
        <f t="shared" si="43"/>
        <v>3</v>
      </c>
      <c r="AU189" s="1">
        <f t="shared" si="44"/>
        <v>0</v>
      </c>
      <c r="AV189" s="1" t="s">
        <v>178</v>
      </c>
      <c r="AW189" s="1">
        <v>-455.48</v>
      </c>
    </row>
    <row r="190" spans="4:49" x14ac:dyDescent="0.25">
      <c r="D190" s="1">
        <v>129</v>
      </c>
      <c r="E190" s="1" t="s">
        <v>24</v>
      </c>
      <c r="F190" s="1">
        <v>1</v>
      </c>
      <c r="G190" s="1">
        <v>4308.75</v>
      </c>
      <c r="H190" s="1">
        <v>4261.25</v>
      </c>
      <c r="I190" s="3">
        <v>44470.041666666664</v>
      </c>
      <c r="J190" s="3">
        <v>44470.291666666664</v>
      </c>
      <c r="K190" s="1">
        <v>-2391</v>
      </c>
      <c r="L190" s="121">
        <f t="shared" si="26"/>
        <v>-2403</v>
      </c>
      <c r="M190" s="97">
        <f t="shared" si="31"/>
        <v>21113</v>
      </c>
      <c r="N190" s="1">
        <f t="shared" si="32"/>
        <v>6959.5</v>
      </c>
      <c r="O190" s="4">
        <f t="shared" si="48"/>
        <v>-2403</v>
      </c>
      <c r="P190" s="4">
        <f t="shared" si="33"/>
        <v>1</v>
      </c>
      <c r="Q190" s="1">
        <f t="shared" si="47"/>
        <v>2</v>
      </c>
      <c r="R190" s="1">
        <f t="shared" si="46"/>
        <v>0.23935736808091604</v>
      </c>
      <c r="T190" s="1">
        <v>129</v>
      </c>
      <c r="U190" s="1" t="s">
        <v>24</v>
      </c>
      <c r="V190" s="1">
        <v>1</v>
      </c>
      <c r="W190" s="1"/>
      <c r="X190" s="1"/>
      <c r="Y190" s="3"/>
      <c r="Z190" s="3"/>
      <c r="AA190" s="1"/>
      <c r="AB190" s="121">
        <f t="shared" si="27"/>
        <v>-12</v>
      </c>
      <c r="AC190" s="121">
        <f t="shared" si="35"/>
        <v>-1548</v>
      </c>
      <c r="AD190" s="121">
        <f t="shared" si="36"/>
        <v>-12</v>
      </c>
      <c r="AE190" s="4">
        <f t="shared" si="37"/>
        <v>-12</v>
      </c>
      <c r="AF190" s="6">
        <f t="shared" si="28"/>
        <v>1</v>
      </c>
      <c r="AG190" s="120">
        <f t="shared" si="38"/>
        <v>129</v>
      </c>
      <c r="AH190" s="121">
        <f t="shared" si="29"/>
        <v>8</v>
      </c>
      <c r="AI190" s="126">
        <f t="shared" si="30"/>
        <v>2391</v>
      </c>
      <c r="AJ190" s="128"/>
      <c r="AM190" s="108">
        <v>120</v>
      </c>
      <c r="AN190" s="1" t="s">
        <v>179</v>
      </c>
      <c r="AO190" s="1">
        <v>-617.98</v>
      </c>
      <c r="AP190" s="1">
        <f t="shared" si="39"/>
        <v>5942.4000000000233</v>
      </c>
      <c r="AQ190" s="1">
        <f t="shared" si="40"/>
        <v>1857.02</v>
      </c>
      <c r="AR190" s="1">
        <f t="shared" si="41"/>
        <v>-617.98</v>
      </c>
      <c r="AS190" s="1">
        <f t="shared" si="42"/>
        <v>1</v>
      </c>
      <c r="AT190" s="1">
        <f t="shared" si="43"/>
        <v>4</v>
      </c>
      <c r="AU190" s="1">
        <f t="shared" si="44"/>
        <v>0</v>
      </c>
      <c r="AV190" s="1" t="s">
        <v>179</v>
      </c>
      <c r="AW190" s="1">
        <v>-617.98</v>
      </c>
    </row>
    <row r="191" spans="4:49" x14ac:dyDescent="0.25">
      <c r="D191" s="1">
        <v>130</v>
      </c>
      <c r="E191" s="1" t="s">
        <v>24</v>
      </c>
      <c r="F191" s="1">
        <v>1</v>
      </c>
      <c r="G191" s="1">
        <v>4363</v>
      </c>
      <c r="H191" s="1">
        <v>4369.5</v>
      </c>
      <c r="I191" s="3">
        <v>44480.041666666664</v>
      </c>
      <c r="J191" s="3">
        <v>44480.416666666664</v>
      </c>
      <c r="K191" s="1">
        <v>309</v>
      </c>
      <c r="L191" s="121">
        <f t="shared" ref="L191:L196" si="49">K191-$Q$9</f>
        <v>297</v>
      </c>
      <c r="M191" s="97">
        <f t="shared" si="31"/>
        <v>21410</v>
      </c>
      <c r="N191" s="1">
        <f t="shared" si="32"/>
        <v>6959.5</v>
      </c>
      <c r="O191" s="4">
        <f t="shared" si="48"/>
        <v>0</v>
      </c>
      <c r="P191" s="4">
        <f t="shared" si="33"/>
        <v>0</v>
      </c>
      <c r="Q191" s="1">
        <f t="shared" si="47"/>
        <v>0</v>
      </c>
      <c r="R191" s="1">
        <f t="shared" si="46"/>
        <v>0.43725156609868809</v>
      </c>
      <c r="T191" s="1">
        <v>130</v>
      </c>
      <c r="U191" s="1" t="s">
        <v>24</v>
      </c>
      <c r="V191" s="1">
        <v>1</v>
      </c>
      <c r="W191" s="1"/>
      <c r="X191" s="1"/>
      <c r="Y191" s="3"/>
      <c r="Z191" s="3"/>
      <c r="AA191" s="1"/>
      <c r="AB191" s="121">
        <f t="shared" ref="AB191:AB196" si="50">AA191-$Q$9</f>
        <v>-12</v>
      </c>
      <c r="AC191" s="121">
        <f t="shared" si="35"/>
        <v>-1560</v>
      </c>
      <c r="AD191" s="121">
        <f t="shared" si="36"/>
        <v>-12</v>
      </c>
      <c r="AE191" s="4">
        <f t="shared" si="37"/>
        <v>-12</v>
      </c>
      <c r="AF191" s="6">
        <f t="shared" ref="AF191:AF196" si="51">IF(AE191&lt;0,1,0)</f>
        <v>1</v>
      </c>
      <c r="AG191" s="120">
        <f t="shared" si="38"/>
        <v>130</v>
      </c>
      <c r="AH191" s="121">
        <f t="shared" ref="AH191:AH196" si="52">$M$9</f>
        <v>8</v>
      </c>
      <c r="AI191" s="126">
        <f t="shared" ref="AI191:AI196" si="53">AB191-L191</f>
        <v>-309</v>
      </c>
      <c r="AJ191" s="128"/>
      <c r="AM191" s="108">
        <v>121</v>
      </c>
      <c r="AN191" s="1" t="s">
        <v>180</v>
      </c>
      <c r="AO191" s="1">
        <v>357.02</v>
      </c>
      <c r="AP191" s="1">
        <f t="shared" si="39"/>
        <v>6299.4200000000237</v>
      </c>
      <c r="AQ191" s="1">
        <f t="shared" si="40"/>
        <v>1857.02</v>
      </c>
      <c r="AR191" s="1">
        <f t="shared" si="41"/>
        <v>0</v>
      </c>
      <c r="AS191" s="1">
        <f t="shared" si="42"/>
        <v>0</v>
      </c>
      <c r="AT191" s="1">
        <f t="shared" si="43"/>
        <v>0</v>
      </c>
      <c r="AU191" s="1">
        <f t="shared" si="44"/>
        <v>1</v>
      </c>
      <c r="AV191" s="1" t="s">
        <v>180</v>
      </c>
      <c r="AW191" s="1">
        <v>357.02</v>
      </c>
    </row>
    <row r="192" spans="4:49" x14ac:dyDescent="0.25">
      <c r="D192" s="1">
        <v>131</v>
      </c>
      <c r="E192" s="1" t="s">
        <v>24</v>
      </c>
      <c r="F192" s="1">
        <v>1</v>
      </c>
      <c r="G192" s="1">
        <v>4336.75</v>
      </c>
      <c r="H192" s="1">
        <v>4353.75</v>
      </c>
      <c r="I192" s="3">
        <v>44481.041666666664</v>
      </c>
      <c r="J192" s="3">
        <v>44481.416666666664</v>
      </c>
      <c r="K192" s="1">
        <v>834</v>
      </c>
      <c r="L192" s="121">
        <f t="shared" si="49"/>
        <v>822</v>
      </c>
      <c r="M192" s="97">
        <f t="shared" ref="M192:M196" si="54">SUM(M191+L192)</f>
        <v>22232</v>
      </c>
      <c r="N192" s="1">
        <f t="shared" ref="N192:N196" si="55">MAX(L192,N191)</f>
        <v>6959.5</v>
      </c>
      <c r="O192" s="4">
        <f t="shared" si="48"/>
        <v>0</v>
      </c>
      <c r="P192" s="4">
        <f t="shared" ref="P192:P195" si="56">IF(O192&lt;0,1,0)</f>
        <v>0</v>
      </c>
      <c r="Q192" s="1">
        <f t="shared" ref="Q192:Q196" si="57">IF(O192&lt;0,Q191+1,0)</f>
        <v>0</v>
      </c>
      <c r="R192" s="1">
        <f t="shared" si="46"/>
        <v>0.59716549538665986</v>
      </c>
      <c r="T192" s="1">
        <v>131</v>
      </c>
      <c r="U192" s="1" t="s">
        <v>24</v>
      </c>
      <c r="V192" s="1">
        <v>1</v>
      </c>
      <c r="W192" s="1"/>
      <c r="X192" s="1"/>
      <c r="Y192" s="3"/>
      <c r="Z192" s="3"/>
      <c r="AA192" s="1"/>
      <c r="AB192" s="121">
        <f t="shared" si="50"/>
        <v>-12</v>
      </c>
      <c r="AC192" s="121">
        <f t="shared" ref="AC192:AC196" si="58">AB192+AC191</f>
        <v>-1572</v>
      </c>
      <c r="AD192" s="121">
        <f t="shared" ref="AD192:AD196" si="59">MAX(AD191,AB192)</f>
        <v>-12</v>
      </c>
      <c r="AE192" s="4">
        <f t="shared" ref="AE192:AE196" si="60">IF(AC192&lt;AC191,AB192,0)</f>
        <v>-12</v>
      </c>
      <c r="AF192" s="6">
        <f t="shared" si="51"/>
        <v>1</v>
      </c>
      <c r="AG192" s="120">
        <f t="shared" ref="AG192:AG196" si="61">IF(AB192&lt;0,AG191+1,0)</f>
        <v>131</v>
      </c>
      <c r="AH192" s="121">
        <f t="shared" si="52"/>
        <v>8</v>
      </c>
      <c r="AI192" s="126">
        <f t="shared" si="53"/>
        <v>-834</v>
      </c>
      <c r="AJ192" s="128"/>
      <c r="AM192" s="108">
        <v>122</v>
      </c>
      <c r="AN192" s="1" t="s">
        <v>181</v>
      </c>
      <c r="AO192" s="1">
        <v>7.02</v>
      </c>
      <c r="AP192" s="1">
        <f t="shared" si="39"/>
        <v>6306.4400000000242</v>
      </c>
      <c r="AQ192" s="1">
        <f t="shared" si="40"/>
        <v>1857.02</v>
      </c>
      <c r="AR192" s="1">
        <f t="shared" si="41"/>
        <v>0</v>
      </c>
      <c r="AS192" s="1">
        <f t="shared" si="42"/>
        <v>0</v>
      </c>
      <c r="AT192" s="1">
        <f t="shared" si="43"/>
        <v>0</v>
      </c>
      <c r="AU192" s="1">
        <f t="shared" si="44"/>
        <v>2</v>
      </c>
      <c r="AV192" s="1" t="s">
        <v>181</v>
      </c>
      <c r="AW192" s="1">
        <v>7.02</v>
      </c>
    </row>
    <row r="193" spans="4:49" x14ac:dyDescent="0.25">
      <c r="D193" s="1">
        <v>132</v>
      </c>
      <c r="E193" s="1" t="s">
        <v>24</v>
      </c>
      <c r="F193" s="1">
        <v>1</v>
      </c>
      <c r="G193" s="1">
        <v>4334</v>
      </c>
      <c r="H193" s="1">
        <v>4349.5</v>
      </c>
      <c r="I193" s="3">
        <v>44482.041666666664</v>
      </c>
      <c r="J193" s="3">
        <v>44482.416666666664</v>
      </c>
      <c r="K193" s="1">
        <v>759</v>
      </c>
      <c r="L193" s="121">
        <f t="shared" si="49"/>
        <v>747</v>
      </c>
      <c r="M193" s="97">
        <f t="shared" si="54"/>
        <v>22979</v>
      </c>
      <c r="N193" s="1">
        <f t="shared" si="55"/>
        <v>6959.5</v>
      </c>
      <c r="O193" s="4">
        <f t="shared" si="48"/>
        <v>0</v>
      </c>
      <c r="P193" s="4">
        <f t="shared" si="56"/>
        <v>0</v>
      </c>
      <c r="Q193" s="1">
        <f t="shared" si="57"/>
        <v>0</v>
      </c>
      <c r="R193" s="1">
        <f t="shared" si="46"/>
        <v>0.59945781972857581</v>
      </c>
      <c r="T193" s="1">
        <v>132</v>
      </c>
      <c r="U193" s="1" t="s">
        <v>24</v>
      </c>
      <c r="V193" s="1">
        <v>1</v>
      </c>
      <c r="W193" s="1"/>
      <c r="X193" s="1"/>
      <c r="Y193" s="3"/>
      <c r="Z193" s="3"/>
      <c r="AA193" s="1"/>
      <c r="AB193" s="121">
        <f t="shared" si="50"/>
        <v>-12</v>
      </c>
      <c r="AC193" s="121">
        <f t="shared" si="58"/>
        <v>-1584</v>
      </c>
      <c r="AD193" s="121">
        <f t="shared" si="59"/>
        <v>-12</v>
      </c>
      <c r="AE193" s="4">
        <f t="shared" si="60"/>
        <v>-12</v>
      </c>
      <c r="AF193" s="6">
        <f t="shared" si="51"/>
        <v>1</v>
      </c>
      <c r="AG193" s="120">
        <f t="shared" si="61"/>
        <v>132</v>
      </c>
      <c r="AH193" s="121">
        <f t="shared" si="52"/>
        <v>8</v>
      </c>
      <c r="AI193" s="126">
        <f t="shared" si="53"/>
        <v>-759</v>
      </c>
      <c r="AJ193" s="128"/>
      <c r="AM193" s="108">
        <v>123</v>
      </c>
      <c r="AN193" s="1" t="s">
        <v>182</v>
      </c>
      <c r="AO193" s="1">
        <v>94.52</v>
      </c>
      <c r="AP193" s="1">
        <f t="shared" si="39"/>
        <v>6400.9600000000246</v>
      </c>
      <c r="AQ193" s="1">
        <f t="shared" si="40"/>
        <v>1857.02</v>
      </c>
      <c r="AR193" s="1">
        <f t="shared" si="41"/>
        <v>0</v>
      </c>
      <c r="AS193" s="1">
        <f t="shared" si="42"/>
        <v>0</v>
      </c>
      <c r="AT193" s="1">
        <f t="shared" si="43"/>
        <v>0</v>
      </c>
      <c r="AU193" s="1">
        <f t="shared" si="44"/>
        <v>3</v>
      </c>
      <c r="AV193" s="1" t="s">
        <v>182</v>
      </c>
      <c r="AW193" s="1">
        <v>94.52</v>
      </c>
    </row>
    <row r="194" spans="4:49" x14ac:dyDescent="0.25">
      <c r="D194" s="1">
        <v>133</v>
      </c>
      <c r="E194" s="1" t="s">
        <v>24</v>
      </c>
      <c r="F194" s="1">
        <v>1</v>
      </c>
      <c r="G194" s="1">
        <v>4552.5</v>
      </c>
      <c r="H194" s="1">
        <v>4579.5</v>
      </c>
      <c r="I194" s="3">
        <v>44497.041666666664</v>
      </c>
      <c r="J194" s="3">
        <v>44497.645833333336</v>
      </c>
      <c r="K194" s="1">
        <v>1334</v>
      </c>
      <c r="L194" s="121">
        <f t="shared" si="49"/>
        <v>1322</v>
      </c>
      <c r="M194" s="97">
        <f t="shared" si="54"/>
        <v>24301</v>
      </c>
      <c r="N194" s="1">
        <f t="shared" si="55"/>
        <v>6959.5</v>
      </c>
      <c r="O194" s="4">
        <f t="shared" si="48"/>
        <v>0</v>
      </c>
      <c r="P194" s="4">
        <f t="shared" si="56"/>
        <v>0</v>
      </c>
      <c r="Q194" s="1">
        <f t="shared" si="57"/>
        <v>0</v>
      </c>
      <c r="R194" s="1">
        <f t="shared" si="46"/>
        <v>0.33191240444152931</v>
      </c>
      <c r="T194" s="1">
        <v>133</v>
      </c>
      <c r="U194" s="1" t="s">
        <v>24</v>
      </c>
      <c r="V194" s="1">
        <v>1</v>
      </c>
      <c r="W194" s="1"/>
      <c r="X194" s="1"/>
      <c r="Y194" s="3"/>
      <c r="Z194" s="3"/>
      <c r="AA194" s="1"/>
      <c r="AB194" s="121">
        <f t="shared" si="50"/>
        <v>-12</v>
      </c>
      <c r="AC194" s="121">
        <f t="shared" si="58"/>
        <v>-1596</v>
      </c>
      <c r="AD194" s="121">
        <f t="shared" si="59"/>
        <v>-12</v>
      </c>
      <c r="AE194" s="4">
        <f t="shared" si="60"/>
        <v>-12</v>
      </c>
      <c r="AF194" s="6">
        <f t="shared" si="51"/>
        <v>1</v>
      </c>
      <c r="AG194" s="120">
        <f t="shared" si="61"/>
        <v>133</v>
      </c>
      <c r="AH194" s="121">
        <f t="shared" si="52"/>
        <v>8</v>
      </c>
      <c r="AI194" s="126">
        <f t="shared" si="53"/>
        <v>-1334</v>
      </c>
      <c r="AJ194" s="128"/>
      <c r="AM194" s="108">
        <v>124</v>
      </c>
      <c r="AN194" s="1" t="s">
        <v>183</v>
      </c>
      <c r="AO194" s="1">
        <v>-542.98</v>
      </c>
      <c r="AP194" s="1">
        <f t="shared" si="39"/>
        <v>5857.980000000025</v>
      </c>
      <c r="AQ194" s="1">
        <f t="shared" si="40"/>
        <v>1857.02</v>
      </c>
      <c r="AR194" s="1">
        <f t="shared" si="41"/>
        <v>-542.98</v>
      </c>
      <c r="AS194" s="1">
        <f t="shared" si="42"/>
        <v>1</v>
      </c>
      <c r="AT194" s="1">
        <f t="shared" si="43"/>
        <v>1</v>
      </c>
      <c r="AU194" s="1">
        <f t="shared" si="44"/>
        <v>0</v>
      </c>
      <c r="AV194" s="1" t="s">
        <v>183</v>
      </c>
      <c r="AW194" s="1">
        <v>-542.98</v>
      </c>
    </row>
    <row r="195" spans="4:49" x14ac:dyDescent="0.25">
      <c r="D195" s="1">
        <v>134</v>
      </c>
      <c r="E195" s="1" t="s">
        <v>24</v>
      </c>
      <c r="F195" s="1">
        <v>1</v>
      </c>
      <c r="G195" s="1">
        <v>4671.25</v>
      </c>
      <c r="H195" s="1">
        <v>4675.75</v>
      </c>
      <c r="I195" s="3">
        <v>44510.041666666664</v>
      </c>
      <c r="J195" s="3">
        <v>44510.645833333336</v>
      </c>
      <c r="K195" s="1">
        <v>209</v>
      </c>
      <c r="L195" s="121">
        <f t="shared" si="49"/>
        <v>197</v>
      </c>
      <c r="M195" s="97">
        <f t="shared" si="54"/>
        <v>24498</v>
      </c>
      <c r="N195" s="1">
        <f t="shared" si="55"/>
        <v>6959.5</v>
      </c>
      <c r="O195" s="4">
        <f t="shared" si="48"/>
        <v>0</v>
      </c>
      <c r="P195" s="4">
        <f t="shared" si="56"/>
        <v>0</v>
      </c>
      <c r="Q195" s="1">
        <f t="shared" si="57"/>
        <v>0</v>
      </c>
      <c r="R195" s="1">
        <f t="shared" si="46"/>
        <v>4.9868287684534274E-2</v>
      </c>
      <c r="T195" s="1">
        <v>134</v>
      </c>
      <c r="U195" s="1" t="s">
        <v>24</v>
      </c>
      <c r="V195" s="1">
        <v>1</v>
      </c>
      <c r="W195" s="1"/>
      <c r="X195" s="1"/>
      <c r="Y195" s="3"/>
      <c r="Z195" s="3"/>
      <c r="AA195" s="1"/>
      <c r="AB195" s="121">
        <f t="shared" si="50"/>
        <v>-12</v>
      </c>
      <c r="AC195" s="121">
        <f t="shared" si="58"/>
        <v>-1608</v>
      </c>
      <c r="AD195" s="121">
        <f t="shared" si="59"/>
        <v>-12</v>
      </c>
      <c r="AE195" s="4">
        <f t="shared" si="60"/>
        <v>-12</v>
      </c>
      <c r="AF195" s="6">
        <f t="shared" si="51"/>
        <v>1</v>
      </c>
      <c r="AG195" s="120">
        <f t="shared" si="61"/>
        <v>134</v>
      </c>
      <c r="AH195" s="121">
        <f t="shared" si="52"/>
        <v>8</v>
      </c>
      <c r="AI195" s="126">
        <f t="shared" si="53"/>
        <v>-209</v>
      </c>
      <c r="AJ195" s="128"/>
      <c r="AM195" s="108">
        <v>125</v>
      </c>
      <c r="AN195" s="1" t="s">
        <v>184</v>
      </c>
      <c r="AO195" s="1">
        <v>457.02</v>
      </c>
      <c r="AP195" s="1">
        <f t="shared" si="39"/>
        <v>6315.0000000000255</v>
      </c>
      <c r="AQ195" s="1">
        <f t="shared" si="40"/>
        <v>1857.02</v>
      </c>
      <c r="AR195" s="1">
        <f t="shared" si="41"/>
        <v>0</v>
      </c>
      <c r="AS195" s="1">
        <f t="shared" si="42"/>
        <v>0</v>
      </c>
      <c r="AT195" s="1">
        <f t="shared" si="43"/>
        <v>0</v>
      </c>
      <c r="AU195" s="1">
        <f t="shared" si="44"/>
        <v>1</v>
      </c>
      <c r="AV195" s="1" t="s">
        <v>184</v>
      </c>
      <c r="AW195" s="1">
        <v>457.02</v>
      </c>
    </row>
    <row r="196" spans="4:49" x14ac:dyDescent="0.25">
      <c r="D196" s="1">
        <v>135</v>
      </c>
      <c r="E196" s="1" t="s">
        <v>24</v>
      </c>
      <c r="F196" s="1">
        <v>1</v>
      </c>
      <c r="G196" s="1">
        <v>4648.5</v>
      </c>
      <c r="H196" s="1">
        <v>4646.5</v>
      </c>
      <c r="I196" s="3">
        <v>44511.041666666664</v>
      </c>
      <c r="J196" s="3">
        <v>44511.25</v>
      </c>
      <c r="K196" s="1">
        <v>-116</v>
      </c>
      <c r="L196" s="121">
        <f t="shared" si="49"/>
        <v>-128</v>
      </c>
      <c r="M196" s="97">
        <f t="shared" si="54"/>
        <v>24370</v>
      </c>
      <c r="N196" s="1">
        <f t="shared" si="55"/>
        <v>6959.5</v>
      </c>
      <c r="O196" s="4">
        <f t="shared" si="48"/>
        <v>-128</v>
      </c>
      <c r="P196" s="4">
        <f>IF(O196&lt;0,1,0)</f>
        <v>1</v>
      </c>
      <c r="Q196" s="1">
        <f t="shared" si="57"/>
        <v>1</v>
      </c>
      <c r="R196" s="1">
        <f t="shared" si="46"/>
        <v>0.33936058682419235</v>
      </c>
      <c r="T196" s="1">
        <v>135</v>
      </c>
      <c r="U196" s="1" t="s">
        <v>24</v>
      </c>
      <c r="V196" s="1">
        <v>1</v>
      </c>
      <c r="W196" s="1"/>
      <c r="X196" s="1"/>
      <c r="Y196" s="3"/>
      <c r="Z196" s="3"/>
      <c r="AA196" s="1"/>
      <c r="AB196" s="121">
        <f t="shared" si="50"/>
        <v>-12</v>
      </c>
      <c r="AC196" s="121">
        <f t="shared" si="58"/>
        <v>-1620</v>
      </c>
      <c r="AD196" s="121">
        <f t="shared" si="59"/>
        <v>-12</v>
      </c>
      <c r="AE196" s="4">
        <f t="shared" si="60"/>
        <v>-12</v>
      </c>
      <c r="AF196" s="6">
        <f t="shared" si="51"/>
        <v>1</v>
      </c>
      <c r="AG196" s="120">
        <f t="shared" si="61"/>
        <v>135</v>
      </c>
      <c r="AH196" s="121">
        <f t="shared" si="52"/>
        <v>8</v>
      </c>
      <c r="AI196" s="126">
        <f t="shared" si="53"/>
        <v>116</v>
      </c>
      <c r="AJ196" s="128"/>
      <c r="AM196" s="108">
        <v>126</v>
      </c>
      <c r="AN196" s="1" t="s">
        <v>185</v>
      </c>
      <c r="AO196" s="1">
        <v>-267.98</v>
      </c>
      <c r="AP196" s="1">
        <f t="shared" si="39"/>
        <v>6047.0200000000259</v>
      </c>
      <c r="AQ196" s="1">
        <f t="shared" si="40"/>
        <v>1857.02</v>
      </c>
      <c r="AR196" s="1">
        <f t="shared" si="41"/>
        <v>-267.98</v>
      </c>
      <c r="AS196" s="1">
        <f t="shared" si="42"/>
        <v>1</v>
      </c>
      <c r="AT196" s="1">
        <f t="shared" si="43"/>
        <v>1</v>
      </c>
      <c r="AU196" s="1">
        <f t="shared" si="44"/>
        <v>0</v>
      </c>
      <c r="AV196" s="1" t="s">
        <v>185</v>
      </c>
      <c r="AW196" s="1">
        <v>-267.98</v>
      </c>
    </row>
    <row r="197" spans="4:49" x14ac:dyDescent="0.25">
      <c r="AJ197" s="128"/>
      <c r="AM197" s="108">
        <v>127</v>
      </c>
      <c r="AN197" s="1" t="s">
        <v>186</v>
      </c>
      <c r="AO197" s="1">
        <v>-217.98</v>
      </c>
      <c r="AP197" s="1">
        <f t="shared" si="39"/>
        <v>5829.0400000000263</v>
      </c>
      <c r="AQ197" s="1">
        <f t="shared" si="40"/>
        <v>1857.02</v>
      </c>
      <c r="AR197" s="1">
        <f t="shared" si="41"/>
        <v>-217.98</v>
      </c>
      <c r="AS197" s="1">
        <f t="shared" si="42"/>
        <v>1</v>
      </c>
      <c r="AT197" s="1">
        <f t="shared" si="43"/>
        <v>2</v>
      </c>
      <c r="AU197" s="1">
        <f t="shared" si="44"/>
        <v>0</v>
      </c>
      <c r="AV197" s="1" t="s">
        <v>186</v>
      </c>
      <c r="AW197" s="1">
        <v>-217.98</v>
      </c>
    </row>
    <row r="198" spans="4:49" x14ac:dyDescent="0.25">
      <c r="D198" s="12"/>
      <c r="AI198" s="122"/>
      <c r="AJ198" s="128"/>
      <c r="AM198" s="108">
        <v>128</v>
      </c>
      <c r="AN198" s="1" t="s">
        <v>187</v>
      </c>
      <c r="AO198" s="1">
        <v>-180.48</v>
      </c>
      <c r="AP198" s="1">
        <f t="shared" si="39"/>
        <v>5648.5600000000268</v>
      </c>
      <c r="AQ198" s="1">
        <f t="shared" si="40"/>
        <v>1857.02</v>
      </c>
      <c r="AR198" s="1">
        <f t="shared" si="41"/>
        <v>-180.48</v>
      </c>
      <c r="AS198" s="1">
        <f t="shared" si="42"/>
        <v>1</v>
      </c>
      <c r="AT198" s="1">
        <f t="shared" si="43"/>
        <v>3</v>
      </c>
      <c r="AU198" s="1">
        <f t="shared" si="44"/>
        <v>0</v>
      </c>
      <c r="AV198" s="1" t="s">
        <v>187</v>
      </c>
      <c r="AW198" s="1">
        <v>-180.48</v>
      </c>
    </row>
    <row r="199" spans="4:49" x14ac:dyDescent="0.25">
      <c r="D199" s="12"/>
      <c r="AM199" s="108">
        <v>129</v>
      </c>
      <c r="AN199" s="1" t="s">
        <v>188</v>
      </c>
      <c r="AO199" s="1">
        <v>82.02</v>
      </c>
      <c r="AP199" s="1">
        <f t="shared" si="39"/>
        <v>5730.5800000000272</v>
      </c>
      <c r="AQ199" s="1">
        <f t="shared" si="40"/>
        <v>1857.02</v>
      </c>
      <c r="AR199" s="1">
        <f t="shared" si="41"/>
        <v>0</v>
      </c>
      <c r="AS199" s="1">
        <f t="shared" si="42"/>
        <v>0</v>
      </c>
      <c r="AT199" s="1">
        <f t="shared" si="43"/>
        <v>0</v>
      </c>
      <c r="AU199" s="1">
        <f t="shared" si="44"/>
        <v>1</v>
      </c>
      <c r="AV199" s="1" t="s">
        <v>188</v>
      </c>
      <c r="AW199" s="1">
        <v>82.02</v>
      </c>
    </row>
    <row r="200" spans="4:49" x14ac:dyDescent="0.25">
      <c r="D200" s="12"/>
      <c r="AM200" s="108">
        <v>130</v>
      </c>
      <c r="AN200" s="1" t="s">
        <v>189</v>
      </c>
      <c r="AO200" s="1">
        <v>-92.98</v>
      </c>
      <c r="AP200" s="1">
        <f t="shared" si="39"/>
        <v>5637.6000000000276</v>
      </c>
      <c r="AQ200" s="1">
        <f t="shared" si="40"/>
        <v>1857.02</v>
      </c>
      <c r="AR200" s="1">
        <f t="shared" si="41"/>
        <v>-92.98</v>
      </c>
      <c r="AS200" s="1">
        <f t="shared" si="42"/>
        <v>1</v>
      </c>
      <c r="AT200" s="1">
        <f t="shared" si="43"/>
        <v>1</v>
      </c>
      <c r="AU200" s="1">
        <f t="shared" si="44"/>
        <v>0</v>
      </c>
      <c r="AV200" s="1" t="s">
        <v>189</v>
      </c>
      <c r="AW200" s="1">
        <v>-92.98</v>
      </c>
    </row>
    <row r="201" spans="4:49" x14ac:dyDescent="0.25">
      <c r="D201" s="12"/>
      <c r="AM201" s="108">
        <v>131</v>
      </c>
      <c r="AN201" s="1" t="s">
        <v>190</v>
      </c>
      <c r="AO201" s="1">
        <v>244.52</v>
      </c>
      <c r="AP201" s="1">
        <f t="shared" ref="AP201:AP264" si="62">AO201+AP200</f>
        <v>5882.1200000000281</v>
      </c>
      <c r="AQ201" s="1">
        <f t="shared" ref="AQ201:AQ264" si="63">MAX(AQ200,AO201)</f>
        <v>1857.02</v>
      </c>
      <c r="AR201" s="1">
        <f t="shared" ref="AR201:AR264" si="64">IF(AP201&lt;AP200,AO201,0)</f>
        <v>0</v>
      </c>
      <c r="AS201" s="1">
        <f t="shared" ref="AS201:AS264" si="65">IF(AR201&lt;0,1,0)</f>
        <v>0</v>
      </c>
      <c r="AT201" s="1">
        <f t="shared" ref="AT201:AT264" si="66">IF(AR201&lt;0,AT200+1,0)</f>
        <v>0</v>
      </c>
      <c r="AU201" s="1">
        <f t="shared" ref="AU201:AU264" si="67">IF(AR201&lt;0,0,AU200+1)</f>
        <v>1</v>
      </c>
      <c r="AV201" s="1" t="s">
        <v>190</v>
      </c>
      <c r="AW201" s="1">
        <v>244.52</v>
      </c>
    </row>
    <row r="202" spans="4:49" x14ac:dyDescent="0.25">
      <c r="D202" s="12"/>
      <c r="AM202" s="108">
        <v>132</v>
      </c>
      <c r="AN202" s="1" t="s">
        <v>191</v>
      </c>
      <c r="AO202" s="1">
        <v>394.52</v>
      </c>
      <c r="AP202" s="1">
        <f t="shared" si="62"/>
        <v>6276.6400000000285</v>
      </c>
      <c r="AQ202" s="1">
        <f t="shared" si="63"/>
        <v>1857.02</v>
      </c>
      <c r="AR202" s="1">
        <f t="shared" si="64"/>
        <v>0</v>
      </c>
      <c r="AS202" s="1">
        <f t="shared" si="65"/>
        <v>0</v>
      </c>
      <c r="AT202" s="1">
        <f t="shared" si="66"/>
        <v>0</v>
      </c>
      <c r="AU202" s="1">
        <f t="shared" si="67"/>
        <v>2</v>
      </c>
      <c r="AV202" s="1" t="s">
        <v>191</v>
      </c>
      <c r="AW202" s="1">
        <v>394.52</v>
      </c>
    </row>
    <row r="203" spans="4:49" x14ac:dyDescent="0.25">
      <c r="D203" s="12"/>
      <c r="AM203" s="108">
        <v>133</v>
      </c>
      <c r="AN203" s="1" t="s">
        <v>192</v>
      </c>
      <c r="AO203" s="1">
        <v>-92.98</v>
      </c>
      <c r="AP203" s="1">
        <f t="shared" si="62"/>
        <v>6183.660000000029</v>
      </c>
      <c r="AQ203" s="1">
        <f t="shared" si="63"/>
        <v>1857.02</v>
      </c>
      <c r="AR203" s="1">
        <f t="shared" si="64"/>
        <v>-92.98</v>
      </c>
      <c r="AS203" s="1">
        <f t="shared" si="65"/>
        <v>1</v>
      </c>
      <c r="AT203" s="1">
        <f t="shared" si="66"/>
        <v>1</v>
      </c>
      <c r="AU203" s="1">
        <f t="shared" si="67"/>
        <v>0</v>
      </c>
      <c r="AV203" s="1" t="s">
        <v>192</v>
      </c>
      <c r="AW203" s="1">
        <v>-92.98</v>
      </c>
    </row>
    <row r="204" spans="4:49" x14ac:dyDescent="0.25">
      <c r="D204" s="12"/>
      <c r="AM204" s="108">
        <v>134</v>
      </c>
      <c r="AN204" s="1" t="s">
        <v>193</v>
      </c>
      <c r="AO204" s="1">
        <v>-17.98</v>
      </c>
      <c r="AP204" s="1">
        <f t="shared" si="62"/>
        <v>6165.6800000000294</v>
      </c>
      <c r="AQ204" s="1">
        <f t="shared" si="63"/>
        <v>1857.02</v>
      </c>
      <c r="AR204" s="1">
        <f t="shared" si="64"/>
        <v>-17.98</v>
      </c>
      <c r="AS204" s="1">
        <f t="shared" si="65"/>
        <v>1</v>
      </c>
      <c r="AT204" s="1">
        <f t="shared" si="66"/>
        <v>2</v>
      </c>
      <c r="AU204" s="1">
        <f t="shared" si="67"/>
        <v>0</v>
      </c>
      <c r="AV204" s="1" t="s">
        <v>193</v>
      </c>
      <c r="AW204" s="1">
        <v>-17.98</v>
      </c>
    </row>
    <row r="205" spans="4:49" x14ac:dyDescent="0.25">
      <c r="D205" s="12"/>
      <c r="AM205" s="108">
        <v>135</v>
      </c>
      <c r="AN205" s="1" t="s">
        <v>194</v>
      </c>
      <c r="AO205" s="6">
        <v>1119.52</v>
      </c>
      <c r="AP205" s="1">
        <f t="shared" si="62"/>
        <v>7285.2000000000298</v>
      </c>
      <c r="AQ205" s="1">
        <f t="shared" si="63"/>
        <v>1857.02</v>
      </c>
      <c r="AR205" s="1">
        <f t="shared" si="64"/>
        <v>0</v>
      </c>
      <c r="AS205" s="1">
        <f t="shared" si="65"/>
        <v>0</v>
      </c>
      <c r="AT205" s="1">
        <f t="shared" si="66"/>
        <v>0</v>
      </c>
      <c r="AU205" s="1">
        <f t="shared" si="67"/>
        <v>1</v>
      </c>
      <c r="AV205" s="1" t="s">
        <v>194</v>
      </c>
      <c r="AW205" s="6">
        <v>1119.52</v>
      </c>
    </row>
    <row r="206" spans="4:49" x14ac:dyDescent="0.25">
      <c r="D206" s="12"/>
      <c r="AM206" s="108">
        <v>136</v>
      </c>
      <c r="AN206" s="1" t="s">
        <v>195</v>
      </c>
      <c r="AO206" s="1">
        <v>719.52</v>
      </c>
      <c r="AP206" s="1">
        <f t="shared" si="62"/>
        <v>8004.7200000000303</v>
      </c>
      <c r="AQ206" s="1">
        <f t="shared" si="63"/>
        <v>1857.02</v>
      </c>
      <c r="AR206" s="1">
        <f t="shared" si="64"/>
        <v>0</v>
      </c>
      <c r="AS206" s="1">
        <f t="shared" si="65"/>
        <v>0</v>
      </c>
      <c r="AT206" s="1">
        <f t="shared" si="66"/>
        <v>0</v>
      </c>
      <c r="AU206" s="1">
        <f t="shared" si="67"/>
        <v>2</v>
      </c>
      <c r="AV206" s="1" t="s">
        <v>195</v>
      </c>
      <c r="AW206" s="1">
        <v>719.52</v>
      </c>
    </row>
    <row r="207" spans="4:49" x14ac:dyDescent="0.25">
      <c r="D207" s="12"/>
      <c r="AM207" s="108">
        <v>137</v>
      </c>
      <c r="AN207" s="1" t="s">
        <v>196</v>
      </c>
      <c r="AO207" s="1">
        <v>369.52</v>
      </c>
      <c r="AP207" s="1">
        <f t="shared" si="62"/>
        <v>8374.2400000000307</v>
      </c>
      <c r="AQ207" s="1">
        <f t="shared" si="63"/>
        <v>1857.02</v>
      </c>
      <c r="AR207" s="1">
        <f t="shared" si="64"/>
        <v>0</v>
      </c>
      <c r="AS207" s="1">
        <f t="shared" si="65"/>
        <v>0</v>
      </c>
      <c r="AT207" s="1">
        <f t="shared" si="66"/>
        <v>0</v>
      </c>
      <c r="AU207" s="1">
        <f t="shared" si="67"/>
        <v>3</v>
      </c>
      <c r="AV207" s="1" t="s">
        <v>196</v>
      </c>
      <c r="AW207" s="1">
        <v>369.52</v>
      </c>
    </row>
    <row r="208" spans="4:49" x14ac:dyDescent="0.25">
      <c r="D208" s="12"/>
      <c r="AM208" s="108">
        <v>138</v>
      </c>
      <c r="AN208" s="1" t="s">
        <v>197</v>
      </c>
      <c r="AO208" s="1">
        <v>-117.98</v>
      </c>
      <c r="AP208" s="1">
        <f t="shared" si="62"/>
        <v>8256.2600000000311</v>
      </c>
      <c r="AQ208" s="1">
        <f t="shared" si="63"/>
        <v>1857.02</v>
      </c>
      <c r="AR208" s="1">
        <f t="shared" si="64"/>
        <v>-117.98</v>
      </c>
      <c r="AS208" s="1">
        <f t="shared" si="65"/>
        <v>1</v>
      </c>
      <c r="AT208" s="1">
        <f t="shared" si="66"/>
        <v>1</v>
      </c>
      <c r="AU208" s="1">
        <f t="shared" si="67"/>
        <v>0</v>
      </c>
      <c r="AV208" s="1" t="s">
        <v>197</v>
      </c>
      <c r="AW208" s="1">
        <v>-117.98</v>
      </c>
    </row>
    <row r="209" spans="4:49" x14ac:dyDescent="0.25">
      <c r="D209" s="12"/>
      <c r="AM209" s="108">
        <v>139</v>
      </c>
      <c r="AN209" s="1" t="s">
        <v>198</v>
      </c>
      <c r="AO209" s="1">
        <v>19.52</v>
      </c>
      <c r="AP209" s="1">
        <f t="shared" si="62"/>
        <v>8275.7800000000316</v>
      </c>
      <c r="AQ209" s="1">
        <f t="shared" si="63"/>
        <v>1857.02</v>
      </c>
      <c r="AR209" s="1">
        <f t="shared" si="64"/>
        <v>0</v>
      </c>
      <c r="AS209" s="1">
        <f t="shared" si="65"/>
        <v>0</v>
      </c>
      <c r="AT209" s="1">
        <f t="shared" si="66"/>
        <v>0</v>
      </c>
      <c r="AU209" s="1">
        <f t="shared" si="67"/>
        <v>1</v>
      </c>
      <c r="AV209" s="1" t="s">
        <v>198</v>
      </c>
      <c r="AW209" s="1">
        <v>19.52</v>
      </c>
    </row>
    <row r="210" spans="4:49" x14ac:dyDescent="0.25">
      <c r="D210" s="12"/>
      <c r="AM210" s="108">
        <v>140</v>
      </c>
      <c r="AN210" s="1" t="s">
        <v>199</v>
      </c>
      <c r="AO210" s="1">
        <v>-30.48</v>
      </c>
      <c r="AP210" s="1">
        <f t="shared" si="62"/>
        <v>8245.300000000032</v>
      </c>
      <c r="AQ210" s="1">
        <f t="shared" si="63"/>
        <v>1857.02</v>
      </c>
      <c r="AR210" s="1">
        <f t="shared" si="64"/>
        <v>-30.48</v>
      </c>
      <c r="AS210" s="1">
        <f t="shared" si="65"/>
        <v>1</v>
      </c>
      <c r="AT210" s="1">
        <f t="shared" si="66"/>
        <v>1</v>
      </c>
      <c r="AU210" s="1">
        <f t="shared" si="67"/>
        <v>0</v>
      </c>
      <c r="AV210" s="1" t="s">
        <v>199</v>
      </c>
      <c r="AW210" s="1">
        <v>-30.48</v>
      </c>
    </row>
    <row r="211" spans="4:49" x14ac:dyDescent="0.25">
      <c r="D211" s="12"/>
      <c r="AM211" s="108">
        <v>141</v>
      </c>
      <c r="AN211" s="1" t="s">
        <v>200</v>
      </c>
      <c r="AO211" s="1">
        <v>319.52</v>
      </c>
      <c r="AP211" s="1">
        <f t="shared" si="62"/>
        <v>8564.8200000000325</v>
      </c>
      <c r="AQ211" s="1">
        <f t="shared" si="63"/>
        <v>1857.02</v>
      </c>
      <c r="AR211" s="1">
        <f t="shared" si="64"/>
        <v>0</v>
      </c>
      <c r="AS211" s="1">
        <f t="shared" si="65"/>
        <v>0</v>
      </c>
      <c r="AT211" s="1">
        <f t="shared" si="66"/>
        <v>0</v>
      </c>
      <c r="AU211" s="1">
        <f t="shared" si="67"/>
        <v>1</v>
      </c>
      <c r="AV211" s="1" t="s">
        <v>200</v>
      </c>
      <c r="AW211" s="1">
        <v>319.52</v>
      </c>
    </row>
    <row r="212" spans="4:49" x14ac:dyDescent="0.25">
      <c r="D212" s="12"/>
      <c r="AM212" s="108">
        <v>142</v>
      </c>
      <c r="AN212" s="1" t="s">
        <v>201</v>
      </c>
      <c r="AO212" s="1">
        <v>-255.48</v>
      </c>
      <c r="AP212" s="1">
        <f t="shared" si="62"/>
        <v>8309.3400000000329</v>
      </c>
      <c r="AQ212" s="1">
        <f t="shared" si="63"/>
        <v>1857.02</v>
      </c>
      <c r="AR212" s="1">
        <f t="shared" si="64"/>
        <v>-255.48</v>
      </c>
      <c r="AS212" s="1">
        <f t="shared" si="65"/>
        <v>1</v>
      </c>
      <c r="AT212" s="1">
        <f t="shared" si="66"/>
        <v>1</v>
      </c>
      <c r="AU212" s="1">
        <f t="shared" si="67"/>
        <v>0</v>
      </c>
      <c r="AV212" s="1" t="s">
        <v>201</v>
      </c>
      <c r="AW212" s="1">
        <v>-255.48</v>
      </c>
    </row>
    <row r="213" spans="4:49" x14ac:dyDescent="0.25">
      <c r="D213" s="12"/>
      <c r="AM213" s="108">
        <v>143</v>
      </c>
      <c r="AN213" s="1" t="s">
        <v>202</v>
      </c>
      <c r="AO213" s="1">
        <v>119.52</v>
      </c>
      <c r="AP213" s="1">
        <f t="shared" si="62"/>
        <v>8428.8600000000333</v>
      </c>
      <c r="AQ213" s="1">
        <f t="shared" si="63"/>
        <v>1857.02</v>
      </c>
      <c r="AR213" s="1">
        <f t="shared" si="64"/>
        <v>0</v>
      </c>
      <c r="AS213" s="1">
        <f t="shared" si="65"/>
        <v>0</v>
      </c>
      <c r="AT213" s="1">
        <f t="shared" si="66"/>
        <v>0</v>
      </c>
      <c r="AU213" s="1">
        <f t="shared" si="67"/>
        <v>1</v>
      </c>
      <c r="AV213" s="1" t="s">
        <v>202</v>
      </c>
      <c r="AW213" s="1">
        <v>119.52</v>
      </c>
    </row>
    <row r="214" spans="4:49" x14ac:dyDescent="0.25">
      <c r="D214" s="12"/>
      <c r="AM214" s="108">
        <v>144</v>
      </c>
      <c r="AN214" s="1" t="s">
        <v>203</v>
      </c>
      <c r="AO214" s="1">
        <v>-555.48</v>
      </c>
      <c r="AP214" s="1">
        <f t="shared" si="62"/>
        <v>7873.3800000000338</v>
      </c>
      <c r="AQ214" s="1">
        <f t="shared" si="63"/>
        <v>1857.02</v>
      </c>
      <c r="AR214" s="1">
        <f t="shared" si="64"/>
        <v>-555.48</v>
      </c>
      <c r="AS214" s="1">
        <f t="shared" si="65"/>
        <v>1</v>
      </c>
      <c r="AT214" s="1">
        <f t="shared" si="66"/>
        <v>1</v>
      </c>
      <c r="AU214" s="1">
        <f t="shared" si="67"/>
        <v>0</v>
      </c>
      <c r="AV214" s="1" t="s">
        <v>203</v>
      </c>
      <c r="AW214" s="1">
        <v>-555.48</v>
      </c>
    </row>
    <row r="215" spans="4:49" x14ac:dyDescent="0.25">
      <c r="D215" s="12"/>
      <c r="AM215" s="108">
        <v>145</v>
      </c>
      <c r="AN215" s="1" t="s">
        <v>204</v>
      </c>
      <c r="AO215" s="1">
        <v>69.52</v>
      </c>
      <c r="AP215" s="1">
        <f t="shared" si="62"/>
        <v>7942.9000000000342</v>
      </c>
      <c r="AQ215" s="1">
        <f t="shared" si="63"/>
        <v>1857.02</v>
      </c>
      <c r="AR215" s="1">
        <f t="shared" si="64"/>
        <v>0</v>
      </c>
      <c r="AS215" s="1">
        <f t="shared" si="65"/>
        <v>0</v>
      </c>
      <c r="AT215" s="1">
        <f t="shared" si="66"/>
        <v>0</v>
      </c>
      <c r="AU215" s="1">
        <f t="shared" si="67"/>
        <v>1</v>
      </c>
      <c r="AV215" s="1" t="s">
        <v>204</v>
      </c>
      <c r="AW215" s="1">
        <v>69.52</v>
      </c>
    </row>
    <row r="216" spans="4:49" x14ac:dyDescent="0.25">
      <c r="D216" s="12"/>
      <c r="AM216" s="108">
        <v>146</v>
      </c>
      <c r="AN216" s="1" t="s">
        <v>205</v>
      </c>
      <c r="AO216" s="1">
        <v>-117.98</v>
      </c>
      <c r="AP216" s="1">
        <f t="shared" si="62"/>
        <v>7824.9200000000346</v>
      </c>
      <c r="AQ216" s="1">
        <f t="shared" si="63"/>
        <v>1857.02</v>
      </c>
      <c r="AR216" s="1">
        <f t="shared" si="64"/>
        <v>-117.98</v>
      </c>
      <c r="AS216" s="1">
        <f t="shared" si="65"/>
        <v>1</v>
      </c>
      <c r="AT216" s="1">
        <f t="shared" si="66"/>
        <v>1</v>
      </c>
      <c r="AU216" s="1">
        <f t="shared" si="67"/>
        <v>0</v>
      </c>
      <c r="AV216" s="1" t="s">
        <v>205</v>
      </c>
      <c r="AW216" s="1">
        <v>-117.98</v>
      </c>
    </row>
    <row r="217" spans="4:49" x14ac:dyDescent="0.25">
      <c r="D217" s="12"/>
      <c r="AM217" s="108">
        <v>147</v>
      </c>
      <c r="AN217" s="1" t="s">
        <v>206</v>
      </c>
      <c r="AO217" s="1">
        <v>44.52</v>
      </c>
      <c r="AP217" s="1">
        <f t="shared" si="62"/>
        <v>7869.4400000000351</v>
      </c>
      <c r="AQ217" s="1">
        <f t="shared" si="63"/>
        <v>1857.02</v>
      </c>
      <c r="AR217" s="1">
        <f t="shared" si="64"/>
        <v>0</v>
      </c>
      <c r="AS217" s="1">
        <f t="shared" si="65"/>
        <v>0</v>
      </c>
      <c r="AT217" s="1">
        <f t="shared" si="66"/>
        <v>0</v>
      </c>
      <c r="AU217" s="1">
        <f t="shared" si="67"/>
        <v>1</v>
      </c>
      <c r="AV217" s="1" t="s">
        <v>206</v>
      </c>
      <c r="AW217" s="1">
        <v>44.52</v>
      </c>
    </row>
    <row r="218" spans="4:49" x14ac:dyDescent="0.25">
      <c r="D218" s="12"/>
      <c r="AM218" s="108">
        <v>148</v>
      </c>
      <c r="AN218" s="1" t="s">
        <v>207</v>
      </c>
      <c r="AO218" s="1">
        <v>369.52</v>
      </c>
      <c r="AP218" s="1">
        <f t="shared" si="62"/>
        <v>8238.9600000000355</v>
      </c>
      <c r="AQ218" s="1">
        <f t="shared" si="63"/>
        <v>1857.02</v>
      </c>
      <c r="AR218" s="1">
        <f t="shared" si="64"/>
        <v>0</v>
      </c>
      <c r="AS218" s="1">
        <f t="shared" si="65"/>
        <v>0</v>
      </c>
      <c r="AT218" s="1">
        <f t="shared" si="66"/>
        <v>0</v>
      </c>
      <c r="AU218" s="1">
        <f t="shared" si="67"/>
        <v>2</v>
      </c>
      <c r="AV218" s="1" t="s">
        <v>207</v>
      </c>
      <c r="AW218" s="1">
        <v>369.52</v>
      </c>
    </row>
    <row r="219" spans="4:49" x14ac:dyDescent="0.25">
      <c r="D219" s="12"/>
      <c r="AM219" s="108">
        <v>149</v>
      </c>
      <c r="AN219" s="1" t="s">
        <v>208</v>
      </c>
      <c r="AO219" s="1">
        <v>-217.98</v>
      </c>
      <c r="AP219" s="1">
        <f t="shared" si="62"/>
        <v>8020.9800000000359</v>
      </c>
      <c r="AQ219" s="1">
        <f t="shared" si="63"/>
        <v>1857.02</v>
      </c>
      <c r="AR219" s="1">
        <f t="shared" si="64"/>
        <v>-217.98</v>
      </c>
      <c r="AS219" s="1">
        <f t="shared" si="65"/>
        <v>1</v>
      </c>
      <c r="AT219" s="1">
        <f t="shared" si="66"/>
        <v>1</v>
      </c>
      <c r="AU219" s="1">
        <f t="shared" si="67"/>
        <v>0</v>
      </c>
      <c r="AV219" s="1" t="s">
        <v>208</v>
      </c>
      <c r="AW219" s="1">
        <v>-217.98</v>
      </c>
    </row>
    <row r="220" spans="4:49" x14ac:dyDescent="0.25">
      <c r="D220" s="12"/>
      <c r="AM220" s="108">
        <v>150</v>
      </c>
      <c r="AN220" s="1" t="s">
        <v>209</v>
      </c>
      <c r="AO220" s="1">
        <v>-230.48</v>
      </c>
      <c r="AP220" s="1">
        <f t="shared" si="62"/>
        <v>7790.5000000000364</v>
      </c>
      <c r="AQ220" s="1">
        <f t="shared" si="63"/>
        <v>1857.02</v>
      </c>
      <c r="AR220" s="1">
        <f t="shared" si="64"/>
        <v>-230.48</v>
      </c>
      <c r="AS220" s="1">
        <f t="shared" si="65"/>
        <v>1</v>
      </c>
      <c r="AT220" s="1">
        <f t="shared" si="66"/>
        <v>2</v>
      </c>
      <c r="AU220" s="1">
        <f t="shared" si="67"/>
        <v>0</v>
      </c>
      <c r="AV220" s="1" t="s">
        <v>209</v>
      </c>
      <c r="AW220" s="1">
        <v>-230.48</v>
      </c>
    </row>
    <row r="221" spans="4:49" x14ac:dyDescent="0.25">
      <c r="D221" s="12"/>
      <c r="AM221" s="108">
        <v>151</v>
      </c>
      <c r="AN221" s="1" t="s">
        <v>210</v>
      </c>
      <c r="AO221" s="1">
        <v>-480.48</v>
      </c>
      <c r="AP221" s="1">
        <f t="shared" si="62"/>
        <v>7310.0200000000368</v>
      </c>
      <c r="AQ221" s="1">
        <f t="shared" si="63"/>
        <v>1857.02</v>
      </c>
      <c r="AR221" s="1">
        <f t="shared" si="64"/>
        <v>-480.48</v>
      </c>
      <c r="AS221" s="1">
        <f t="shared" si="65"/>
        <v>1</v>
      </c>
      <c r="AT221" s="1">
        <f t="shared" si="66"/>
        <v>3</v>
      </c>
      <c r="AU221" s="1">
        <f t="shared" si="67"/>
        <v>0</v>
      </c>
      <c r="AV221" s="1" t="s">
        <v>210</v>
      </c>
      <c r="AW221" s="1">
        <v>-480.48</v>
      </c>
    </row>
    <row r="222" spans="4:49" x14ac:dyDescent="0.25">
      <c r="D222" s="12"/>
      <c r="AM222" s="108">
        <v>152</v>
      </c>
      <c r="AN222" s="1" t="s">
        <v>211</v>
      </c>
      <c r="AO222" s="1">
        <v>-105.48</v>
      </c>
      <c r="AP222" s="1">
        <f t="shared" si="62"/>
        <v>7204.5400000000373</v>
      </c>
      <c r="AQ222" s="1">
        <f t="shared" si="63"/>
        <v>1857.02</v>
      </c>
      <c r="AR222" s="1">
        <f t="shared" si="64"/>
        <v>-105.48</v>
      </c>
      <c r="AS222" s="1">
        <f t="shared" si="65"/>
        <v>1</v>
      </c>
      <c r="AT222" s="1">
        <f t="shared" si="66"/>
        <v>4</v>
      </c>
      <c r="AU222" s="1">
        <f t="shared" si="67"/>
        <v>0</v>
      </c>
      <c r="AV222" s="1" t="s">
        <v>211</v>
      </c>
      <c r="AW222" s="1">
        <v>-105.48</v>
      </c>
    </row>
    <row r="223" spans="4:49" x14ac:dyDescent="0.25">
      <c r="D223" s="12"/>
      <c r="AM223" s="108">
        <v>153</v>
      </c>
      <c r="AN223" s="1" t="s">
        <v>212</v>
      </c>
      <c r="AO223" s="1">
        <v>194.52</v>
      </c>
      <c r="AP223" s="1">
        <f t="shared" si="62"/>
        <v>7399.0600000000377</v>
      </c>
      <c r="AQ223" s="1">
        <f t="shared" si="63"/>
        <v>1857.02</v>
      </c>
      <c r="AR223" s="1">
        <f t="shared" si="64"/>
        <v>0</v>
      </c>
      <c r="AS223" s="1">
        <f t="shared" si="65"/>
        <v>0</v>
      </c>
      <c r="AT223" s="1">
        <f t="shared" si="66"/>
        <v>0</v>
      </c>
      <c r="AU223" s="1">
        <f t="shared" si="67"/>
        <v>1</v>
      </c>
      <c r="AV223" s="1" t="s">
        <v>212</v>
      </c>
      <c r="AW223" s="1">
        <v>194.52</v>
      </c>
    </row>
    <row r="224" spans="4:49" x14ac:dyDescent="0.25">
      <c r="D224" s="12"/>
      <c r="AM224" s="108">
        <v>154</v>
      </c>
      <c r="AN224" s="1" t="s">
        <v>213</v>
      </c>
      <c r="AO224" s="1">
        <v>294.52</v>
      </c>
      <c r="AP224" s="1">
        <f t="shared" si="62"/>
        <v>7693.5800000000381</v>
      </c>
      <c r="AQ224" s="1">
        <f t="shared" si="63"/>
        <v>1857.02</v>
      </c>
      <c r="AR224" s="1">
        <f t="shared" si="64"/>
        <v>0</v>
      </c>
      <c r="AS224" s="1">
        <f t="shared" si="65"/>
        <v>0</v>
      </c>
      <c r="AT224" s="1">
        <f t="shared" si="66"/>
        <v>0</v>
      </c>
      <c r="AU224" s="1">
        <f t="shared" si="67"/>
        <v>2</v>
      </c>
      <c r="AV224" s="1" t="s">
        <v>213</v>
      </c>
      <c r="AW224" s="1">
        <v>294.52</v>
      </c>
    </row>
    <row r="225" spans="4:49" x14ac:dyDescent="0.25">
      <c r="D225" s="12"/>
      <c r="AM225" s="108">
        <v>155</v>
      </c>
      <c r="AN225" s="1" t="s">
        <v>214</v>
      </c>
      <c r="AO225" s="1">
        <v>-267.98</v>
      </c>
      <c r="AP225" s="1">
        <f t="shared" si="62"/>
        <v>7425.6000000000386</v>
      </c>
      <c r="AQ225" s="1">
        <f t="shared" si="63"/>
        <v>1857.02</v>
      </c>
      <c r="AR225" s="1">
        <f t="shared" si="64"/>
        <v>-267.98</v>
      </c>
      <c r="AS225" s="1">
        <f t="shared" si="65"/>
        <v>1</v>
      </c>
      <c r="AT225" s="1">
        <f t="shared" si="66"/>
        <v>1</v>
      </c>
      <c r="AU225" s="1">
        <f t="shared" si="67"/>
        <v>0</v>
      </c>
      <c r="AV225" s="1" t="s">
        <v>214</v>
      </c>
      <c r="AW225" s="1">
        <v>-267.98</v>
      </c>
    </row>
    <row r="226" spans="4:49" x14ac:dyDescent="0.25">
      <c r="D226" s="12"/>
      <c r="AM226" s="108">
        <v>156</v>
      </c>
      <c r="AN226" s="1" t="s">
        <v>215</v>
      </c>
      <c r="AO226" s="1">
        <v>-80.48</v>
      </c>
      <c r="AP226" s="1">
        <f t="shared" si="62"/>
        <v>7345.120000000039</v>
      </c>
      <c r="AQ226" s="1">
        <f t="shared" si="63"/>
        <v>1857.02</v>
      </c>
      <c r="AR226" s="1">
        <f t="shared" si="64"/>
        <v>-80.48</v>
      </c>
      <c r="AS226" s="1">
        <f t="shared" si="65"/>
        <v>1</v>
      </c>
      <c r="AT226" s="1">
        <f t="shared" si="66"/>
        <v>2</v>
      </c>
      <c r="AU226" s="1">
        <f t="shared" si="67"/>
        <v>0</v>
      </c>
      <c r="AV226" s="1" t="s">
        <v>215</v>
      </c>
      <c r="AW226" s="1">
        <v>-80.48</v>
      </c>
    </row>
    <row r="227" spans="4:49" x14ac:dyDescent="0.25">
      <c r="D227" s="12"/>
      <c r="AM227" s="108">
        <v>157</v>
      </c>
      <c r="AN227" s="1" t="s">
        <v>216</v>
      </c>
      <c r="AO227" s="1">
        <v>332.02</v>
      </c>
      <c r="AP227" s="1">
        <f t="shared" si="62"/>
        <v>7677.1400000000394</v>
      </c>
      <c r="AQ227" s="1">
        <f t="shared" si="63"/>
        <v>1857.02</v>
      </c>
      <c r="AR227" s="1">
        <f t="shared" si="64"/>
        <v>0</v>
      </c>
      <c r="AS227" s="1">
        <f t="shared" si="65"/>
        <v>0</v>
      </c>
      <c r="AT227" s="1">
        <f t="shared" si="66"/>
        <v>0</v>
      </c>
      <c r="AU227" s="1">
        <f t="shared" si="67"/>
        <v>1</v>
      </c>
      <c r="AV227" s="1" t="s">
        <v>216</v>
      </c>
      <c r="AW227" s="1">
        <v>332.02</v>
      </c>
    </row>
    <row r="228" spans="4:49" x14ac:dyDescent="0.25">
      <c r="D228" s="12"/>
      <c r="AM228" s="108">
        <v>158</v>
      </c>
      <c r="AN228" s="1" t="s">
        <v>217</v>
      </c>
      <c r="AO228" s="1">
        <v>169.52</v>
      </c>
      <c r="AP228" s="1">
        <f t="shared" si="62"/>
        <v>7846.6600000000399</v>
      </c>
      <c r="AQ228" s="1">
        <f t="shared" si="63"/>
        <v>1857.02</v>
      </c>
      <c r="AR228" s="1">
        <f t="shared" si="64"/>
        <v>0</v>
      </c>
      <c r="AS228" s="1">
        <f t="shared" si="65"/>
        <v>0</v>
      </c>
      <c r="AT228" s="1">
        <f t="shared" si="66"/>
        <v>0</v>
      </c>
      <c r="AU228" s="1">
        <f t="shared" si="67"/>
        <v>2</v>
      </c>
      <c r="AV228" s="1" t="s">
        <v>217</v>
      </c>
      <c r="AW228" s="1">
        <v>169.52</v>
      </c>
    </row>
    <row r="229" spans="4:49" x14ac:dyDescent="0.25">
      <c r="D229" s="12"/>
      <c r="AM229" s="108">
        <v>159</v>
      </c>
      <c r="AN229" s="1" t="s">
        <v>218</v>
      </c>
      <c r="AO229" s="1">
        <v>207.02</v>
      </c>
      <c r="AP229" s="1">
        <f t="shared" si="62"/>
        <v>8053.6800000000403</v>
      </c>
      <c r="AQ229" s="1">
        <f t="shared" si="63"/>
        <v>1857.02</v>
      </c>
      <c r="AR229" s="1">
        <f t="shared" si="64"/>
        <v>0</v>
      </c>
      <c r="AS229" s="1">
        <f t="shared" si="65"/>
        <v>0</v>
      </c>
      <c r="AT229" s="1">
        <f t="shared" si="66"/>
        <v>0</v>
      </c>
      <c r="AU229" s="1">
        <f t="shared" si="67"/>
        <v>3</v>
      </c>
      <c r="AV229" s="1" t="s">
        <v>218</v>
      </c>
      <c r="AW229" s="1">
        <v>207.02</v>
      </c>
    </row>
    <row r="230" spans="4:49" x14ac:dyDescent="0.25">
      <c r="D230" s="12"/>
      <c r="AM230" s="108">
        <v>160</v>
      </c>
      <c r="AN230" s="1" t="s">
        <v>219</v>
      </c>
      <c r="AO230" s="1">
        <v>-217.98</v>
      </c>
      <c r="AP230" s="1">
        <f t="shared" si="62"/>
        <v>7835.7000000000407</v>
      </c>
      <c r="AQ230" s="1">
        <f t="shared" si="63"/>
        <v>1857.02</v>
      </c>
      <c r="AR230" s="1">
        <f t="shared" si="64"/>
        <v>-217.98</v>
      </c>
      <c r="AS230" s="1">
        <f t="shared" si="65"/>
        <v>1</v>
      </c>
      <c r="AT230" s="1">
        <f t="shared" si="66"/>
        <v>1</v>
      </c>
      <c r="AU230" s="1">
        <f t="shared" si="67"/>
        <v>0</v>
      </c>
      <c r="AV230" s="1" t="s">
        <v>219</v>
      </c>
      <c r="AW230" s="1">
        <v>-217.98</v>
      </c>
    </row>
    <row r="231" spans="4:49" x14ac:dyDescent="0.25">
      <c r="D231" s="12"/>
      <c r="AM231" s="108">
        <v>161</v>
      </c>
      <c r="AN231" s="1" t="s">
        <v>220</v>
      </c>
      <c r="AO231" s="1">
        <v>-780.48</v>
      </c>
      <c r="AP231" s="1">
        <f t="shared" si="62"/>
        <v>7055.2200000000412</v>
      </c>
      <c r="AQ231" s="1">
        <f t="shared" si="63"/>
        <v>1857.02</v>
      </c>
      <c r="AR231" s="1">
        <f t="shared" si="64"/>
        <v>-780.48</v>
      </c>
      <c r="AS231" s="1">
        <f t="shared" si="65"/>
        <v>1</v>
      </c>
      <c r="AT231" s="1">
        <f t="shared" si="66"/>
        <v>2</v>
      </c>
      <c r="AU231" s="1">
        <f t="shared" si="67"/>
        <v>0</v>
      </c>
      <c r="AV231" s="1" t="s">
        <v>220</v>
      </c>
      <c r="AW231" s="1">
        <v>-780.48</v>
      </c>
    </row>
    <row r="232" spans="4:49" x14ac:dyDescent="0.25">
      <c r="D232" s="12"/>
      <c r="AM232" s="108">
        <v>162</v>
      </c>
      <c r="AN232" s="1" t="s">
        <v>221</v>
      </c>
      <c r="AO232" s="1">
        <v>-80.48</v>
      </c>
      <c r="AP232" s="1">
        <f t="shared" si="62"/>
        <v>6974.7400000000416</v>
      </c>
      <c r="AQ232" s="1">
        <f t="shared" si="63"/>
        <v>1857.02</v>
      </c>
      <c r="AR232" s="1">
        <f t="shared" si="64"/>
        <v>-80.48</v>
      </c>
      <c r="AS232" s="1">
        <f t="shared" si="65"/>
        <v>1</v>
      </c>
      <c r="AT232" s="1">
        <f t="shared" si="66"/>
        <v>3</v>
      </c>
      <c r="AU232" s="1">
        <f t="shared" si="67"/>
        <v>0</v>
      </c>
      <c r="AV232" s="1" t="s">
        <v>221</v>
      </c>
      <c r="AW232" s="1">
        <v>-80.48</v>
      </c>
    </row>
    <row r="233" spans="4:49" x14ac:dyDescent="0.25">
      <c r="D233" s="12"/>
      <c r="AM233" s="108">
        <v>163</v>
      </c>
      <c r="AN233" s="1" t="s">
        <v>222</v>
      </c>
      <c r="AO233" s="1">
        <v>-492.98</v>
      </c>
      <c r="AP233" s="1">
        <f t="shared" si="62"/>
        <v>6481.7600000000421</v>
      </c>
      <c r="AQ233" s="1">
        <f t="shared" si="63"/>
        <v>1857.02</v>
      </c>
      <c r="AR233" s="1">
        <f t="shared" si="64"/>
        <v>-492.98</v>
      </c>
      <c r="AS233" s="1">
        <f t="shared" si="65"/>
        <v>1</v>
      </c>
      <c r="AT233" s="1">
        <f t="shared" si="66"/>
        <v>4</v>
      </c>
      <c r="AU233" s="1">
        <f t="shared" si="67"/>
        <v>0</v>
      </c>
      <c r="AV233" s="1" t="s">
        <v>222</v>
      </c>
      <c r="AW233" s="1">
        <v>-492.98</v>
      </c>
    </row>
    <row r="234" spans="4:49" x14ac:dyDescent="0.25">
      <c r="D234" s="12"/>
      <c r="AM234" s="108">
        <v>164</v>
      </c>
      <c r="AN234" s="1" t="s">
        <v>223</v>
      </c>
      <c r="AO234" s="1">
        <v>107.02</v>
      </c>
      <c r="AP234" s="1">
        <f t="shared" si="62"/>
        <v>6588.7800000000425</v>
      </c>
      <c r="AQ234" s="1">
        <f t="shared" si="63"/>
        <v>1857.02</v>
      </c>
      <c r="AR234" s="1">
        <f t="shared" si="64"/>
        <v>0</v>
      </c>
      <c r="AS234" s="1">
        <f t="shared" si="65"/>
        <v>0</v>
      </c>
      <c r="AT234" s="1">
        <f t="shared" si="66"/>
        <v>0</v>
      </c>
      <c r="AU234" s="1">
        <f t="shared" si="67"/>
        <v>1</v>
      </c>
      <c r="AV234" s="1" t="s">
        <v>223</v>
      </c>
      <c r="AW234" s="1">
        <v>107.02</v>
      </c>
    </row>
    <row r="235" spans="4:49" x14ac:dyDescent="0.25">
      <c r="D235" s="12"/>
      <c r="AM235" s="108">
        <v>165</v>
      </c>
      <c r="AN235" s="1" t="s">
        <v>224</v>
      </c>
      <c r="AO235" s="1">
        <v>194.52</v>
      </c>
      <c r="AP235" s="1">
        <f t="shared" si="62"/>
        <v>6783.3000000000429</v>
      </c>
      <c r="AQ235" s="1">
        <f t="shared" si="63"/>
        <v>1857.02</v>
      </c>
      <c r="AR235" s="1">
        <f t="shared" si="64"/>
        <v>0</v>
      </c>
      <c r="AS235" s="1">
        <f t="shared" si="65"/>
        <v>0</v>
      </c>
      <c r="AT235" s="1">
        <f t="shared" si="66"/>
        <v>0</v>
      </c>
      <c r="AU235" s="1">
        <f t="shared" si="67"/>
        <v>2</v>
      </c>
      <c r="AV235" s="1" t="s">
        <v>224</v>
      </c>
      <c r="AW235" s="1">
        <v>194.52</v>
      </c>
    </row>
    <row r="236" spans="4:49" x14ac:dyDescent="0.25">
      <c r="D236" s="12"/>
      <c r="AM236" s="108">
        <v>166</v>
      </c>
      <c r="AN236" s="1" t="s">
        <v>225</v>
      </c>
      <c r="AO236" s="1">
        <v>844.52</v>
      </c>
      <c r="AP236" s="1">
        <f t="shared" si="62"/>
        <v>7627.8200000000434</v>
      </c>
      <c r="AQ236" s="1">
        <f t="shared" si="63"/>
        <v>1857.02</v>
      </c>
      <c r="AR236" s="1">
        <f t="shared" si="64"/>
        <v>0</v>
      </c>
      <c r="AS236" s="1">
        <f t="shared" si="65"/>
        <v>0</v>
      </c>
      <c r="AT236" s="1">
        <f t="shared" si="66"/>
        <v>0</v>
      </c>
      <c r="AU236" s="1">
        <f t="shared" si="67"/>
        <v>3</v>
      </c>
      <c r="AV236" s="1" t="s">
        <v>225</v>
      </c>
      <c r="AW236" s="1">
        <v>844.52</v>
      </c>
    </row>
    <row r="237" spans="4:49" x14ac:dyDescent="0.25">
      <c r="D237" s="12"/>
      <c r="AM237" s="108">
        <v>167</v>
      </c>
      <c r="AN237" s="1" t="s">
        <v>226</v>
      </c>
      <c r="AO237" s="1">
        <v>169.52</v>
      </c>
      <c r="AP237" s="1">
        <f t="shared" si="62"/>
        <v>7797.3400000000438</v>
      </c>
      <c r="AQ237" s="1">
        <f t="shared" si="63"/>
        <v>1857.02</v>
      </c>
      <c r="AR237" s="1">
        <f t="shared" si="64"/>
        <v>0</v>
      </c>
      <c r="AS237" s="1">
        <f t="shared" si="65"/>
        <v>0</v>
      </c>
      <c r="AT237" s="1">
        <f t="shared" si="66"/>
        <v>0</v>
      </c>
      <c r="AU237" s="1">
        <f t="shared" si="67"/>
        <v>4</v>
      </c>
      <c r="AV237" s="1" t="s">
        <v>226</v>
      </c>
      <c r="AW237" s="1">
        <v>169.52</v>
      </c>
    </row>
    <row r="238" spans="4:49" x14ac:dyDescent="0.25">
      <c r="D238" s="12"/>
      <c r="AM238" s="108">
        <v>168</v>
      </c>
      <c r="AN238" s="1" t="s">
        <v>227</v>
      </c>
      <c r="AO238" s="1">
        <v>-42.98</v>
      </c>
      <c r="AP238" s="1">
        <f t="shared" si="62"/>
        <v>7754.3600000000442</v>
      </c>
      <c r="AQ238" s="1">
        <f t="shared" si="63"/>
        <v>1857.02</v>
      </c>
      <c r="AR238" s="1">
        <f t="shared" si="64"/>
        <v>-42.98</v>
      </c>
      <c r="AS238" s="1">
        <f t="shared" si="65"/>
        <v>1</v>
      </c>
      <c r="AT238" s="1">
        <f t="shared" si="66"/>
        <v>1</v>
      </c>
      <c r="AU238" s="1">
        <f t="shared" si="67"/>
        <v>0</v>
      </c>
      <c r="AV238" s="1" t="s">
        <v>227</v>
      </c>
      <c r="AW238" s="1">
        <v>-42.98</v>
      </c>
    </row>
    <row r="239" spans="4:49" x14ac:dyDescent="0.25">
      <c r="D239" s="12"/>
      <c r="AM239" s="108">
        <v>169</v>
      </c>
      <c r="AN239" s="1" t="s">
        <v>228</v>
      </c>
      <c r="AO239" s="1">
        <v>-180.48</v>
      </c>
      <c r="AP239" s="1">
        <f t="shared" si="62"/>
        <v>7573.8800000000447</v>
      </c>
      <c r="AQ239" s="1">
        <f t="shared" si="63"/>
        <v>1857.02</v>
      </c>
      <c r="AR239" s="1">
        <f t="shared" si="64"/>
        <v>-180.48</v>
      </c>
      <c r="AS239" s="1">
        <f t="shared" si="65"/>
        <v>1</v>
      </c>
      <c r="AT239" s="1">
        <f t="shared" si="66"/>
        <v>2</v>
      </c>
      <c r="AU239" s="1">
        <f t="shared" si="67"/>
        <v>0</v>
      </c>
      <c r="AV239" s="1" t="s">
        <v>228</v>
      </c>
      <c r="AW239" s="1">
        <v>-180.48</v>
      </c>
    </row>
    <row r="240" spans="4:49" x14ac:dyDescent="0.25">
      <c r="D240" s="12"/>
      <c r="AM240" s="108">
        <v>170</v>
      </c>
      <c r="AN240" s="1" t="s">
        <v>229</v>
      </c>
      <c r="AO240" s="1">
        <v>44.52</v>
      </c>
      <c r="AP240" s="1">
        <f t="shared" si="62"/>
        <v>7618.4000000000451</v>
      </c>
      <c r="AQ240" s="1">
        <f t="shared" si="63"/>
        <v>1857.02</v>
      </c>
      <c r="AR240" s="1">
        <f t="shared" si="64"/>
        <v>0</v>
      </c>
      <c r="AS240" s="1">
        <f t="shared" si="65"/>
        <v>0</v>
      </c>
      <c r="AT240" s="1">
        <f t="shared" si="66"/>
        <v>0</v>
      </c>
      <c r="AU240" s="1">
        <f t="shared" si="67"/>
        <v>1</v>
      </c>
      <c r="AV240" s="1" t="s">
        <v>229</v>
      </c>
      <c r="AW240" s="1">
        <v>44.52</v>
      </c>
    </row>
    <row r="241" spans="4:49" x14ac:dyDescent="0.25">
      <c r="D241" s="12"/>
      <c r="AM241" s="108">
        <v>171</v>
      </c>
      <c r="AN241" s="1" t="s">
        <v>230</v>
      </c>
      <c r="AO241" s="1">
        <v>207.02</v>
      </c>
      <c r="AP241" s="1">
        <f t="shared" si="62"/>
        <v>7825.4200000000455</v>
      </c>
      <c r="AQ241" s="1">
        <f t="shared" si="63"/>
        <v>1857.02</v>
      </c>
      <c r="AR241" s="1">
        <f t="shared" si="64"/>
        <v>0</v>
      </c>
      <c r="AS241" s="1">
        <f t="shared" si="65"/>
        <v>0</v>
      </c>
      <c r="AT241" s="1">
        <f t="shared" si="66"/>
        <v>0</v>
      </c>
      <c r="AU241" s="1">
        <f t="shared" si="67"/>
        <v>2</v>
      </c>
      <c r="AV241" s="1" t="s">
        <v>230</v>
      </c>
      <c r="AW241" s="1">
        <v>207.02</v>
      </c>
    </row>
    <row r="242" spans="4:49" x14ac:dyDescent="0.25">
      <c r="D242" s="12"/>
      <c r="AM242" s="108">
        <v>172</v>
      </c>
      <c r="AN242" s="1" t="s">
        <v>231</v>
      </c>
      <c r="AO242" s="1">
        <v>44.52</v>
      </c>
      <c r="AP242" s="1">
        <f t="shared" si="62"/>
        <v>7869.940000000046</v>
      </c>
      <c r="AQ242" s="1">
        <f t="shared" si="63"/>
        <v>1857.02</v>
      </c>
      <c r="AR242" s="1">
        <f t="shared" si="64"/>
        <v>0</v>
      </c>
      <c r="AS242" s="1">
        <f t="shared" si="65"/>
        <v>0</v>
      </c>
      <c r="AT242" s="1">
        <f t="shared" si="66"/>
        <v>0</v>
      </c>
      <c r="AU242" s="1">
        <f t="shared" si="67"/>
        <v>3</v>
      </c>
      <c r="AV242" s="1" t="s">
        <v>231</v>
      </c>
      <c r="AW242" s="1">
        <v>44.52</v>
      </c>
    </row>
    <row r="243" spans="4:49" x14ac:dyDescent="0.25">
      <c r="D243" s="12"/>
      <c r="AM243" s="108">
        <v>173</v>
      </c>
      <c r="AN243" s="1" t="s">
        <v>232</v>
      </c>
      <c r="AO243" s="1">
        <v>-192.98</v>
      </c>
      <c r="AP243" s="1">
        <f t="shared" si="62"/>
        <v>7676.9600000000464</v>
      </c>
      <c r="AQ243" s="1">
        <f t="shared" si="63"/>
        <v>1857.02</v>
      </c>
      <c r="AR243" s="1">
        <f t="shared" si="64"/>
        <v>-192.98</v>
      </c>
      <c r="AS243" s="1">
        <f t="shared" si="65"/>
        <v>1</v>
      </c>
      <c r="AT243" s="1">
        <f t="shared" si="66"/>
        <v>1</v>
      </c>
      <c r="AU243" s="1">
        <f t="shared" si="67"/>
        <v>0</v>
      </c>
      <c r="AV243" s="1" t="s">
        <v>232</v>
      </c>
      <c r="AW243" s="1">
        <v>-192.98</v>
      </c>
    </row>
    <row r="244" spans="4:49" x14ac:dyDescent="0.25">
      <c r="D244" s="12"/>
      <c r="AM244" s="108">
        <v>174</v>
      </c>
      <c r="AN244" s="1" t="s">
        <v>233</v>
      </c>
      <c r="AO244" s="1">
        <v>419.52</v>
      </c>
      <c r="AP244" s="1">
        <f t="shared" si="62"/>
        <v>8096.4800000000469</v>
      </c>
      <c r="AQ244" s="1">
        <f t="shared" si="63"/>
        <v>1857.02</v>
      </c>
      <c r="AR244" s="1">
        <f t="shared" si="64"/>
        <v>0</v>
      </c>
      <c r="AS244" s="1">
        <f t="shared" si="65"/>
        <v>0</v>
      </c>
      <c r="AT244" s="1">
        <f t="shared" si="66"/>
        <v>0</v>
      </c>
      <c r="AU244" s="1">
        <f t="shared" si="67"/>
        <v>1</v>
      </c>
      <c r="AV244" s="1" t="s">
        <v>233</v>
      </c>
      <c r="AW244" s="1">
        <v>419.52</v>
      </c>
    </row>
    <row r="245" spans="4:49" x14ac:dyDescent="0.25">
      <c r="D245" s="12"/>
      <c r="AM245" s="108">
        <v>175</v>
      </c>
      <c r="AN245" s="1" t="s">
        <v>234</v>
      </c>
      <c r="AO245" s="1">
        <v>-5.48</v>
      </c>
      <c r="AP245" s="1">
        <f t="shared" si="62"/>
        <v>8091.0000000000473</v>
      </c>
      <c r="AQ245" s="1">
        <f t="shared" si="63"/>
        <v>1857.02</v>
      </c>
      <c r="AR245" s="1">
        <f t="shared" si="64"/>
        <v>-5.48</v>
      </c>
      <c r="AS245" s="1">
        <f t="shared" si="65"/>
        <v>1</v>
      </c>
      <c r="AT245" s="1">
        <f t="shared" si="66"/>
        <v>1</v>
      </c>
      <c r="AU245" s="1">
        <f t="shared" si="67"/>
        <v>0</v>
      </c>
      <c r="AV245" s="1" t="s">
        <v>234</v>
      </c>
      <c r="AW245" s="1">
        <v>-5.48</v>
      </c>
    </row>
    <row r="246" spans="4:49" x14ac:dyDescent="0.25">
      <c r="D246" s="12"/>
      <c r="AM246" s="108">
        <v>176</v>
      </c>
      <c r="AN246" s="1" t="s">
        <v>235</v>
      </c>
      <c r="AO246" s="1">
        <v>282.02</v>
      </c>
      <c r="AP246" s="1">
        <f t="shared" si="62"/>
        <v>8373.0200000000477</v>
      </c>
      <c r="AQ246" s="1">
        <f t="shared" si="63"/>
        <v>1857.02</v>
      </c>
      <c r="AR246" s="1">
        <f t="shared" si="64"/>
        <v>0</v>
      </c>
      <c r="AS246" s="1">
        <f t="shared" si="65"/>
        <v>0</v>
      </c>
      <c r="AT246" s="1">
        <f t="shared" si="66"/>
        <v>0</v>
      </c>
      <c r="AU246" s="1">
        <f t="shared" si="67"/>
        <v>1</v>
      </c>
      <c r="AV246" s="1" t="s">
        <v>235</v>
      </c>
      <c r="AW246" s="1">
        <v>282.02</v>
      </c>
    </row>
    <row r="247" spans="4:49" x14ac:dyDescent="0.25">
      <c r="D247" s="12"/>
      <c r="AM247" s="108">
        <v>177</v>
      </c>
      <c r="AN247" s="1" t="s">
        <v>236</v>
      </c>
      <c r="AO247" s="1">
        <v>7.02</v>
      </c>
      <c r="AP247" s="1">
        <f t="shared" si="62"/>
        <v>8380.0400000000482</v>
      </c>
      <c r="AQ247" s="1">
        <f t="shared" si="63"/>
        <v>1857.02</v>
      </c>
      <c r="AR247" s="1">
        <f t="shared" si="64"/>
        <v>0</v>
      </c>
      <c r="AS247" s="1">
        <f t="shared" si="65"/>
        <v>0</v>
      </c>
      <c r="AT247" s="1">
        <f t="shared" si="66"/>
        <v>0</v>
      </c>
      <c r="AU247" s="1">
        <f t="shared" si="67"/>
        <v>2</v>
      </c>
      <c r="AV247" s="1" t="s">
        <v>236</v>
      </c>
      <c r="AW247" s="1">
        <v>7.02</v>
      </c>
    </row>
    <row r="248" spans="4:49" x14ac:dyDescent="0.25">
      <c r="D248" s="12"/>
      <c r="AM248" s="108">
        <v>178</v>
      </c>
      <c r="AN248" s="1" t="s">
        <v>237</v>
      </c>
      <c r="AO248" s="1">
        <v>-280.48</v>
      </c>
      <c r="AP248" s="1">
        <f t="shared" si="62"/>
        <v>8099.5600000000486</v>
      </c>
      <c r="AQ248" s="1">
        <f t="shared" si="63"/>
        <v>1857.02</v>
      </c>
      <c r="AR248" s="1">
        <f t="shared" si="64"/>
        <v>-280.48</v>
      </c>
      <c r="AS248" s="1">
        <f t="shared" si="65"/>
        <v>1</v>
      </c>
      <c r="AT248" s="1">
        <f t="shared" si="66"/>
        <v>1</v>
      </c>
      <c r="AU248" s="1">
        <f t="shared" si="67"/>
        <v>0</v>
      </c>
      <c r="AV248" s="1" t="s">
        <v>237</v>
      </c>
      <c r="AW248" s="1">
        <v>-280.48</v>
      </c>
    </row>
    <row r="249" spans="4:49" x14ac:dyDescent="0.25">
      <c r="D249" s="12"/>
      <c r="AM249" s="108">
        <v>179</v>
      </c>
      <c r="AN249" s="1" t="s">
        <v>238</v>
      </c>
      <c r="AO249" s="1">
        <v>132.02000000000001</v>
      </c>
      <c r="AP249" s="1">
        <f t="shared" si="62"/>
        <v>8231.580000000049</v>
      </c>
      <c r="AQ249" s="1">
        <f t="shared" si="63"/>
        <v>1857.02</v>
      </c>
      <c r="AR249" s="1">
        <f t="shared" si="64"/>
        <v>0</v>
      </c>
      <c r="AS249" s="1">
        <f t="shared" si="65"/>
        <v>0</v>
      </c>
      <c r="AT249" s="1">
        <f t="shared" si="66"/>
        <v>0</v>
      </c>
      <c r="AU249" s="1">
        <f t="shared" si="67"/>
        <v>1</v>
      </c>
      <c r="AV249" s="1" t="s">
        <v>238</v>
      </c>
      <c r="AW249" s="1">
        <v>132.02000000000001</v>
      </c>
    </row>
    <row r="250" spans="4:49" x14ac:dyDescent="0.25">
      <c r="D250" s="12"/>
      <c r="AM250" s="108">
        <v>180</v>
      </c>
      <c r="AN250" s="1" t="s">
        <v>239</v>
      </c>
      <c r="AO250" s="1">
        <v>319.52</v>
      </c>
      <c r="AP250" s="1">
        <f t="shared" si="62"/>
        <v>8551.1000000000495</v>
      </c>
      <c r="AQ250" s="1">
        <f t="shared" si="63"/>
        <v>1857.02</v>
      </c>
      <c r="AR250" s="1">
        <f t="shared" si="64"/>
        <v>0</v>
      </c>
      <c r="AS250" s="1">
        <f t="shared" si="65"/>
        <v>0</v>
      </c>
      <c r="AT250" s="1">
        <f t="shared" si="66"/>
        <v>0</v>
      </c>
      <c r="AU250" s="1">
        <f t="shared" si="67"/>
        <v>2</v>
      </c>
      <c r="AV250" s="1" t="s">
        <v>239</v>
      </c>
      <c r="AW250" s="1">
        <v>319.52</v>
      </c>
    </row>
    <row r="251" spans="4:49" x14ac:dyDescent="0.25">
      <c r="D251" s="12"/>
      <c r="AM251" s="108">
        <v>181</v>
      </c>
      <c r="AN251" s="1" t="s">
        <v>240</v>
      </c>
      <c r="AO251" s="1">
        <v>319.52</v>
      </c>
      <c r="AP251" s="1">
        <f t="shared" si="62"/>
        <v>8870.6200000000499</v>
      </c>
      <c r="AQ251" s="1">
        <f t="shared" si="63"/>
        <v>1857.02</v>
      </c>
      <c r="AR251" s="1">
        <f t="shared" si="64"/>
        <v>0</v>
      </c>
      <c r="AS251" s="1">
        <f t="shared" si="65"/>
        <v>0</v>
      </c>
      <c r="AT251" s="1">
        <f t="shared" si="66"/>
        <v>0</v>
      </c>
      <c r="AU251" s="1">
        <f t="shared" si="67"/>
        <v>3</v>
      </c>
      <c r="AV251" s="1" t="s">
        <v>240</v>
      </c>
      <c r="AW251" s="1">
        <v>319.52</v>
      </c>
    </row>
    <row r="252" spans="4:49" x14ac:dyDescent="0.25">
      <c r="D252" s="12"/>
      <c r="AM252" s="108">
        <v>182</v>
      </c>
      <c r="AN252" s="1" t="s">
        <v>241</v>
      </c>
      <c r="AO252" s="1">
        <v>-117.98</v>
      </c>
      <c r="AP252" s="1">
        <f t="shared" si="62"/>
        <v>8752.6400000000503</v>
      </c>
      <c r="AQ252" s="1">
        <f t="shared" si="63"/>
        <v>1857.02</v>
      </c>
      <c r="AR252" s="1">
        <f t="shared" si="64"/>
        <v>-117.98</v>
      </c>
      <c r="AS252" s="1">
        <f t="shared" si="65"/>
        <v>1</v>
      </c>
      <c r="AT252" s="1">
        <f t="shared" si="66"/>
        <v>1</v>
      </c>
      <c r="AU252" s="1">
        <f t="shared" si="67"/>
        <v>0</v>
      </c>
      <c r="AV252" s="1" t="s">
        <v>241</v>
      </c>
      <c r="AW252" s="1">
        <v>-117.98</v>
      </c>
    </row>
    <row r="253" spans="4:49" x14ac:dyDescent="0.25">
      <c r="D253" s="12"/>
      <c r="AM253" s="108">
        <v>183</v>
      </c>
      <c r="AN253" s="1" t="s">
        <v>242</v>
      </c>
      <c r="AO253" s="1">
        <v>357.02</v>
      </c>
      <c r="AP253" s="1">
        <f t="shared" si="62"/>
        <v>9109.6600000000508</v>
      </c>
      <c r="AQ253" s="1">
        <f t="shared" si="63"/>
        <v>1857.02</v>
      </c>
      <c r="AR253" s="1">
        <f t="shared" si="64"/>
        <v>0</v>
      </c>
      <c r="AS253" s="1">
        <f t="shared" si="65"/>
        <v>0</v>
      </c>
      <c r="AT253" s="1">
        <f t="shared" si="66"/>
        <v>0</v>
      </c>
      <c r="AU253" s="1">
        <f t="shared" si="67"/>
        <v>1</v>
      </c>
      <c r="AV253" s="1" t="s">
        <v>242</v>
      </c>
      <c r="AW253" s="1">
        <v>357.02</v>
      </c>
    </row>
    <row r="254" spans="4:49" x14ac:dyDescent="0.25">
      <c r="D254" s="12"/>
      <c r="AM254" s="108">
        <v>184</v>
      </c>
      <c r="AN254" s="1" t="s">
        <v>243</v>
      </c>
      <c r="AO254" s="1">
        <v>194.52</v>
      </c>
      <c r="AP254" s="1">
        <f t="shared" si="62"/>
        <v>9304.1800000000512</v>
      </c>
      <c r="AQ254" s="1">
        <f t="shared" si="63"/>
        <v>1857.02</v>
      </c>
      <c r="AR254" s="1">
        <f t="shared" si="64"/>
        <v>0</v>
      </c>
      <c r="AS254" s="1">
        <f t="shared" si="65"/>
        <v>0</v>
      </c>
      <c r="AT254" s="1">
        <f t="shared" si="66"/>
        <v>0</v>
      </c>
      <c r="AU254" s="1">
        <f t="shared" si="67"/>
        <v>2</v>
      </c>
      <c r="AV254" s="1" t="s">
        <v>243</v>
      </c>
      <c r="AW254" s="1">
        <v>194.52</v>
      </c>
    </row>
    <row r="255" spans="4:49" x14ac:dyDescent="0.25">
      <c r="D255" s="12"/>
      <c r="AM255" s="108">
        <v>185</v>
      </c>
      <c r="AN255" s="1" t="s">
        <v>244</v>
      </c>
      <c r="AO255" s="1">
        <v>7.02</v>
      </c>
      <c r="AP255" s="1">
        <f t="shared" si="62"/>
        <v>9311.2000000000517</v>
      </c>
      <c r="AQ255" s="1">
        <f t="shared" si="63"/>
        <v>1857.02</v>
      </c>
      <c r="AR255" s="1">
        <f t="shared" si="64"/>
        <v>0</v>
      </c>
      <c r="AS255" s="1">
        <f t="shared" si="65"/>
        <v>0</v>
      </c>
      <c r="AT255" s="1">
        <f t="shared" si="66"/>
        <v>0</v>
      </c>
      <c r="AU255" s="1">
        <f t="shared" si="67"/>
        <v>3</v>
      </c>
      <c r="AV255" s="1" t="s">
        <v>244</v>
      </c>
      <c r="AW255" s="1">
        <v>7.02</v>
      </c>
    </row>
    <row r="256" spans="4:49" x14ac:dyDescent="0.25">
      <c r="D256" s="12"/>
      <c r="AM256" s="108">
        <v>186</v>
      </c>
      <c r="AN256" s="1" t="s">
        <v>245</v>
      </c>
      <c r="AO256" s="1">
        <v>-455.48</v>
      </c>
      <c r="AP256" s="1">
        <f t="shared" si="62"/>
        <v>8855.7200000000521</v>
      </c>
      <c r="AQ256" s="1">
        <f t="shared" si="63"/>
        <v>1857.02</v>
      </c>
      <c r="AR256" s="1">
        <f t="shared" si="64"/>
        <v>-455.48</v>
      </c>
      <c r="AS256" s="1">
        <f t="shared" si="65"/>
        <v>1</v>
      </c>
      <c r="AT256" s="1">
        <f t="shared" si="66"/>
        <v>1</v>
      </c>
      <c r="AU256" s="1">
        <f t="shared" si="67"/>
        <v>0</v>
      </c>
      <c r="AV256" s="1" t="s">
        <v>245</v>
      </c>
      <c r="AW256" s="1">
        <v>-455.48</v>
      </c>
    </row>
    <row r="257" spans="4:49" x14ac:dyDescent="0.25">
      <c r="D257" s="12"/>
      <c r="AM257" s="108">
        <v>187</v>
      </c>
      <c r="AN257" s="1" t="s">
        <v>246</v>
      </c>
      <c r="AO257" s="1">
        <v>-717.98</v>
      </c>
      <c r="AP257" s="1">
        <f t="shared" si="62"/>
        <v>8137.7400000000525</v>
      </c>
      <c r="AQ257" s="1">
        <f t="shared" si="63"/>
        <v>1857.02</v>
      </c>
      <c r="AR257" s="1">
        <f t="shared" si="64"/>
        <v>-717.98</v>
      </c>
      <c r="AS257" s="1">
        <f t="shared" si="65"/>
        <v>1</v>
      </c>
      <c r="AT257" s="1">
        <f t="shared" si="66"/>
        <v>2</v>
      </c>
      <c r="AU257" s="1">
        <f t="shared" si="67"/>
        <v>0</v>
      </c>
      <c r="AV257" s="1" t="s">
        <v>246</v>
      </c>
      <c r="AW257" s="1">
        <v>-717.98</v>
      </c>
    </row>
    <row r="258" spans="4:49" x14ac:dyDescent="0.25">
      <c r="D258" s="12"/>
      <c r="AM258" s="108">
        <v>188</v>
      </c>
      <c r="AN258" s="1" t="s">
        <v>247</v>
      </c>
      <c r="AO258" s="1">
        <v>457.02</v>
      </c>
      <c r="AP258" s="1">
        <f t="shared" si="62"/>
        <v>8594.760000000053</v>
      </c>
      <c r="AQ258" s="1">
        <f t="shared" si="63"/>
        <v>1857.02</v>
      </c>
      <c r="AR258" s="1">
        <f t="shared" si="64"/>
        <v>0</v>
      </c>
      <c r="AS258" s="1">
        <f t="shared" si="65"/>
        <v>0</v>
      </c>
      <c r="AT258" s="1">
        <f t="shared" si="66"/>
        <v>0</v>
      </c>
      <c r="AU258" s="1">
        <f t="shared" si="67"/>
        <v>1</v>
      </c>
      <c r="AV258" s="1" t="s">
        <v>247</v>
      </c>
      <c r="AW258" s="1">
        <v>457.02</v>
      </c>
    </row>
    <row r="259" spans="4:49" x14ac:dyDescent="0.25">
      <c r="D259" s="12"/>
      <c r="AM259" s="108">
        <v>189</v>
      </c>
      <c r="AN259" s="1" t="s">
        <v>248</v>
      </c>
      <c r="AO259" s="1">
        <v>157.02000000000001</v>
      </c>
      <c r="AP259" s="1">
        <f t="shared" si="62"/>
        <v>8751.7800000000534</v>
      </c>
      <c r="AQ259" s="1">
        <f t="shared" si="63"/>
        <v>1857.02</v>
      </c>
      <c r="AR259" s="1">
        <f t="shared" si="64"/>
        <v>0</v>
      </c>
      <c r="AS259" s="1">
        <f t="shared" si="65"/>
        <v>0</v>
      </c>
      <c r="AT259" s="1">
        <f t="shared" si="66"/>
        <v>0</v>
      </c>
      <c r="AU259" s="1">
        <f t="shared" si="67"/>
        <v>2</v>
      </c>
      <c r="AV259" s="1" t="s">
        <v>248</v>
      </c>
      <c r="AW259" s="1">
        <v>157.02000000000001</v>
      </c>
    </row>
    <row r="260" spans="4:49" x14ac:dyDescent="0.25">
      <c r="D260" s="12"/>
      <c r="AM260" s="108">
        <v>190</v>
      </c>
      <c r="AN260" s="1" t="s">
        <v>249</v>
      </c>
      <c r="AO260" s="1">
        <v>144.52000000000001</v>
      </c>
      <c r="AP260" s="1">
        <f t="shared" si="62"/>
        <v>8896.3000000000538</v>
      </c>
      <c r="AQ260" s="1">
        <f t="shared" si="63"/>
        <v>1857.02</v>
      </c>
      <c r="AR260" s="1">
        <f t="shared" si="64"/>
        <v>0</v>
      </c>
      <c r="AS260" s="1">
        <f t="shared" si="65"/>
        <v>0</v>
      </c>
      <c r="AT260" s="1">
        <f t="shared" si="66"/>
        <v>0</v>
      </c>
      <c r="AU260" s="1">
        <f t="shared" si="67"/>
        <v>3</v>
      </c>
      <c r="AV260" s="1" t="s">
        <v>249</v>
      </c>
      <c r="AW260" s="1">
        <v>144.52000000000001</v>
      </c>
    </row>
    <row r="261" spans="4:49" x14ac:dyDescent="0.25">
      <c r="D261" s="12"/>
      <c r="AM261" s="108">
        <v>191</v>
      </c>
      <c r="AN261" s="1" t="s">
        <v>250</v>
      </c>
      <c r="AO261" s="1">
        <v>319.52</v>
      </c>
      <c r="AP261" s="1">
        <f t="shared" si="62"/>
        <v>9215.8200000000543</v>
      </c>
      <c r="AQ261" s="1">
        <f t="shared" si="63"/>
        <v>1857.02</v>
      </c>
      <c r="AR261" s="1">
        <f t="shared" si="64"/>
        <v>0</v>
      </c>
      <c r="AS261" s="1">
        <f t="shared" si="65"/>
        <v>0</v>
      </c>
      <c r="AT261" s="1">
        <f t="shared" si="66"/>
        <v>0</v>
      </c>
      <c r="AU261" s="1">
        <f t="shared" si="67"/>
        <v>4</v>
      </c>
      <c r="AV261" s="1" t="s">
        <v>250</v>
      </c>
      <c r="AW261" s="1">
        <v>319.52</v>
      </c>
    </row>
    <row r="262" spans="4:49" x14ac:dyDescent="0.25">
      <c r="D262" s="12"/>
      <c r="AM262" s="108">
        <v>192</v>
      </c>
      <c r="AN262" s="1" t="s">
        <v>251</v>
      </c>
      <c r="AO262" s="1">
        <v>-42.98</v>
      </c>
      <c r="AP262" s="1">
        <f t="shared" si="62"/>
        <v>9172.8400000000547</v>
      </c>
      <c r="AQ262" s="1">
        <f t="shared" si="63"/>
        <v>1857.02</v>
      </c>
      <c r="AR262" s="1">
        <f t="shared" si="64"/>
        <v>-42.98</v>
      </c>
      <c r="AS262" s="1">
        <f t="shared" si="65"/>
        <v>1</v>
      </c>
      <c r="AT262" s="1">
        <f t="shared" si="66"/>
        <v>1</v>
      </c>
      <c r="AU262" s="1">
        <f t="shared" si="67"/>
        <v>0</v>
      </c>
      <c r="AV262" s="1" t="s">
        <v>251</v>
      </c>
      <c r="AW262" s="1">
        <v>-42.98</v>
      </c>
    </row>
    <row r="263" spans="4:49" x14ac:dyDescent="0.25">
      <c r="D263" s="12"/>
      <c r="AM263" s="108">
        <v>193</v>
      </c>
      <c r="AN263" s="1" t="s">
        <v>252</v>
      </c>
      <c r="AO263" s="1">
        <v>-67.98</v>
      </c>
      <c r="AP263" s="1">
        <f t="shared" si="62"/>
        <v>9104.8600000000552</v>
      </c>
      <c r="AQ263" s="1">
        <f t="shared" si="63"/>
        <v>1857.02</v>
      </c>
      <c r="AR263" s="1">
        <f t="shared" si="64"/>
        <v>-67.98</v>
      </c>
      <c r="AS263" s="1">
        <f t="shared" si="65"/>
        <v>1</v>
      </c>
      <c r="AT263" s="1">
        <f t="shared" si="66"/>
        <v>2</v>
      </c>
      <c r="AU263" s="1">
        <f t="shared" si="67"/>
        <v>0</v>
      </c>
      <c r="AV263" s="1" t="s">
        <v>252</v>
      </c>
      <c r="AW263" s="1">
        <v>-67.98</v>
      </c>
    </row>
    <row r="264" spans="4:49" x14ac:dyDescent="0.25">
      <c r="D264" s="12"/>
      <c r="AM264" s="108">
        <v>194</v>
      </c>
      <c r="AN264" s="1" t="s">
        <v>253</v>
      </c>
      <c r="AO264" s="1">
        <v>607.02</v>
      </c>
      <c r="AP264" s="1">
        <f t="shared" si="62"/>
        <v>9711.8800000000556</v>
      </c>
      <c r="AQ264" s="1">
        <f t="shared" si="63"/>
        <v>1857.02</v>
      </c>
      <c r="AR264" s="1">
        <f t="shared" si="64"/>
        <v>0</v>
      </c>
      <c r="AS264" s="1">
        <f t="shared" si="65"/>
        <v>0</v>
      </c>
      <c r="AT264" s="1">
        <f t="shared" si="66"/>
        <v>0</v>
      </c>
      <c r="AU264" s="1">
        <f t="shared" si="67"/>
        <v>1</v>
      </c>
      <c r="AV264" s="1" t="s">
        <v>253</v>
      </c>
      <c r="AW264" s="1">
        <v>607.02</v>
      </c>
    </row>
    <row r="265" spans="4:49" x14ac:dyDescent="0.25">
      <c r="D265" s="12"/>
      <c r="AM265" s="108">
        <v>195</v>
      </c>
      <c r="AN265" s="1" t="s">
        <v>254</v>
      </c>
      <c r="AO265" s="1">
        <v>744.52</v>
      </c>
      <c r="AP265" s="1">
        <f t="shared" ref="AP265:AP328" si="68">AO265+AP264</f>
        <v>10456.400000000056</v>
      </c>
      <c r="AQ265" s="1">
        <f t="shared" ref="AQ265:AQ328" si="69">MAX(AQ264,AO265)</f>
        <v>1857.02</v>
      </c>
      <c r="AR265" s="1">
        <f t="shared" ref="AR265:AR328" si="70">IF(AP265&lt;AP264,AO265,0)</f>
        <v>0</v>
      </c>
      <c r="AS265" s="1">
        <f t="shared" ref="AS265:AS328" si="71">IF(AR265&lt;0,1,0)</f>
        <v>0</v>
      </c>
      <c r="AT265" s="1">
        <f t="shared" ref="AT265:AT328" si="72">IF(AR265&lt;0,AT264+1,0)</f>
        <v>0</v>
      </c>
      <c r="AU265" s="1">
        <f t="shared" ref="AU265:AU328" si="73">IF(AR265&lt;0,0,AU264+1)</f>
        <v>2</v>
      </c>
      <c r="AV265" s="1" t="s">
        <v>254</v>
      </c>
      <c r="AW265" s="1">
        <v>744.52</v>
      </c>
    </row>
    <row r="266" spans="4:49" x14ac:dyDescent="0.25">
      <c r="D266" s="12"/>
      <c r="AM266" s="108">
        <v>196</v>
      </c>
      <c r="AN266" s="1" t="s">
        <v>255</v>
      </c>
      <c r="AO266" s="1">
        <v>382.02</v>
      </c>
      <c r="AP266" s="1">
        <f t="shared" si="68"/>
        <v>10838.420000000056</v>
      </c>
      <c r="AQ266" s="1">
        <f t="shared" si="69"/>
        <v>1857.02</v>
      </c>
      <c r="AR266" s="1">
        <f t="shared" si="70"/>
        <v>0</v>
      </c>
      <c r="AS266" s="1">
        <f t="shared" si="71"/>
        <v>0</v>
      </c>
      <c r="AT266" s="1">
        <f t="shared" si="72"/>
        <v>0</v>
      </c>
      <c r="AU266" s="1">
        <f t="shared" si="73"/>
        <v>3</v>
      </c>
      <c r="AV266" s="1" t="s">
        <v>255</v>
      </c>
      <c r="AW266" s="1">
        <v>382.02</v>
      </c>
    </row>
    <row r="267" spans="4:49" x14ac:dyDescent="0.25">
      <c r="D267" s="12"/>
      <c r="AM267" s="108">
        <v>197</v>
      </c>
      <c r="AN267" s="1" t="s">
        <v>256</v>
      </c>
      <c r="AO267" s="6">
        <v>-1292.98</v>
      </c>
      <c r="AP267" s="1">
        <f t="shared" si="68"/>
        <v>9545.4400000000569</v>
      </c>
      <c r="AQ267" s="1">
        <f t="shared" si="69"/>
        <v>1857.02</v>
      </c>
      <c r="AR267" s="1">
        <f t="shared" si="70"/>
        <v>-1292.98</v>
      </c>
      <c r="AS267" s="1">
        <f t="shared" si="71"/>
        <v>1</v>
      </c>
      <c r="AT267" s="1">
        <f t="shared" si="72"/>
        <v>1</v>
      </c>
      <c r="AU267" s="1">
        <f t="shared" si="73"/>
        <v>0</v>
      </c>
      <c r="AV267" s="1" t="s">
        <v>256</v>
      </c>
      <c r="AW267" s="6">
        <v>-1292.98</v>
      </c>
    </row>
    <row r="268" spans="4:49" x14ac:dyDescent="0.25">
      <c r="D268" s="12"/>
      <c r="AM268" s="108">
        <v>198</v>
      </c>
      <c r="AN268" s="1" t="s">
        <v>257</v>
      </c>
      <c r="AO268" s="1">
        <v>382.02</v>
      </c>
      <c r="AP268" s="1">
        <f t="shared" si="68"/>
        <v>9927.4600000000573</v>
      </c>
      <c r="AQ268" s="1">
        <f t="shared" si="69"/>
        <v>1857.02</v>
      </c>
      <c r="AR268" s="1">
        <f t="shared" si="70"/>
        <v>0</v>
      </c>
      <c r="AS268" s="1">
        <f t="shared" si="71"/>
        <v>0</v>
      </c>
      <c r="AT268" s="1">
        <f t="shared" si="72"/>
        <v>0</v>
      </c>
      <c r="AU268" s="1">
        <f t="shared" si="73"/>
        <v>1</v>
      </c>
      <c r="AV268" s="1" t="s">
        <v>257</v>
      </c>
      <c r="AW268" s="1">
        <v>382.02</v>
      </c>
    </row>
    <row r="269" spans="4:49" x14ac:dyDescent="0.25">
      <c r="D269" s="12"/>
      <c r="AM269" s="108">
        <v>199</v>
      </c>
      <c r="AN269" s="1" t="s">
        <v>258</v>
      </c>
      <c r="AO269" s="6">
        <v>-1280.48</v>
      </c>
      <c r="AP269" s="1">
        <f t="shared" si="68"/>
        <v>8646.9800000000578</v>
      </c>
      <c r="AQ269" s="1">
        <f t="shared" si="69"/>
        <v>1857.02</v>
      </c>
      <c r="AR269" s="1">
        <f t="shared" si="70"/>
        <v>-1280.48</v>
      </c>
      <c r="AS269" s="1">
        <f t="shared" si="71"/>
        <v>1</v>
      </c>
      <c r="AT269" s="1">
        <f t="shared" si="72"/>
        <v>1</v>
      </c>
      <c r="AU269" s="1">
        <f t="shared" si="73"/>
        <v>0</v>
      </c>
      <c r="AV269" s="1" t="s">
        <v>258</v>
      </c>
      <c r="AW269" s="6">
        <v>-1280.48</v>
      </c>
    </row>
    <row r="270" spans="4:49" x14ac:dyDescent="0.25">
      <c r="D270" s="12"/>
      <c r="AM270" s="108">
        <v>200</v>
      </c>
      <c r="AN270" s="1" t="s">
        <v>259</v>
      </c>
      <c r="AO270" s="1">
        <v>344.52</v>
      </c>
      <c r="AP270" s="1">
        <f t="shared" si="68"/>
        <v>8991.5000000000582</v>
      </c>
      <c r="AQ270" s="1">
        <f t="shared" si="69"/>
        <v>1857.02</v>
      </c>
      <c r="AR270" s="1">
        <f t="shared" si="70"/>
        <v>0</v>
      </c>
      <c r="AS270" s="1">
        <f t="shared" si="71"/>
        <v>0</v>
      </c>
      <c r="AT270" s="1">
        <f t="shared" si="72"/>
        <v>0</v>
      </c>
      <c r="AU270" s="1">
        <f t="shared" si="73"/>
        <v>1</v>
      </c>
      <c r="AV270" s="1" t="s">
        <v>259</v>
      </c>
      <c r="AW270" s="1">
        <v>344.52</v>
      </c>
    </row>
    <row r="271" spans="4:49" x14ac:dyDescent="0.25">
      <c r="D271" s="12"/>
      <c r="AM271" s="108">
        <v>201</v>
      </c>
      <c r="AN271" s="1" t="s">
        <v>260</v>
      </c>
      <c r="AO271" s="6">
        <v>-1455.48</v>
      </c>
      <c r="AP271" s="1">
        <f t="shared" si="68"/>
        <v>7536.0200000000586</v>
      </c>
      <c r="AQ271" s="1">
        <f t="shared" si="69"/>
        <v>1857.02</v>
      </c>
      <c r="AR271" s="1">
        <f t="shared" si="70"/>
        <v>-1455.48</v>
      </c>
      <c r="AS271" s="1">
        <f t="shared" si="71"/>
        <v>1</v>
      </c>
      <c r="AT271" s="1">
        <f t="shared" si="72"/>
        <v>1</v>
      </c>
      <c r="AU271" s="1">
        <f t="shared" si="73"/>
        <v>0</v>
      </c>
      <c r="AV271" s="1" t="s">
        <v>260</v>
      </c>
      <c r="AW271" s="6">
        <v>-1455.48</v>
      </c>
    </row>
    <row r="272" spans="4:49" x14ac:dyDescent="0.25">
      <c r="D272" s="12"/>
      <c r="AM272" s="108">
        <v>202</v>
      </c>
      <c r="AN272" s="1" t="s">
        <v>261</v>
      </c>
      <c r="AO272" s="1">
        <v>757.02</v>
      </c>
      <c r="AP272" s="1">
        <f t="shared" si="68"/>
        <v>8293.0400000000591</v>
      </c>
      <c r="AQ272" s="1">
        <f t="shared" si="69"/>
        <v>1857.02</v>
      </c>
      <c r="AR272" s="1">
        <f t="shared" si="70"/>
        <v>0</v>
      </c>
      <c r="AS272" s="1">
        <f t="shared" si="71"/>
        <v>0</v>
      </c>
      <c r="AT272" s="1">
        <f t="shared" si="72"/>
        <v>0</v>
      </c>
      <c r="AU272" s="1">
        <f t="shared" si="73"/>
        <v>1</v>
      </c>
      <c r="AV272" s="1" t="s">
        <v>261</v>
      </c>
      <c r="AW272" s="1">
        <v>757.02</v>
      </c>
    </row>
    <row r="273" spans="4:49" x14ac:dyDescent="0.25">
      <c r="D273" s="12"/>
      <c r="AM273" s="108">
        <v>203</v>
      </c>
      <c r="AN273" s="1" t="s">
        <v>262</v>
      </c>
      <c r="AO273" s="1">
        <v>369.52</v>
      </c>
      <c r="AP273" s="1">
        <f t="shared" si="68"/>
        <v>8662.5600000000595</v>
      </c>
      <c r="AQ273" s="1">
        <f t="shared" si="69"/>
        <v>1857.02</v>
      </c>
      <c r="AR273" s="1">
        <f t="shared" si="70"/>
        <v>0</v>
      </c>
      <c r="AS273" s="1">
        <f t="shared" si="71"/>
        <v>0</v>
      </c>
      <c r="AT273" s="1">
        <f t="shared" si="72"/>
        <v>0</v>
      </c>
      <c r="AU273" s="1">
        <f t="shared" si="73"/>
        <v>2</v>
      </c>
      <c r="AV273" s="1" t="s">
        <v>262</v>
      </c>
      <c r="AW273" s="1">
        <v>369.52</v>
      </c>
    </row>
    <row r="274" spans="4:49" x14ac:dyDescent="0.25">
      <c r="D274" s="12"/>
      <c r="AM274" s="108">
        <v>204</v>
      </c>
      <c r="AN274" s="1" t="s">
        <v>263</v>
      </c>
      <c r="AO274" s="1">
        <v>-342.98</v>
      </c>
      <c r="AP274" s="1">
        <f t="shared" si="68"/>
        <v>8319.58000000006</v>
      </c>
      <c r="AQ274" s="1">
        <f t="shared" si="69"/>
        <v>1857.02</v>
      </c>
      <c r="AR274" s="1">
        <f t="shared" si="70"/>
        <v>-342.98</v>
      </c>
      <c r="AS274" s="1">
        <f t="shared" si="71"/>
        <v>1</v>
      </c>
      <c r="AT274" s="1">
        <f t="shared" si="72"/>
        <v>1</v>
      </c>
      <c r="AU274" s="1">
        <f t="shared" si="73"/>
        <v>0</v>
      </c>
      <c r="AV274" s="1" t="s">
        <v>263</v>
      </c>
      <c r="AW274" s="1">
        <v>-342.98</v>
      </c>
    </row>
    <row r="275" spans="4:49" x14ac:dyDescent="0.25">
      <c r="D275" s="12"/>
      <c r="AM275" s="108">
        <v>205</v>
      </c>
      <c r="AN275" s="1" t="s">
        <v>264</v>
      </c>
      <c r="AO275" s="1">
        <v>-155.47999999999999</v>
      </c>
      <c r="AP275" s="1">
        <f t="shared" si="68"/>
        <v>8164.1000000000604</v>
      </c>
      <c r="AQ275" s="1">
        <f t="shared" si="69"/>
        <v>1857.02</v>
      </c>
      <c r="AR275" s="1">
        <f t="shared" si="70"/>
        <v>-155.47999999999999</v>
      </c>
      <c r="AS275" s="1">
        <f t="shared" si="71"/>
        <v>1</v>
      </c>
      <c r="AT275" s="1">
        <f t="shared" si="72"/>
        <v>2</v>
      </c>
      <c r="AU275" s="1">
        <f t="shared" si="73"/>
        <v>0</v>
      </c>
      <c r="AV275" s="1" t="s">
        <v>264</v>
      </c>
      <c r="AW275" s="1">
        <v>-155.47999999999999</v>
      </c>
    </row>
    <row r="276" spans="4:49" x14ac:dyDescent="0.25">
      <c r="D276" s="12"/>
      <c r="AM276" s="108">
        <v>206</v>
      </c>
      <c r="AN276" s="1" t="s">
        <v>265</v>
      </c>
      <c r="AO276" s="1">
        <v>419.52</v>
      </c>
      <c r="AP276" s="1">
        <f t="shared" si="68"/>
        <v>8583.6200000000608</v>
      </c>
      <c r="AQ276" s="1">
        <f t="shared" si="69"/>
        <v>1857.02</v>
      </c>
      <c r="AR276" s="1">
        <f t="shared" si="70"/>
        <v>0</v>
      </c>
      <c r="AS276" s="1">
        <f t="shared" si="71"/>
        <v>0</v>
      </c>
      <c r="AT276" s="1">
        <f t="shared" si="72"/>
        <v>0</v>
      </c>
      <c r="AU276" s="1">
        <f t="shared" si="73"/>
        <v>1</v>
      </c>
      <c r="AV276" s="1" t="s">
        <v>265</v>
      </c>
      <c r="AW276" s="1">
        <v>419.52</v>
      </c>
    </row>
    <row r="277" spans="4:49" x14ac:dyDescent="0.25">
      <c r="D277" s="12"/>
      <c r="AM277" s="108">
        <v>207</v>
      </c>
      <c r="AN277" s="1" t="s">
        <v>266</v>
      </c>
      <c r="AO277" s="1">
        <v>-117.98</v>
      </c>
      <c r="AP277" s="1">
        <f t="shared" si="68"/>
        <v>8465.6400000000613</v>
      </c>
      <c r="AQ277" s="1">
        <f t="shared" si="69"/>
        <v>1857.02</v>
      </c>
      <c r="AR277" s="1">
        <f t="shared" si="70"/>
        <v>-117.98</v>
      </c>
      <c r="AS277" s="1">
        <f t="shared" si="71"/>
        <v>1</v>
      </c>
      <c r="AT277" s="1">
        <f t="shared" si="72"/>
        <v>1</v>
      </c>
      <c r="AU277" s="1">
        <f t="shared" si="73"/>
        <v>0</v>
      </c>
      <c r="AV277" s="1" t="s">
        <v>266</v>
      </c>
      <c r="AW277" s="1">
        <v>-117.98</v>
      </c>
    </row>
    <row r="278" spans="4:49" x14ac:dyDescent="0.25">
      <c r="D278" s="12"/>
      <c r="AM278" s="108">
        <v>208</v>
      </c>
      <c r="AN278" s="1" t="s">
        <v>267</v>
      </c>
      <c r="AO278" s="1">
        <v>469.52</v>
      </c>
      <c r="AP278" s="1">
        <f t="shared" si="68"/>
        <v>8935.1600000000617</v>
      </c>
      <c r="AQ278" s="1">
        <f t="shared" si="69"/>
        <v>1857.02</v>
      </c>
      <c r="AR278" s="1">
        <f t="shared" si="70"/>
        <v>0</v>
      </c>
      <c r="AS278" s="1">
        <f t="shared" si="71"/>
        <v>0</v>
      </c>
      <c r="AT278" s="1">
        <f t="shared" si="72"/>
        <v>0</v>
      </c>
      <c r="AU278" s="1">
        <f t="shared" si="73"/>
        <v>1</v>
      </c>
      <c r="AV278" s="1" t="s">
        <v>267</v>
      </c>
      <c r="AW278" s="1">
        <v>469.52</v>
      </c>
    </row>
    <row r="279" spans="4:49" x14ac:dyDescent="0.25">
      <c r="D279" s="12"/>
      <c r="AM279" s="108">
        <v>209</v>
      </c>
      <c r="AN279" s="1" t="s">
        <v>268</v>
      </c>
      <c r="AO279" s="1">
        <v>157.02000000000001</v>
      </c>
      <c r="AP279" s="1">
        <f t="shared" si="68"/>
        <v>9092.1800000000621</v>
      </c>
      <c r="AQ279" s="1">
        <f t="shared" si="69"/>
        <v>1857.02</v>
      </c>
      <c r="AR279" s="1">
        <f t="shared" si="70"/>
        <v>0</v>
      </c>
      <c r="AS279" s="1">
        <f t="shared" si="71"/>
        <v>0</v>
      </c>
      <c r="AT279" s="1">
        <f t="shared" si="72"/>
        <v>0</v>
      </c>
      <c r="AU279" s="1">
        <f t="shared" si="73"/>
        <v>2</v>
      </c>
      <c r="AV279" s="1" t="s">
        <v>268</v>
      </c>
      <c r="AW279" s="1">
        <v>157.02000000000001</v>
      </c>
    </row>
    <row r="280" spans="4:49" x14ac:dyDescent="0.25">
      <c r="D280" s="12"/>
      <c r="AM280" s="108">
        <v>210</v>
      </c>
      <c r="AN280" s="1" t="s">
        <v>269</v>
      </c>
      <c r="AO280" s="6">
        <v>-1092.98</v>
      </c>
      <c r="AP280" s="1">
        <f t="shared" si="68"/>
        <v>7999.2000000000626</v>
      </c>
      <c r="AQ280" s="1">
        <f t="shared" si="69"/>
        <v>1857.02</v>
      </c>
      <c r="AR280" s="1">
        <f t="shared" si="70"/>
        <v>-1092.98</v>
      </c>
      <c r="AS280" s="1">
        <f t="shared" si="71"/>
        <v>1</v>
      </c>
      <c r="AT280" s="1">
        <f t="shared" si="72"/>
        <v>1</v>
      </c>
      <c r="AU280" s="1">
        <f t="shared" si="73"/>
        <v>0</v>
      </c>
      <c r="AV280" s="1" t="s">
        <v>269</v>
      </c>
      <c r="AW280" s="6">
        <v>-1092.98</v>
      </c>
    </row>
    <row r="281" spans="4:49" x14ac:dyDescent="0.25">
      <c r="D281" s="12"/>
      <c r="AM281" s="108">
        <v>211</v>
      </c>
      <c r="AN281" s="1" t="s">
        <v>270</v>
      </c>
      <c r="AO281" s="1">
        <v>-242.98</v>
      </c>
      <c r="AP281" s="1">
        <f t="shared" si="68"/>
        <v>7756.220000000063</v>
      </c>
      <c r="AQ281" s="1">
        <f t="shared" si="69"/>
        <v>1857.02</v>
      </c>
      <c r="AR281" s="1">
        <f t="shared" si="70"/>
        <v>-242.98</v>
      </c>
      <c r="AS281" s="1">
        <f t="shared" si="71"/>
        <v>1</v>
      </c>
      <c r="AT281" s="1">
        <f t="shared" si="72"/>
        <v>2</v>
      </c>
      <c r="AU281" s="1">
        <f t="shared" si="73"/>
        <v>0</v>
      </c>
      <c r="AV281" s="1" t="s">
        <v>270</v>
      </c>
      <c r="AW281" s="1">
        <v>-242.98</v>
      </c>
    </row>
    <row r="282" spans="4:49" x14ac:dyDescent="0.25">
      <c r="D282" s="12"/>
      <c r="AM282" s="108">
        <v>212</v>
      </c>
      <c r="AN282" s="1" t="s">
        <v>271</v>
      </c>
      <c r="AO282" s="6">
        <v>1144.52</v>
      </c>
      <c r="AP282" s="1">
        <f t="shared" si="68"/>
        <v>8900.7400000000634</v>
      </c>
      <c r="AQ282" s="1">
        <f t="shared" si="69"/>
        <v>1857.02</v>
      </c>
      <c r="AR282" s="1">
        <f t="shared" si="70"/>
        <v>0</v>
      </c>
      <c r="AS282" s="1">
        <f t="shared" si="71"/>
        <v>0</v>
      </c>
      <c r="AT282" s="1">
        <f t="shared" si="72"/>
        <v>0</v>
      </c>
      <c r="AU282" s="1">
        <f t="shared" si="73"/>
        <v>1</v>
      </c>
      <c r="AV282" s="1" t="s">
        <v>271</v>
      </c>
      <c r="AW282" s="6">
        <v>1144.52</v>
      </c>
    </row>
    <row r="283" spans="4:49" x14ac:dyDescent="0.25">
      <c r="D283" s="12"/>
      <c r="AM283" s="108">
        <v>213</v>
      </c>
      <c r="AN283" s="1" t="s">
        <v>272</v>
      </c>
      <c r="AO283" s="1">
        <v>594.52</v>
      </c>
      <c r="AP283" s="1">
        <f t="shared" si="68"/>
        <v>9495.2600000000639</v>
      </c>
      <c r="AQ283" s="1">
        <f t="shared" si="69"/>
        <v>1857.02</v>
      </c>
      <c r="AR283" s="1">
        <f t="shared" si="70"/>
        <v>0</v>
      </c>
      <c r="AS283" s="1">
        <f t="shared" si="71"/>
        <v>0</v>
      </c>
      <c r="AT283" s="1">
        <f t="shared" si="72"/>
        <v>0</v>
      </c>
      <c r="AU283" s="1">
        <f t="shared" si="73"/>
        <v>2</v>
      </c>
      <c r="AV283" s="1" t="s">
        <v>272</v>
      </c>
      <c r="AW283" s="1">
        <v>594.52</v>
      </c>
    </row>
    <row r="284" spans="4:49" x14ac:dyDescent="0.25">
      <c r="D284" s="12"/>
      <c r="AM284" s="108">
        <v>214</v>
      </c>
      <c r="AN284" s="1" t="s">
        <v>273</v>
      </c>
      <c r="AO284" s="1">
        <v>-255.48</v>
      </c>
      <c r="AP284" s="1">
        <f t="shared" si="68"/>
        <v>9239.7800000000643</v>
      </c>
      <c r="AQ284" s="1">
        <f t="shared" si="69"/>
        <v>1857.02</v>
      </c>
      <c r="AR284" s="1">
        <f t="shared" si="70"/>
        <v>-255.48</v>
      </c>
      <c r="AS284" s="1">
        <f t="shared" si="71"/>
        <v>1</v>
      </c>
      <c r="AT284" s="1">
        <f t="shared" si="72"/>
        <v>1</v>
      </c>
      <c r="AU284" s="1">
        <f t="shared" si="73"/>
        <v>0</v>
      </c>
      <c r="AV284" s="1" t="s">
        <v>273</v>
      </c>
      <c r="AW284" s="1">
        <v>-255.48</v>
      </c>
    </row>
    <row r="285" spans="4:49" x14ac:dyDescent="0.25">
      <c r="D285" s="12"/>
      <c r="AM285" s="108">
        <v>215</v>
      </c>
      <c r="AN285" s="1" t="s">
        <v>274</v>
      </c>
      <c r="AO285" s="1">
        <v>282.02</v>
      </c>
      <c r="AP285" s="1">
        <f t="shared" si="68"/>
        <v>9521.8000000000648</v>
      </c>
      <c r="AQ285" s="1">
        <f t="shared" si="69"/>
        <v>1857.02</v>
      </c>
      <c r="AR285" s="1">
        <f t="shared" si="70"/>
        <v>0</v>
      </c>
      <c r="AS285" s="1">
        <f t="shared" si="71"/>
        <v>0</v>
      </c>
      <c r="AT285" s="1">
        <f t="shared" si="72"/>
        <v>0</v>
      </c>
      <c r="AU285" s="1">
        <f t="shared" si="73"/>
        <v>1</v>
      </c>
      <c r="AV285" s="1" t="s">
        <v>274</v>
      </c>
      <c r="AW285" s="1">
        <v>282.02</v>
      </c>
    </row>
    <row r="286" spans="4:49" x14ac:dyDescent="0.25">
      <c r="D286" s="12"/>
      <c r="AM286" s="108">
        <v>216</v>
      </c>
      <c r="AN286" s="1" t="s">
        <v>275</v>
      </c>
      <c r="AO286" s="6">
        <v>-1230.48</v>
      </c>
      <c r="AP286" s="1">
        <f t="shared" si="68"/>
        <v>8291.3200000000652</v>
      </c>
      <c r="AQ286" s="1">
        <f t="shared" si="69"/>
        <v>1857.02</v>
      </c>
      <c r="AR286" s="1">
        <f t="shared" si="70"/>
        <v>-1230.48</v>
      </c>
      <c r="AS286" s="1">
        <f t="shared" si="71"/>
        <v>1</v>
      </c>
      <c r="AT286" s="1">
        <f t="shared" si="72"/>
        <v>1</v>
      </c>
      <c r="AU286" s="1">
        <f t="shared" si="73"/>
        <v>0</v>
      </c>
      <c r="AV286" s="1" t="s">
        <v>275</v>
      </c>
      <c r="AW286" s="6">
        <v>-1230.48</v>
      </c>
    </row>
    <row r="287" spans="4:49" x14ac:dyDescent="0.25">
      <c r="D287" s="12"/>
      <c r="AM287" s="108">
        <v>217</v>
      </c>
      <c r="AN287" s="1" t="s">
        <v>276</v>
      </c>
      <c r="AO287" s="1">
        <v>382.02</v>
      </c>
      <c r="AP287" s="1">
        <f t="shared" si="68"/>
        <v>8673.3400000000656</v>
      </c>
      <c r="AQ287" s="1">
        <f t="shared" si="69"/>
        <v>1857.02</v>
      </c>
      <c r="AR287" s="1">
        <f t="shared" si="70"/>
        <v>0</v>
      </c>
      <c r="AS287" s="1">
        <f t="shared" si="71"/>
        <v>0</v>
      </c>
      <c r="AT287" s="1">
        <f t="shared" si="72"/>
        <v>0</v>
      </c>
      <c r="AU287" s="1">
        <f t="shared" si="73"/>
        <v>1</v>
      </c>
      <c r="AV287" s="1" t="s">
        <v>276</v>
      </c>
      <c r="AW287" s="1">
        <v>382.02</v>
      </c>
    </row>
    <row r="288" spans="4:49" x14ac:dyDescent="0.25">
      <c r="D288" s="12"/>
      <c r="AM288" s="108">
        <v>218</v>
      </c>
      <c r="AN288" s="1" t="s">
        <v>277</v>
      </c>
      <c r="AO288" s="6">
        <v>-1230.48</v>
      </c>
      <c r="AP288" s="1">
        <f t="shared" si="68"/>
        <v>7442.8600000000661</v>
      </c>
      <c r="AQ288" s="1">
        <f t="shared" si="69"/>
        <v>1857.02</v>
      </c>
      <c r="AR288" s="1">
        <f t="shared" si="70"/>
        <v>-1230.48</v>
      </c>
      <c r="AS288" s="1">
        <f t="shared" si="71"/>
        <v>1</v>
      </c>
      <c r="AT288" s="1">
        <f t="shared" si="72"/>
        <v>1</v>
      </c>
      <c r="AU288" s="1">
        <f t="shared" si="73"/>
        <v>0</v>
      </c>
      <c r="AV288" s="1" t="s">
        <v>277</v>
      </c>
      <c r="AW288" s="6">
        <v>-1230.48</v>
      </c>
    </row>
    <row r="289" spans="4:49" x14ac:dyDescent="0.25">
      <c r="D289" s="12"/>
      <c r="AM289" s="108">
        <v>219</v>
      </c>
      <c r="AN289" s="1" t="s">
        <v>278</v>
      </c>
      <c r="AO289" s="6">
        <v>1319.52</v>
      </c>
      <c r="AP289" s="1">
        <f t="shared" si="68"/>
        <v>8762.3800000000665</v>
      </c>
      <c r="AQ289" s="1">
        <f t="shared" si="69"/>
        <v>1857.02</v>
      </c>
      <c r="AR289" s="1">
        <f t="shared" si="70"/>
        <v>0</v>
      </c>
      <c r="AS289" s="1">
        <f t="shared" si="71"/>
        <v>0</v>
      </c>
      <c r="AT289" s="1">
        <f t="shared" si="72"/>
        <v>0</v>
      </c>
      <c r="AU289" s="1">
        <f t="shared" si="73"/>
        <v>1</v>
      </c>
      <c r="AV289" s="1" t="s">
        <v>278</v>
      </c>
      <c r="AW289" s="6">
        <v>1319.52</v>
      </c>
    </row>
    <row r="290" spans="4:49" x14ac:dyDescent="0.25">
      <c r="D290" s="12"/>
      <c r="AM290" s="108">
        <v>220</v>
      </c>
      <c r="AN290" s="1" t="s">
        <v>279</v>
      </c>
      <c r="AO290" s="1">
        <v>-55.48</v>
      </c>
      <c r="AP290" s="1">
        <f t="shared" si="68"/>
        <v>8706.9000000000669</v>
      </c>
      <c r="AQ290" s="1">
        <f t="shared" si="69"/>
        <v>1857.02</v>
      </c>
      <c r="AR290" s="1">
        <f t="shared" si="70"/>
        <v>-55.48</v>
      </c>
      <c r="AS290" s="1">
        <f t="shared" si="71"/>
        <v>1</v>
      </c>
      <c r="AT290" s="1">
        <f t="shared" si="72"/>
        <v>1</v>
      </c>
      <c r="AU290" s="1">
        <f t="shared" si="73"/>
        <v>0</v>
      </c>
      <c r="AV290" s="1" t="s">
        <v>279</v>
      </c>
      <c r="AW290" s="1">
        <v>-55.48</v>
      </c>
    </row>
    <row r="291" spans="4:49" x14ac:dyDescent="0.25">
      <c r="D291" s="12"/>
      <c r="AM291" s="108">
        <v>221</v>
      </c>
      <c r="AN291" s="1" t="s">
        <v>280</v>
      </c>
      <c r="AO291" s="6">
        <v>-1255.48</v>
      </c>
      <c r="AP291" s="1">
        <f t="shared" si="68"/>
        <v>7451.4200000000674</v>
      </c>
      <c r="AQ291" s="1">
        <f t="shared" si="69"/>
        <v>1857.02</v>
      </c>
      <c r="AR291" s="1">
        <f t="shared" si="70"/>
        <v>-1255.48</v>
      </c>
      <c r="AS291" s="1">
        <f t="shared" si="71"/>
        <v>1</v>
      </c>
      <c r="AT291" s="1">
        <f t="shared" si="72"/>
        <v>2</v>
      </c>
      <c r="AU291" s="1">
        <f t="shared" si="73"/>
        <v>0</v>
      </c>
      <c r="AV291" s="1" t="s">
        <v>280</v>
      </c>
      <c r="AW291" s="6">
        <v>-1255.48</v>
      </c>
    </row>
    <row r="292" spans="4:49" x14ac:dyDescent="0.25">
      <c r="D292" s="12"/>
      <c r="AM292" s="108">
        <v>222</v>
      </c>
      <c r="AN292" s="1" t="s">
        <v>281</v>
      </c>
      <c r="AO292" s="6">
        <v>-1242.98</v>
      </c>
      <c r="AP292" s="1">
        <f t="shared" si="68"/>
        <v>6208.4400000000678</v>
      </c>
      <c r="AQ292" s="1">
        <f t="shared" si="69"/>
        <v>1857.02</v>
      </c>
      <c r="AR292" s="1">
        <f t="shared" si="70"/>
        <v>-1242.98</v>
      </c>
      <c r="AS292" s="1">
        <f t="shared" si="71"/>
        <v>1</v>
      </c>
      <c r="AT292" s="1">
        <f t="shared" si="72"/>
        <v>3</v>
      </c>
      <c r="AU292" s="1">
        <f t="shared" si="73"/>
        <v>0</v>
      </c>
      <c r="AV292" s="1" t="s">
        <v>281</v>
      </c>
      <c r="AW292" s="6">
        <v>-1242.98</v>
      </c>
    </row>
    <row r="293" spans="4:49" x14ac:dyDescent="0.25">
      <c r="D293" s="12"/>
      <c r="AM293" s="108">
        <v>223</v>
      </c>
      <c r="AN293" s="1" t="s">
        <v>282</v>
      </c>
      <c r="AO293" s="1">
        <v>407.02</v>
      </c>
      <c r="AP293" s="1">
        <f t="shared" si="68"/>
        <v>6615.4600000000682</v>
      </c>
      <c r="AQ293" s="1">
        <f t="shared" si="69"/>
        <v>1857.02</v>
      </c>
      <c r="AR293" s="1">
        <f t="shared" si="70"/>
        <v>0</v>
      </c>
      <c r="AS293" s="1">
        <f t="shared" si="71"/>
        <v>0</v>
      </c>
      <c r="AT293" s="1">
        <f t="shared" si="72"/>
        <v>0</v>
      </c>
      <c r="AU293" s="1">
        <f t="shared" si="73"/>
        <v>1</v>
      </c>
      <c r="AV293" s="1" t="s">
        <v>282</v>
      </c>
      <c r="AW293" s="1">
        <v>407.02</v>
      </c>
    </row>
    <row r="294" spans="4:49" x14ac:dyDescent="0.25">
      <c r="D294" s="12"/>
      <c r="AM294" s="108">
        <v>224</v>
      </c>
      <c r="AN294" s="1" t="s">
        <v>283</v>
      </c>
      <c r="AO294" s="1">
        <v>469.52</v>
      </c>
      <c r="AP294" s="1">
        <f t="shared" si="68"/>
        <v>7084.9800000000687</v>
      </c>
      <c r="AQ294" s="1">
        <f t="shared" si="69"/>
        <v>1857.02</v>
      </c>
      <c r="AR294" s="1">
        <f t="shared" si="70"/>
        <v>0</v>
      </c>
      <c r="AS294" s="1">
        <f t="shared" si="71"/>
        <v>0</v>
      </c>
      <c r="AT294" s="1">
        <f t="shared" si="72"/>
        <v>0</v>
      </c>
      <c r="AU294" s="1">
        <f t="shared" si="73"/>
        <v>2</v>
      </c>
      <c r="AV294" s="1" t="s">
        <v>283</v>
      </c>
      <c r="AW294" s="1">
        <v>469.52</v>
      </c>
    </row>
    <row r="295" spans="4:49" x14ac:dyDescent="0.25">
      <c r="D295" s="12"/>
      <c r="AM295" s="108">
        <v>225</v>
      </c>
      <c r="AN295" s="1" t="s">
        <v>284</v>
      </c>
      <c r="AO295" s="1">
        <v>294.52</v>
      </c>
      <c r="AP295" s="1">
        <f t="shared" si="68"/>
        <v>7379.5000000000691</v>
      </c>
      <c r="AQ295" s="1">
        <f t="shared" si="69"/>
        <v>1857.02</v>
      </c>
      <c r="AR295" s="1">
        <f t="shared" si="70"/>
        <v>0</v>
      </c>
      <c r="AS295" s="1">
        <f t="shared" si="71"/>
        <v>0</v>
      </c>
      <c r="AT295" s="1">
        <f t="shared" si="72"/>
        <v>0</v>
      </c>
      <c r="AU295" s="1">
        <f t="shared" si="73"/>
        <v>3</v>
      </c>
      <c r="AV295" s="1" t="s">
        <v>284</v>
      </c>
      <c r="AW295" s="1">
        <v>294.52</v>
      </c>
    </row>
    <row r="296" spans="4:49" x14ac:dyDescent="0.25">
      <c r="D296" s="12"/>
      <c r="AM296" s="108">
        <v>226</v>
      </c>
      <c r="AN296" s="1" t="s">
        <v>285</v>
      </c>
      <c r="AO296" s="1">
        <v>-17.98</v>
      </c>
      <c r="AP296" s="1">
        <f t="shared" si="68"/>
        <v>7361.5200000000696</v>
      </c>
      <c r="AQ296" s="1">
        <f t="shared" si="69"/>
        <v>1857.02</v>
      </c>
      <c r="AR296" s="1">
        <f t="shared" si="70"/>
        <v>-17.98</v>
      </c>
      <c r="AS296" s="1">
        <f t="shared" si="71"/>
        <v>1</v>
      </c>
      <c r="AT296" s="1">
        <f t="shared" si="72"/>
        <v>1</v>
      </c>
      <c r="AU296" s="1">
        <f t="shared" si="73"/>
        <v>0</v>
      </c>
      <c r="AV296" s="1" t="s">
        <v>285</v>
      </c>
      <c r="AW296" s="1">
        <v>-17.98</v>
      </c>
    </row>
    <row r="297" spans="4:49" x14ac:dyDescent="0.25">
      <c r="D297" s="12"/>
      <c r="AM297" s="108">
        <v>227</v>
      </c>
      <c r="AN297" s="1" t="s">
        <v>286</v>
      </c>
      <c r="AO297" s="1">
        <v>-42.98</v>
      </c>
      <c r="AP297" s="1">
        <f t="shared" si="68"/>
        <v>7318.54000000007</v>
      </c>
      <c r="AQ297" s="1">
        <f t="shared" si="69"/>
        <v>1857.02</v>
      </c>
      <c r="AR297" s="1">
        <f t="shared" si="70"/>
        <v>-42.98</v>
      </c>
      <c r="AS297" s="1">
        <f t="shared" si="71"/>
        <v>1</v>
      </c>
      <c r="AT297" s="1">
        <f t="shared" si="72"/>
        <v>2</v>
      </c>
      <c r="AU297" s="1">
        <f t="shared" si="73"/>
        <v>0</v>
      </c>
      <c r="AV297" s="1" t="s">
        <v>286</v>
      </c>
      <c r="AW297" s="1">
        <v>-42.98</v>
      </c>
    </row>
    <row r="298" spans="4:49" x14ac:dyDescent="0.25">
      <c r="D298" s="12"/>
      <c r="AM298" s="108">
        <v>228</v>
      </c>
      <c r="AN298" s="1" t="s">
        <v>287</v>
      </c>
      <c r="AO298" s="1">
        <v>332.02</v>
      </c>
      <c r="AP298" s="1">
        <f t="shared" si="68"/>
        <v>7650.5600000000704</v>
      </c>
      <c r="AQ298" s="1">
        <f t="shared" si="69"/>
        <v>1857.02</v>
      </c>
      <c r="AR298" s="1">
        <f t="shared" si="70"/>
        <v>0</v>
      </c>
      <c r="AS298" s="1">
        <f t="shared" si="71"/>
        <v>0</v>
      </c>
      <c r="AT298" s="1">
        <f t="shared" si="72"/>
        <v>0</v>
      </c>
      <c r="AU298" s="1">
        <f t="shared" si="73"/>
        <v>1</v>
      </c>
      <c r="AV298" s="1" t="s">
        <v>287</v>
      </c>
      <c r="AW298" s="1">
        <v>332.02</v>
      </c>
    </row>
    <row r="299" spans="4:49" x14ac:dyDescent="0.25">
      <c r="D299" s="12"/>
      <c r="AM299" s="108">
        <v>229</v>
      </c>
      <c r="AN299" s="1" t="s">
        <v>288</v>
      </c>
      <c r="AO299" s="1">
        <v>-555.48</v>
      </c>
      <c r="AP299" s="1">
        <f t="shared" si="68"/>
        <v>7095.0800000000709</v>
      </c>
      <c r="AQ299" s="1">
        <f t="shared" si="69"/>
        <v>1857.02</v>
      </c>
      <c r="AR299" s="1">
        <f t="shared" si="70"/>
        <v>-555.48</v>
      </c>
      <c r="AS299" s="1">
        <f t="shared" si="71"/>
        <v>1</v>
      </c>
      <c r="AT299" s="1">
        <f t="shared" si="72"/>
        <v>1</v>
      </c>
      <c r="AU299" s="1">
        <f t="shared" si="73"/>
        <v>0</v>
      </c>
      <c r="AV299" s="1" t="s">
        <v>288</v>
      </c>
      <c r="AW299" s="1">
        <v>-555.48</v>
      </c>
    </row>
    <row r="300" spans="4:49" x14ac:dyDescent="0.25">
      <c r="D300" s="12"/>
      <c r="AM300" s="108">
        <v>230</v>
      </c>
      <c r="AN300" s="1" t="s">
        <v>289</v>
      </c>
      <c r="AO300" s="6">
        <v>1069.52</v>
      </c>
      <c r="AP300" s="1">
        <f t="shared" si="68"/>
        <v>8164.6000000000713</v>
      </c>
      <c r="AQ300" s="1">
        <f t="shared" si="69"/>
        <v>1857.02</v>
      </c>
      <c r="AR300" s="1">
        <f t="shared" si="70"/>
        <v>0</v>
      </c>
      <c r="AS300" s="1">
        <f t="shared" si="71"/>
        <v>0</v>
      </c>
      <c r="AT300" s="1">
        <f t="shared" si="72"/>
        <v>0</v>
      </c>
      <c r="AU300" s="1">
        <f t="shared" si="73"/>
        <v>1</v>
      </c>
      <c r="AV300" s="1" t="s">
        <v>289</v>
      </c>
      <c r="AW300" s="6">
        <v>1069.52</v>
      </c>
    </row>
    <row r="301" spans="4:49" x14ac:dyDescent="0.25">
      <c r="D301" s="12"/>
      <c r="AM301" s="108">
        <v>231</v>
      </c>
      <c r="AN301" s="1" t="s">
        <v>290</v>
      </c>
      <c r="AO301" s="1">
        <v>807.02</v>
      </c>
      <c r="AP301" s="1">
        <f t="shared" si="68"/>
        <v>8971.6200000000717</v>
      </c>
      <c r="AQ301" s="1">
        <f t="shared" si="69"/>
        <v>1857.02</v>
      </c>
      <c r="AR301" s="1">
        <f t="shared" si="70"/>
        <v>0</v>
      </c>
      <c r="AS301" s="1">
        <f t="shared" si="71"/>
        <v>0</v>
      </c>
      <c r="AT301" s="1">
        <f t="shared" si="72"/>
        <v>0</v>
      </c>
      <c r="AU301" s="1">
        <f t="shared" si="73"/>
        <v>2</v>
      </c>
      <c r="AV301" s="1" t="s">
        <v>290</v>
      </c>
      <c r="AW301" s="1">
        <v>807.02</v>
      </c>
    </row>
    <row r="302" spans="4:49" x14ac:dyDescent="0.25">
      <c r="D302" s="12"/>
      <c r="AM302" s="108">
        <v>232</v>
      </c>
      <c r="AN302" s="1" t="s">
        <v>291</v>
      </c>
      <c r="AO302" s="1">
        <v>744.52</v>
      </c>
      <c r="AP302" s="1">
        <f t="shared" si="68"/>
        <v>9716.1400000000722</v>
      </c>
      <c r="AQ302" s="1">
        <f t="shared" si="69"/>
        <v>1857.02</v>
      </c>
      <c r="AR302" s="1">
        <f t="shared" si="70"/>
        <v>0</v>
      </c>
      <c r="AS302" s="1">
        <f t="shared" si="71"/>
        <v>0</v>
      </c>
      <c r="AT302" s="1">
        <f t="shared" si="72"/>
        <v>0</v>
      </c>
      <c r="AU302" s="1">
        <f t="shared" si="73"/>
        <v>3</v>
      </c>
      <c r="AV302" s="1" t="s">
        <v>291</v>
      </c>
      <c r="AW302" s="1">
        <v>744.52</v>
      </c>
    </row>
    <row r="303" spans="4:49" x14ac:dyDescent="0.25">
      <c r="D303" s="12"/>
      <c r="AM303" s="108">
        <v>233</v>
      </c>
      <c r="AN303" s="1" t="s">
        <v>292</v>
      </c>
      <c r="AO303" s="1">
        <v>232.02</v>
      </c>
      <c r="AP303" s="1">
        <f t="shared" si="68"/>
        <v>9948.1600000000726</v>
      </c>
      <c r="AQ303" s="1">
        <f t="shared" si="69"/>
        <v>1857.02</v>
      </c>
      <c r="AR303" s="1">
        <f t="shared" si="70"/>
        <v>0</v>
      </c>
      <c r="AS303" s="1">
        <f t="shared" si="71"/>
        <v>0</v>
      </c>
      <c r="AT303" s="1">
        <f t="shared" si="72"/>
        <v>0</v>
      </c>
      <c r="AU303" s="1">
        <f t="shared" si="73"/>
        <v>4</v>
      </c>
      <c r="AV303" s="1" t="s">
        <v>292</v>
      </c>
      <c r="AW303" s="1">
        <v>232.02</v>
      </c>
    </row>
    <row r="304" spans="4:49" x14ac:dyDescent="0.25">
      <c r="D304" s="12"/>
      <c r="AM304" s="108">
        <v>234</v>
      </c>
      <c r="AN304" s="1" t="s">
        <v>293</v>
      </c>
      <c r="AO304" s="1">
        <v>-567.98</v>
      </c>
      <c r="AP304" s="1">
        <f t="shared" si="68"/>
        <v>9380.1800000000731</v>
      </c>
      <c r="AQ304" s="1">
        <f t="shared" si="69"/>
        <v>1857.02</v>
      </c>
      <c r="AR304" s="1">
        <f t="shared" si="70"/>
        <v>-567.98</v>
      </c>
      <c r="AS304" s="1">
        <f t="shared" si="71"/>
        <v>1</v>
      </c>
      <c r="AT304" s="1">
        <f t="shared" si="72"/>
        <v>1</v>
      </c>
      <c r="AU304" s="1">
        <f t="shared" si="73"/>
        <v>0</v>
      </c>
      <c r="AV304" s="1" t="s">
        <v>293</v>
      </c>
      <c r="AW304" s="1">
        <v>-567.98</v>
      </c>
    </row>
    <row r="305" spans="4:49" x14ac:dyDescent="0.25">
      <c r="D305" s="12"/>
      <c r="AM305" s="108">
        <v>235</v>
      </c>
      <c r="AN305" s="1" t="s">
        <v>294</v>
      </c>
      <c r="AO305" s="1">
        <v>-605.48</v>
      </c>
      <c r="AP305" s="1">
        <f t="shared" si="68"/>
        <v>8774.7000000000735</v>
      </c>
      <c r="AQ305" s="1">
        <f t="shared" si="69"/>
        <v>1857.02</v>
      </c>
      <c r="AR305" s="1">
        <f t="shared" si="70"/>
        <v>-605.48</v>
      </c>
      <c r="AS305" s="1">
        <f t="shared" si="71"/>
        <v>1</v>
      </c>
      <c r="AT305" s="1">
        <f t="shared" si="72"/>
        <v>2</v>
      </c>
      <c r="AU305" s="1">
        <f t="shared" si="73"/>
        <v>0</v>
      </c>
      <c r="AV305" s="1" t="s">
        <v>294</v>
      </c>
      <c r="AW305" s="1">
        <v>-605.48</v>
      </c>
    </row>
    <row r="306" spans="4:49" x14ac:dyDescent="0.25">
      <c r="D306" s="12"/>
      <c r="AM306" s="108">
        <v>236</v>
      </c>
      <c r="AN306" s="1" t="s">
        <v>295</v>
      </c>
      <c r="AO306" s="1">
        <v>407.02</v>
      </c>
      <c r="AP306" s="1">
        <f t="shared" si="68"/>
        <v>9181.7200000000739</v>
      </c>
      <c r="AQ306" s="1">
        <f t="shared" si="69"/>
        <v>1857.02</v>
      </c>
      <c r="AR306" s="1">
        <f t="shared" si="70"/>
        <v>0</v>
      </c>
      <c r="AS306" s="1">
        <f t="shared" si="71"/>
        <v>0</v>
      </c>
      <c r="AT306" s="1">
        <f t="shared" si="72"/>
        <v>0</v>
      </c>
      <c r="AU306" s="1">
        <f t="shared" si="73"/>
        <v>1</v>
      </c>
      <c r="AV306" s="1" t="s">
        <v>295</v>
      </c>
      <c r="AW306" s="1">
        <v>407.02</v>
      </c>
    </row>
    <row r="307" spans="4:49" x14ac:dyDescent="0.25">
      <c r="D307" s="12"/>
      <c r="AM307" s="108">
        <v>237</v>
      </c>
      <c r="AN307" s="1" t="s">
        <v>296</v>
      </c>
      <c r="AO307" s="1">
        <v>-242.98</v>
      </c>
      <c r="AP307" s="1">
        <f t="shared" si="68"/>
        <v>8938.7400000000744</v>
      </c>
      <c r="AQ307" s="1">
        <f t="shared" si="69"/>
        <v>1857.02</v>
      </c>
      <c r="AR307" s="1">
        <f t="shared" si="70"/>
        <v>-242.98</v>
      </c>
      <c r="AS307" s="1">
        <f t="shared" si="71"/>
        <v>1</v>
      </c>
      <c r="AT307" s="1">
        <f t="shared" si="72"/>
        <v>1</v>
      </c>
      <c r="AU307" s="1">
        <f t="shared" si="73"/>
        <v>0</v>
      </c>
      <c r="AV307" s="1" t="s">
        <v>296</v>
      </c>
      <c r="AW307" s="1">
        <v>-242.98</v>
      </c>
    </row>
    <row r="308" spans="4:49" x14ac:dyDescent="0.25">
      <c r="D308" s="12"/>
      <c r="AM308" s="108">
        <v>238</v>
      </c>
      <c r="AN308" s="1" t="s">
        <v>297</v>
      </c>
      <c r="AO308" s="6">
        <v>1132.02</v>
      </c>
      <c r="AP308" s="1">
        <f t="shared" si="68"/>
        <v>10070.760000000075</v>
      </c>
      <c r="AQ308" s="1">
        <f t="shared" si="69"/>
        <v>1857.02</v>
      </c>
      <c r="AR308" s="1">
        <f t="shared" si="70"/>
        <v>0</v>
      </c>
      <c r="AS308" s="1">
        <f t="shared" si="71"/>
        <v>0</v>
      </c>
      <c r="AT308" s="1">
        <f t="shared" si="72"/>
        <v>0</v>
      </c>
      <c r="AU308" s="1">
        <f t="shared" si="73"/>
        <v>1</v>
      </c>
      <c r="AV308" s="1" t="s">
        <v>297</v>
      </c>
      <c r="AW308" s="6">
        <v>1132.02</v>
      </c>
    </row>
    <row r="309" spans="4:49" x14ac:dyDescent="0.25">
      <c r="D309" s="12"/>
      <c r="AM309" s="108">
        <v>239</v>
      </c>
      <c r="AN309" s="1" t="s">
        <v>298</v>
      </c>
      <c r="AO309" s="1">
        <v>-242.98</v>
      </c>
      <c r="AP309" s="1">
        <f t="shared" si="68"/>
        <v>9827.7800000000752</v>
      </c>
      <c r="AQ309" s="1">
        <f t="shared" si="69"/>
        <v>1857.02</v>
      </c>
      <c r="AR309" s="1">
        <f t="shared" si="70"/>
        <v>-242.98</v>
      </c>
      <c r="AS309" s="1">
        <f t="shared" si="71"/>
        <v>1</v>
      </c>
      <c r="AT309" s="1">
        <f t="shared" si="72"/>
        <v>1</v>
      </c>
      <c r="AU309" s="1">
        <f t="shared" si="73"/>
        <v>0</v>
      </c>
      <c r="AV309" s="1" t="s">
        <v>298</v>
      </c>
      <c r="AW309" s="1">
        <v>-242.98</v>
      </c>
    </row>
    <row r="310" spans="4:49" x14ac:dyDescent="0.25">
      <c r="D310" s="12"/>
      <c r="AM310" s="108">
        <v>240</v>
      </c>
      <c r="AN310" s="1" t="s">
        <v>299</v>
      </c>
      <c r="AO310" s="1">
        <v>594.52</v>
      </c>
      <c r="AP310" s="1">
        <f t="shared" si="68"/>
        <v>10422.300000000076</v>
      </c>
      <c r="AQ310" s="1">
        <f t="shared" si="69"/>
        <v>1857.02</v>
      </c>
      <c r="AR310" s="1">
        <f t="shared" si="70"/>
        <v>0</v>
      </c>
      <c r="AS310" s="1">
        <f t="shared" si="71"/>
        <v>0</v>
      </c>
      <c r="AT310" s="1">
        <f t="shared" si="72"/>
        <v>0</v>
      </c>
      <c r="AU310" s="1">
        <f t="shared" si="73"/>
        <v>1</v>
      </c>
      <c r="AV310" s="1" t="s">
        <v>299</v>
      </c>
      <c r="AW310" s="1">
        <v>594.52</v>
      </c>
    </row>
    <row r="311" spans="4:49" x14ac:dyDescent="0.25">
      <c r="D311" s="12"/>
      <c r="AM311" s="108">
        <v>241</v>
      </c>
      <c r="AN311" s="1" t="s">
        <v>300</v>
      </c>
      <c r="AO311" s="1">
        <v>-680.48</v>
      </c>
      <c r="AP311" s="1">
        <f t="shared" si="68"/>
        <v>9741.8200000000761</v>
      </c>
      <c r="AQ311" s="1">
        <f t="shared" si="69"/>
        <v>1857.02</v>
      </c>
      <c r="AR311" s="1">
        <f t="shared" si="70"/>
        <v>-680.48</v>
      </c>
      <c r="AS311" s="1">
        <f t="shared" si="71"/>
        <v>1</v>
      </c>
      <c r="AT311" s="1">
        <f t="shared" si="72"/>
        <v>1</v>
      </c>
      <c r="AU311" s="1">
        <f t="shared" si="73"/>
        <v>0</v>
      </c>
      <c r="AV311" s="1" t="s">
        <v>300</v>
      </c>
      <c r="AW311" s="1">
        <v>-680.48</v>
      </c>
    </row>
    <row r="312" spans="4:49" x14ac:dyDescent="0.25">
      <c r="D312" s="12"/>
      <c r="AM312" s="108">
        <v>242</v>
      </c>
      <c r="AN312" s="1" t="s">
        <v>301</v>
      </c>
      <c r="AO312" s="1">
        <v>-780.48</v>
      </c>
      <c r="AP312" s="1">
        <f t="shared" si="68"/>
        <v>8961.3400000000765</v>
      </c>
      <c r="AQ312" s="1">
        <f t="shared" si="69"/>
        <v>1857.02</v>
      </c>
      <c r="AR312" s="1">
        <f t="shared" si="70"/>
        <v>-780.48</v>
      </c>
      <c r="AS312" s="1">
        <f t="shared" si="71"/>
        <v>1</v>
      </c>
      <c r="AT312" s="1">
        <f t="shared" si="72"/>
        <v>2</v>
      </c>
      <c r="AU312" s="1">
        <f t="shared" si="73"/>
        <v>0</v>
      </c>
      <c r="AV312" s="1" t="s">
        <v>301</v>
      </c>
      <c r="AW312" s="1">
        <v>-780.48</v>
      </c>
    </row>
    <row r="313" spans="4:49" x14ac:dyDescent="0.25">
      <c r="D313" s="12"/>
      <c r="AM313" s="108">
        <v>243</v>
      </c>
      <c r="AN313" s="1" t="s">
        <v>302</v>
      </c>
      <c r="AO313" s="1">
        <v>44.52</v>
      </c>
      <c r="AP313" s="1">
        <f t="shared" si="68"/>
        <v>9005.860000000077</v>
      </c>
      <c r="AQ313" s="1">
        <f t="shared" si="69"/>
        <v>1857.02</v>
      </c>
      <c r="AR313" s="1">
        <f t="shared" si="70"/>
        <v>0</v>
      </c>
      <c r="AS313" s="1">
        <f t="shared" si="71"/>
        <v>0</v>
      </c>
      <c r="AT313" s="1">
        <f t="shared" si="72"/>
        <v>0</v>
      </c>
      <c r="AU313" s="1">
        <f t="shared" si="73"/>
        <v>1</v>
      </c>
      <c r="AV313" s="1" t="s">
        <v>302</v>
      </c>
      <c r="AW313" s="1">
        <v>44.52</v>
      </c>
    </row>
    <row r="314" spans="4:49" x14ac:dyDescent="0.25">
      <c r="D314" s="12"/>
      <c r="AM314" s="108">
        <v>244</v>
      </c>
      <c r="AN314" s="1" t="s">
        <v>303</v>
      </c>
      <c r="AO314" s="1">
        <v>207.02</v>
      </c>
      <c r="AP314" s="1">
        <f t="shared" si="68"/>
        <v>9212.8800000000774</v>
      </c>
      <c r="AQ314" s="1">
        <f t="shared" si="69"/>
        <v>1857.02</v>
      </c>
      <c r="AR314" s="1">
        <f t="shared" si="70"/>
        <v>0</v>
      </c>
      <c r="AS314" s="1">
        <f t="shared" si="71"/>
        <v>0</v>
      </c>
      <c r="AT314" s="1">
        <f t="shared" si="72"/>
        <v>0</v>
      </c>
      <c r="AU314" s="1">
        <f t="shared" si="73"/>
        <v>2</v>
      </c>
      <c r="AV314" s="1" t="s">
        <v>303</v>
      </c>
      <c r="AW314" s="1">
        <v>207.02</v>
      </c>
    </row>
    <row r="315" spans="4:49" x14ac:dyDescent="0.25">
      <c r="D315" s="12"/>
      <c r="AM315" s="108">
        <v>245</v>
      </c>
      <c r="AN315" s="1" t="s">
        <v>304</v>
      </c>
      <c r="AO315" s="1">
        <v>957.02</v>
      </c>
      <c r="AP315" s="1">
        <f t="shared" si="68"/>
        <v>10169.900000000078</v>
      </c>
      <c r="AQ315" s="1">
        <f t="shared" si="69"/>
        <v>1857.02</v>
      </c>
      <c r="AR315" s="1">
        <f t="shared" si="70"/>
        <v>0</v>
      </c>
      <c r="AS315" s="1">
        <f t="shared" si="71"/>
        <v>0</v>
      </c>
      <c r="AT315" s="1">
        <f t="shared" si="72"/>
        <v>0</v>
      </c>
      <c r="AU315" s="1">
        <f t="shared" si="73"/>
        <v>3</v>
      </c>
      <c r="AV315" s="1" t="s">
        <v>304</v>
      </c>
      <c r="AW315" s="1">
        <v>957.02</v>
      </c>
    </row>
    <row r="316" spans="4:49" x14ac:dyDescent="0.25">
      <c r="D316" s="12"/>
      <c r="AM316" s="108">
        <v>246</v>
      </c>
      <c r="AN316" s="1" t="s">
        <v>305</v>
      </c>
      <c r="AO316" s="6">
        <v>-1280.48</v>
      </c>
      <c r="AP316" s="1">
        <f t="shared" si="68"/>
        <v>8889.4200000000783</v>
      </c>
      <c r="AQ316" s="1">
        <f t="shared" si="69"/>
        <v>1857.02</v>
      </c>
      <c r="AR316" s="1">
        <f t="shared" si="70"/>
        <v>-1280.48</v>
      </c>
      <c r="AS316" s="1">
        <f t="shared" si="71"/>
        <v>1</v>
      </c>
      <c r="AT316" s="1">
        <f t="shared" si="72"/>
        <v>1</v>
      </c>
      <c r="AU316" s="1">
        <f t="shared" si="73"/>
        <v>0</v>
      </c>
      <c r="AV316" s="1" t="s">
        <v>305</v>
      </c>
      <c r="AW316" s="6">
        <v>-1280.48</v>
      </c>
    </row>
    <row r="317" spans="4:49" x14ac:dyDescent="0.25">
      <c r="D317" s="12"/>
      <c r="AM317" s="108">
        <v>247</v>
      </c>
      <c r="AN317" s="1" t="s">
        <v>306</v>
      </c>
      <c r="AO317" s="1">
        <v>69.52</v>
      </c>
      <c r="AP317" s="1">
        <f t="shared" si="68"/>
        <v>8958.9400000000787</v>
      </c>
      <c r="AQ317" s="1">
        <f t="shared" si="69"/>
        <v>1857.02</v>
      </c>
      <c r="AR317" s="1">
        <f t="shared" si="70"/>
        <v>0</v>
      </c>
      <c r="AS317" s="1">
        <f t="shared" si="71"/>
        <v>0</v>
      </c>
      <c r="AT317" s="1">
        <f t="shared" si="72"/>
        <v>0</v>
      </c>
      <c r="AU317" s="1">
        <f t="shared" si="73"/>
        <v>1</v>
      </c>
      <c r="AV317" s="1" t="s">
        <v>306</v>
      </c>
      <c r="AW317" s="1">
        <v>69.52</v>
      </c>
    </row>
    <row r="318" spans="4:49" x14ac:dyDescent="0.25">
      <c r="D318" s="12"/>
      <c r="AM318" s="108">
        <v>248</v>
      </c>
      <c r="AN318" s="1" t="s">
        <v>307</v>
      </c>
      <c r="AO318" s="1">
        <v>-17.98</v>
      </c>
      <c r="AP318" s="1">
        <f t="shared" si="68"/>
        <v>8940.9600000000792</v>
      </c>
      <c r="AQ318" s="1">
        <f t="shared" si="69"/>
        <v>1857.02</v>
      </c>
      <c r="AR318" s="1">
        <f t="shared" si="70"/>
        <v>-17.98</v>
      </c>
      <c r="AS318" s="1">
        <f t="shared" si="71"/>
        <v>1</v>
      </c>
      <c r="AT318" s="1">
        <f t="shared" si="72"/>
        <v>1</v>
      </c>
      <c r="AU318" s="1">
        <f t="shared" si="73"/>
        <v>0</v>
      </c>
      <c r="AV318" s="1" t="s">
        <v>307</v>
      </c>
      <c r="AW318" s="1">
        <v>-17.98</v>
      </c>
    </row>
    <row r="319" spans="4:49" x14ac:dyDescent="0.25">
      <c r="D319" s="12"/>
      <c r="AM319" s="108">
        <v>249</v>
      </c>
      <c r="AN319" s="1" t="s">
        <v>308</v>
      </c>
      <c r="AO319" s="1">
        <v>769.52</v>
      </c>
      <c r="AP319" s="1">
        <f t="shared" si="68"/>
        <v>9710.4800000000796</v>
      </c>
      <c r="AQ319" s="1">
        <f t="shared" si="69"/>
        <v>1857.02</v>
      </c>
      <c r="AR319" s="1">
        <f t="shared" si="70"/>
        <v>0</v>
      </c>
      <c r="AS319" s="1">
        <f t="shared" si="71"/>
        <v>0</v>
      </c>
      <c r="AT319" s="1">
        <f t="shared" si="72"/>
        <v>0</v>
      </c>
      <c r="AU319" s="1">
        <f t="shared" si="73"/>
        <v>1</v>
      </c>
      <c r="AV319" s="1" t="s">
        <v>308</v>
      </c>
      <c r="AW319" s="1">
        <v>769.52</v>
      </c>
    </row>
    <row r="320" spans="4:49" x14ac:dyDescent="0.25">
      <c r="D320" s="12"/>
      <c r="AM320" s="108">
        <v>250</v>
      </c>
      <c r="AN320" s="1" t="s">
        <v>309</v>
      </c>
      <c r="AO320" s="1">
        <v>169.52</v>
      </c>
      <c r="AP320" s="1">
        <f t="shared" si="68"/>
        <v>9880.00000000008</v>
      </c>
      <c r="AQ320" s="1">
        <f t="shared" si="69"/>
        <v>1857.02</v>
      </c>
      <c r="AR320" s="1">
        <f t="shared" si="70"/>
        <v>0</v>
      </c>
      <c r="AS320" s="1">
        <f t="shared" si="71"/>
        <v>0</v>
      </c>
      <c r="AT320" s="1">
        <f t="shared" si="72"/>
        <v>0</v>
      </c>
      <c r="AU320" s="1">
        <f t="shared" si="73"/>
        <v>2</v>
      </c>
      <c r="AV320" s="1" t="s">
        <v>309</v>
      </c>
      <c r="AW320" s="1">
        <v>169.52</v>
      </c>
    </row>
    <row r="321" spans="4:49" x14ac:dyDescent="0.25">
      <c r="D321" s="12"/>
      <c r="AM321" s="108">
        <v>251</v>
      </c>
      <c r="AN321" s="1" t="s">
        <v>310</v>
      </c>
      <c r="AO321" s="1">
        <v>-805.48</v>
      </c>
      <c r="AP321" s="1">
        <f t="shared" si="68"/>
        <v>9074.5200000000805</v>
      </c>
      <c r="AQ321" s="1">
        <f t="shared" si="69"/>
        <v>1857.02</v>
      </c>
      <c r="AR321" s="1">
        <f t="shared" si="70"/>
        <v>-805.48</v>
      </c>
      <c r="AS321" s="1">
        <f t="shared" si="71"/>
        <v>1</v>
      </c>
      <c r="AT321" s="1">
        <f t="shared" si="72"/>
        <v>1</v>
      </c>
      <c r="AU321" s="1">
        <f t="shared" si="73"/>
        <v>0</v>
      </c>
      <c r="AV321" s="1" t="s">
        <v>310</v>
      </c>
      <c r="AW321" s="1">
        <v>-805.48</v>
      </c>
    </row>
    <row r="322" spans="4:49" x14ac:dyDescent="0.25">
      <c r="D322" s="12"/>
      <c r="AM322" s="108">
        <v>252</v>
      </c>
      <c r="AN322" s="1" t="s">
        <v>311</v>
      </c>
      <c r="AO322" s="1">
        <v>657.02</v>
      </c>
      <c r="AP322" s="1">
        <f t="shared" si="68"/>
        <v>9731.5400000000809</v>
      </c>
      <c r="AQ322" s="1">
        <f t="shared" si="69"/>
        <v>1857.02</v>
      </c>
      <c r="AR322" s="1">
        <f t="shared" si="70"/>
        <v>0</v>
      </c>
      <c r="AS322" s="1">
        <f t="shared" si="71"/>
        <v>0</v>
      </c>
      <c r="AT322" s="1">
        <f t="shared" si="72"/>
        <v>0</v>
      </c>
      <c r="AU322" s="1">
        <f t="shared" si="73"/>
        <v>1</v>
      </c>
      <c r="AV322" s="1" t="s">
        <v>311</v>
      </c>
      <c r="AW322" s="1">
        <v>657.02</v>
      </c>
    </row>
    <row r="323" spans="4:49" x14ac:dyDescent="0.25">
      <c r="D323" s="12"/>
      <c r="AM323" s="108">
        <v>253</v>
      </c>
      <c r="AN323" s="1" t="s">
        <v>312</v>
      </c>
      <c r="AO323" s="6">
        <v>1432.02</v>
      </c>
      <c r="AP323" s="1">
        <f t="shared" si="68"/>
        <v>11163.560000000081</v>
      </c>
      <c r="AQ323" s="1">
        <f t="shared" si="69"/>
        <v>1857.02</v>
      </c>
      <c r="AR323" s="1">
        <f t="shared" si="70"/>
        <v>0</v>
      </c>
      <c r="AS323" s="1">
        <f t="shared" si="71"/>
        <v>0</v>
      </c>
      <c r="AT323" s="1">
        <f t="shared" si="72"/>
        <v>0</v>
      </c>
      <c r="AU323" s="1">
        <f t="shared" si="73"/>
        <v>2</v>
      </c>
      <c r="AV323" s="1" t="s">
        <v>312</v>
      </c>
      <c r="AW323" s="6">
        <v>1432.02</v>
      </c>
    </row>
    <row r="324" spans="4:49" x14ac:dyDescent="0.25">
      <c r="D324" s="12"/>
      <c r="AM324" s="108">
        <v>254</v>
      </c>
      <c r="AN324" s="1" t="s">
        <v>313</v>
      </c>
      <c r="AO324" s="1">
        <v>232.02</v>
      </c>
      <c r="AP324" s="1">
        <f t="shared" si="68"/>
        <v>11395.580000000082</v>
      </c>
      <c r="AQ324" s="1">
        <f t="shared" si="69"/>
        <v>1857.02</v>
      </c>
      <c r="AR324" s="1">
        <f t="shared" si="70"/>
        <v>0</v>
      </c>
      <c r="AS324" s="1">
        <f t="shared" si="71"/>
        <v>0</v>
      </c>
      <c r="AT324" s="1">
        <f t="shared" si="72"/>
        <v>0</v>
      </c>
      <c r="AU324" s="1">
        <f t="shared" si="73"/>
        <v>3</v>
      </c>
      <c r="AV324" s="1" t="s">
        <v>313</v>
      </c>
      <c r="AW324" s="1">
        <v>232.02</v>
      </c>
    </row>
    <row r="325" spans="4:49" x14ac:dyDescent="0.25">
      <c r="D325" s="12"/>
      <c r="AM325" s="108">
        <v>255</v>
      </c>
      <c r="AN325" s="1" t="s">
        <v>314</v>
      </c>
      <c r="AO325" s="1">
        <v>-842.98</v>
      </c>
      <c r="AP325" s="1">
        <f t="shared" si="68"/>
        <v>10552.600000000082</v>
      </c>
      <c r="AQ325" s="1">
        <f t="shared" si="69"/>
        <v>1857.02</v>
      </c>
      <c r="AR325" s="1">
        <f t="shared" si="70"/>
        <v>-842.98</v>
      </c>
      <c r="AS325" s="1">
        <f t="shared" si="71"/>
        <v>1</v>
      </c>
      <c r="AT325" s="1">
        <f t="shared" si="72"/>
        <v>1</v>
      </c>
      <c r="AU325" s="1">
        <f t="shared" si="73"/>
        <v>0</v>
      </c>
      <c r="AV325" s="1" t="s">
        <v>314</v>
      </c>
      <c r="AW325" s="1">
        <v>-842.98</v>
      </c>
    </row>
    <row r="326" spans="4:49" x14ac:dyDescent="0.25">
      <c r="D326" s="12"/>
      <c r="AM326" s="108">
        <v>256</v>
      </c>
      <c r="AN326" s="1" t="s">
        <v>315</v>
      </c>
      <c r="AO326" s="1">
        <v>582.02</v>
      </c>
      <c r="AP326" s="1">
        <f t="shared" si="68"/>
        <v>11134.620000000083</v>
      </c>
      <c r="AQ326" s="1">
        <f t="shared" si="69"/>
        <v>1857.02</v>
      </c>
      <c r="AR326" s="1">
        <f t="shared" si="70"/>
        <v>0</v>
      </c>
      <c r="AS326" s="1">
        <f t="shared" si="71"/>
        <v>0</v>
      </c>
      <c r="AT326" s="1">
        <f t="shared" si="72"/>
        <v>0</v>
      </c>
      <c r="AU326" s="1">
        <f t="shared" si="73"/>
        <v>1</v>
      </c>
      <c r="AV326" s="1" t="s">
        <v>315</v>
      </c>
      <c r="AW326" s="1">
        <v>582.02</v>
      </c>
    </row>
    <row r="327" spans="4:49" x14ac:dyDescent="0.25">
      <c r="D327" s="12"/>
      <c r="AM327" s="108">
        <v>257</v>
      </c>
      <c r="AN327" s="1" t="s">
        <v>316</v>
      </c>
      <c r="AO327" s="1">
        <v>-5.48</v>
      </c>
      <c r="AP327" s="1">
        <f t="shared" si="68"/>
        <v>11129.140000000083</v>
      </c>
      <c r="AQ327" s="1">
        <f t="shared" si="69"/>
        <v>1857.02</v>
      </c>
      <c r="AR327" s="1">
        <f t="shared" si="70"/>
        <v>-5.48</v>
      </c>
      <c r="AS327" s="1">
        <f t="shared" si="71"/>
        <v>1</v>
      </c>
      <c r="AT327" s="1">
        <f t="shared" si="72"/>
        <v>1</v>
      </c>
      <c r="AU327" s="1">
        <f t="shared" si="73"/>
        <v>0</v>
      </c>
      <c r="AV327" s="1" t="s">
        <v>316</v>
      </c>
      <c r="AW327" s="1">
        <v>-5.48</v>
      </c>
    </row>
    <row r="328" spans="4:49" x14ac:dyDescent="0.25">
      <c r="D328" s="12"/>
      <c r="AM328" s="108">
        <v>258</v>
      </c>
      <c r="AN328" s="1" t="s">
        <v>317</v>
      </c>
      <c r="AO328" s="1">
        <v>744.52</v>
      </c>
      <c r="AP328" s="1">
        <f t="shared" si="68"/>
        <v>11873.660000000084</v>
      </c>
      <c r="AQ328" s="1">
        <f t="shared" si="69"/>
        <v>1857.02</v>
      </c>
      <c r="AR328" s="1">
        <f t="shared" si="70"/>
        <v>0</v>
      </c>
      <c r="AS328" s="1">
        <f t="shared" si="71"/>
        <v>0</v>
      </c>
      <c r="AT328" s="1">
        <f t="shared" si="72"/>
        <v>0</v>
      </c>
      <c r="AU328" s="1">
        <f t="shared" si="73"/>
        <v>1</v>
      </c>
      <c r="AV328" s="1" t="s">
        <v>317</v>
      </c>
      <c r="AW328" s="1">
        <v>744.52</v>
      </c>
    </row>
    <row r="329" spans="4:49" x14ac:dyDescent="0.25">
      <c r="D329" s="12"/>
      <c r="AM329" s="108">
        <v>259</v>
      </c>
      <c r="AN329" s="1" t="s">
        <v>318</v>
      </c>
      <c r="AO329" s="1">
        <v>544.52</v>
      </c>
      <c r="AP329" s="1">
        <f t="shared" ref="AP329:AP392" si="74">AO329+AP328</f>
        <v>12418.180000000084</v>
      </c>
      <c r="AQ329" s="1">
        <f t="shared" ref="AQ329:AQ392" si="75">MAX(AQ328,AO329)</f>
        <v>1857.02</v>
      </c>
      <c r="AR329" s="1">
        <f t="shared" ref="AR329:AR392" si="76">IF(AP329&lt;AP328,AO329,0)</f>
        <v>0</v>
      </c>
      <c r="AS329" s="1">
        <f t="shared" ref="AS329:AS392" si="77">IF(AR329&lt;0,1,0)</f>
        <v>0</v>
      </c>
      <c r="AT329" s="1">
        <f t="shared" ref="AT329:AT392" si="78">IF(AR329&lt;0,AT328+1,0)</f>
        <v>0</v>
      </c>
      <c r="AU329" s="1">
        <f t="shared" ref="AU329:AU392" si="79">IF(AR329&lt;0,0,AU328+1)</f>
        <v>2</v>
      </c>
      <c r="AV329" s="1" t="s">
        <v>318</v>
      </c>
      <c r="AW329" s="1">
        <v>544.52</v>
      </c>
    </row>
    <row r="330" spans="4:49" x14ac:dyDescent="0.25">
      <c r="D330" s="12"/>
      <c r="AM330" s="108">
        <v>260</v>
      </c>
      <c r="AN330" s="1" t="s">
        <v>319</v>
      </c>
      <c r="AO330" s="1">
        <v>332.02</v>
      </c>
      <c r="AP330" s="1">
        <f t="shared" si="74"/>
        <v>12750.200000000084</v>
      </c>
      <c r="AQ330" s="1">
        <f t="shared" si="75"/>
        <v>1857.02</v>
      </c>
      <c r="AR330" s="1">
        <f t="shared" si="76"/>
        <v>0</v>
      </c>
      <c r="AS330" s="1">
        <f t="shared" si="77"/>
        <v>0</v>
      </c>
      <c r="AT330" s="1">
        <f t="shared" si="78"/>
        <v>0</v>
      </c>
      <c r="AU330" s="1">
        <f t="shared" si="79"/>
        <v>3</v>
      </c>
      <c r="AV330" s="1" t="s">
        <v>319</v>
      </c>
      <c r="AW330" s="1">
        <v>332.02</v>
      </c>
    </row>
    <row r="331" spans="4:49" x14ac:dyDescent="0.25">
      <c r="D331" s="12"/>
      <c r="AM331" s="108">
        <v>261</v>
      </c>
      <c r="AN331" s="1" t="s">
        <v>320</v>
      </c>
      <c r="AO331" s="6">
        <v>1982.02</v>
      </c>
      <c r="AP331" s="1">
        <f t="shared" si="74"/>
        <v>14732.220000000085</v>
      </c>
      <c r="AQ331" s="1">
        <f t="shared" si="75"/>
        <v>1982.02</v>
      </c>
      <c r="AR331" s="1">
        <f t="shared" si="76"/>
        <v>0</v>
      </c>
      <c r="AS331" s="1">
        <f t="shared" si="77"/>
        <v>0</v>
      </c>
      <c r="AT331" s="1">
        <f t="shared" si="78"/>
        <v>0</v>
      </c>
      <c r="AU331" s="1">
        <f t="shared" si="79"/>
        <v>4</v>
      </c>
      <c r="AV331" s="1" t="s">
        <v>320</v>
      </c>
      <c r="AW331" s="6">
        <v>1982.02</v>
      </c>
    </row>
    <row r="332" spans="4:49" x14ac:dyDescent="0.25">
      <c r="D332" s="12"/>
      <c r="AM332" s="108">
        <v>262</v>
      </c>
      <c r="AN332" s="1" t="s">
        <v>321</v>
      </c>
      <c r="AO332" s="1">
        <v>-317.98</v>
      </c>
      <c r="AP332" s="1">
        <f t="shared" si="74"/>
        <v>14414.240000000085</v>
      </c>
      <c r="AQ332" s="1">
        <f t="shared" si="75"/>
        <v>1982.02</v>
      </c>
      <c r="AR332" s="1">
        <f t="shared" si="76"/>
        <v>-317.98</v>
      </c>
      <c r="AS332" s="1">
        <f t="shared" si="77"/>
        <v>1</v>
      </c>
      <c r="AT332" s="1">
        <f t="shared" si="78"/>
        <v>1</v>
      </c>
      <c r="AU332" s="1">
        <f t="shared" si="79"/>
        <v>0</v>
      </c>
      <c r="AV332" s="1" t="s">
        <v>321</v>
      </c>
      <c r="AW332" s="1">
        <v>-317.98</v>
      </c>
    </row>
    <row r="333" spans="4:49" x14ac:dyDescent="0.25">
      <c r="AM333" s="108">
        <v>263</v>
      </c>
      <c r="AN333" s="1" t="s">
        <v>322</v>
      </c>
      <c r="AO333" s="1">
        <v>657.02</v>
      </c>
      <c r="AP333" s="1">
        <f t="shared" si="74"/>
        <v>15071.260000000086</v>
      </c>
      <c r="AQ333" s="1">
        <f t="shared" si="75"/>
        <v>1982.02</v>
      </c>
      <c r="AR333" s="1">
        <f t="shared" si="76"/>
        <v>0</v>
      </c>
      <c r="AS333" s="1">
        <f t="shared" si="77"/>
        <v>0</v>
      </c>
      <c r="AT333" s="1">
        <f t="shared" si="78"/>
        <v>0</v>
      </c>
      <c r="AU333" s="1">
        <f t="shared" si="79"/>
        <v>1</v>
      </c>
      <c r="AV333" s="1" t="s">
        <v>322</v>
      </c>
      <c r="AW333" s="1">
        <v>657.02</v>
      </c>
    </row>
    <row r="334" spans="4:49" x14ac:dyDescent="0.25">
      <c r="AM334" s="108">
        <v>264</v>
      </c>
      <c r="AN334" s="1" t="s">
        <v>323</v>
      </c>
      <c r="AO334" s="1">
        <v>-955.48</v>
      </c>
      <c r="AP334" s="1">
        <f t="shared" si="74"/>
        <v>14115.780000000086</v>
      </c>
      <c r="AQ334" s="1">
        <f t="shared" si="75"/>
        <v>1982.02</v>
      </c>
      <c r="AR334" s="1">
        <f t="shared" si="76"/>
        <v>-955.48</v>
      </c>
      <c r="AS334" s="1">
        <f t="shared" si="77"/>
        <v>1</v>
      </c>
      <c r="AT334" s="1">
        <f t="shared" si="78"/>
        <v>1</v>
      </c>
      <c r="AU334" s="1">
        <f t="shared" si="79"/>
        <v>0</v>
      </c>
      <c r="AV334" s="1" t="s">
        <v>323</v>
      </c>
      <c r="AW334" s="1">
        <v>-955.48</v>
      </c>
    </row>
    <row r="335" spans="4:49" x14ac:dyDescent="0.25">
      <c r="AM335" s="108">
        <v>265</v>
      </c>
      <c r="AN335" s="1" t="s">
        <v>324</v>
      </c>
      <c r="AO335" s="6">
        <v>1369.52</v>
      </c>
      <c r="AP335" s="1">
        <f t="shared" si="74"/>
        <v>15485.300000000087</v>
      </c>
      <c r="AQ335" s="1">
        <f t="shared" si="75"/>
        <v>1982.02</v>
      </c>
      <c r="AR335" s="1">
        <f t="shared" si="76"/>
        <v>0</v>
      </c>
      <c r="AS335" s="1">
        <f t="shared" si="77"/>
        <v>0</v>
      </c>
      <c r="AT335" s="1">
        <f t="shared" si="78"/>
        <v>0</v>
      </c>
      <c r="AU335" s="1">
        <f t="shared" si="79"/>
        <v>1</v>
      </c>
      <c r="AV335" s="1" t="s">
        <v>324</v>
      </c>
      <c r="AW335" s="6">
        <v>1369.52</v>
      </c>
    </row>
    <row r="336" spans="4:49" x14ac:dyDescent="0.25">
      <c r="AM336" s="108">
        <v>266</v>
      </c>
      <c r="AN336" s="1" t="s">
        <v>325</v>
      </c>
      <c r="AO336" s="1">
        <v>7.02</v>
      </c>
      <c r="AP336" s="1">
        <f t="shared" si="74"/>
        <v>15492.320000000087</v>
      </c>
      <c r="AQ336" s="1">
        <f t="shared" si="75"/>
        <v>1982.02</v>
      </c>
      <c r="AR336" s="1">
        <f t="shared" si="76"/>
        <v>0</v>
      </c>
      <c r="AS336" s="1">
        <f t="shared" si="77"/>
        <v>0</v>
      </c>
      <c r="AT336" s="1">
        <f t="shared" si="78"/>
        <v>0</v>
      </c>
      <c r="AU336" s="1">
        <f t="shared" si="79"/>
        <v>2</v>
      </c>
      <c r="AV336" s="1" t="s">
        <v>325</v>
      </c>
      <c r="AW336" s="1">
        <v>7.02</v>
      </c>
    </row>
    <row r="337" spans="39:49" x14ac:dyDescent="0.25">
      <c r="AM337" s="108">
        <v>267</v>
      </c>
      <c r="AN337" s="1" t="s">
        <v>326</v>
      </c>
      <c r="AO337" s="1">
        <v>-142.97999999999999</v>
      </c>
      <c r="AP337" s="1">
        <f t="shared" si="74"/>
        <v>15349.340000000087</v>
      </c>
      <c r="AQ337" s="1">
        <f t="shared" si="75"/>
        <v>1982.02</v>
      </c>
      <c r="AR337" s="1">
        <f t="shared" si="76"/>
        <v>-142.97999999999999</v>
      </c>
      <c r="AS337" s="1">
        <f t="shared" si="77"/>
        <v>1</v>
      </c>
      <c r="AT337" s="1">
        <f t="shared" si="78"/>
        <v>1</v>
      </c>
      <c r="AU337" s="1">
        <f t="shared" si="79"/>
        <v>0</v>
      </c>
      <c r="AV337" s="1" t="s">
        <v>326</v>
      </c>
      <c r="AW337" s="1">
        <v>-142.97999999999999</v>
      </c>
    </row>
    <row r="338" spans="39:49" x14ac:dyDescent="0.25">
      <c r="AM338" s="108">
        <v>268</v>
      </c>
      <c r="AN338" s="1" t="s">
        <v>327</v>
      </c>
      <c r="AO338" s="6">
        <v>1019.52</v>
      </c>
      <c r="AP338" s="1">
        <f t="shared" si="74"/>
        <v>16368.860000000088</v>
      </c>
      <c r="AQ338" s="1">
        <f t="shared" si="75"/>
        <v>1982.02</v>
      </c>
      <c r="AR338" s="1">
        <f t="shared" si="76"/>
        <v>0</v>
      </c>
      <c r="AS338" s="1">
        <f t="shared" si="77"/>
        <v>0</v>
      </c>
      <c r="AT338" s="1">
        <f t="shared" si="78"/>
        <v>0</v>
      </c>
      <c r="AU338" s="1">
        <f t="shared" si="79"/>
        <v>1</v>
      </c>
      <c r="AV338" s="1" t="s">
        <v>327</v>
      </c>
      <c r="AW338" s="6">
        <v>1019.52</v>
      </c>
    </row>
    <row r="339" spans="39:49" x14ac:dyDescent="0.25">
      <c r="AM339" s="108">
        <v>269</v>
      </c>
      <c r="AN339" s="1" t="s">
        <v>328</v>
      </c>
      <c r="AO339" s="1">
        <v>-80.48</v>
      </c>
      <c r="AP339" s="1">
        <f t="shared" si="74"/>
        <v>16288.380000000088</v>
      </c>
      <c r="AQ339" s="1">
        <f t="shared" si="75"/>
        <v>1982.02</v>
      </c>
      <c r="AR339" s="1">
        <f t="shared" si="76"/>
        <v>-80.48</v>
      </c>
      <c r="AS339" s="1">
        <f t="shared" si="77"/>
        <v>1</v>
      </c>
      <c r="AT339" s="1">
        <f t="shared" si="78"/>
        <v>1</v>
      </c>
      <c r="AU339" s="1">
        <f t="shared" si="79"/>
        <v>0</v>
      </c>
      <c r="AV339" s="1" t="s">
        <v>328</v>
      </c>
      <c r="AW339" s="1">
        <v>-80.48</v>
      </c>
    </row>
    <row r="340" spans="39:49" x14ac:dyDescent="0.25">
      <c r="AM340" s="108">
        <v>270</v>
      </c>
      <c r="AN340" s="1" t="s">
        <v>329</v>
      </c>
      <c r="AO340" s="1">
        <v>-167.98</v>
      </c>
      <c r="AP340" s="1">
        <f t="shared" si="74"/>
        <v>16120.400000000089</v>
      </c>
      <c r="AQ340" s="1">
        <f t="shared" si="75"/>
        <v>1982.02</v>
      </c>
      <c r="AR340" s="1">
        <f t="shared" si="76"/>
        <v>-167.98</v>
      </c>
      <c r="AS340" s="1">
        <f t="shared" si="77"/>
        <v>1</v>
      </c>
      <c r="AT340" s="1">
        <f t="shared" si="78"/>
        <v>2</v>
      </c>
      <c r="AU340" s="1">
        <f t="shared" si="79"/>
        <v>0</v>
      </c>
      <c r="AV340" s="1" t="s">
        <v>329</v>
      </c>
      <c r="AW340" s="1">
        <v>-167.98</v>
      </c>
    </row>
    <row r="341" spans="39:49" x14ac:dyDescent="0.25">
      <c r="AM341" s="108">
        <v>271</v>
      </c>
      <c r="AN341" s="1" t="s">
        <v>330</v>
      </c>
      <c r="AO341" s="1">
        <v>-967.98</v>
      </c>
      <c r="AP341" s="1">
        <f t="shared" si="74"/>
        <v>15152.420000000089</v>
      </c>
      <c r="AQ341" s="1">
        <f t="shared" si="75"/>
        <v>1982.02</v>
      </c>
      <c r="AR341" s="1">
        <f t="shared" si="76"/>
        <v>-967.98</v>
      </c>
      <c r="AS341" s="1">
        <f t="shared" si="77"/>
        <v>1</v>
      </c>
      <c r="AT341" s="1">
        <f t="shared" si="78"/>
        <v>3</v>
      </c>
      <c r="AU341" s="1">
        <f t="shared" si="79"/>
        <v>0</v>
      </c>
      <c r="AV341" s="1" t="s">
        <v>330</v>
      </c>
      <c r="AW341" s="1">
        <v>-967.98</v>
      </c>
    </row>
    <row r="342" spans="39:49" x14ac:dyDescent="0.25">
      <c r="AM342" s="108">
        <v>272</v>
      </c>
      <c r="AN342" s="1" t="s">
        <v>331</v>
      </c>
      <c r="AO342" s="6">
        <v>1032.02</v>
      </c>
      <c r="AP342" s="1">
        <f t="shared" si="74"/>
        <v>16184.44000000009</v>
      </c>
      <c r="AQ342" s="1">
        <f t="shared" si="75"/>
        <v>1982.02</v>
      </c>
      <c r="AR342" s="1">
        <f t="shared" si="76"/>
        <v>0</v>
      </c>
      <c r="AS342" s="1">
        <f t="shared" si="77"/>
        <v>0</v>
      </c>
      <c r="AT342" s="1">
        <f t="shared" si="78"/>
        <v>0</v>
      </c>
      <c r="AU342" s="1">
        <f t="shared" si="79"/>
        <v>1</v>
      </c>
      <c r="AV342" s="1" t="s">
        <v>331</v>
      </c>
      <c r="AW342" s="6">
        <v>1032.02</v>
      </c>
    </row>
    <row r="343" spans="39:49" x14ac:dyDescent="0.25">
      <c r="AM343" s="108">
        <v>273</v>
      </c>
      <c r="AN343" s="1" t="s">
        <v>332</v>
      </c>
      <c r="AO343" s="1">
        <v>357.02</v>
      </c>
      <c r="AP343" s="1">
        <f t="shared" si="74"/>
        <v>16541.46000000009</v>
      </c>
      <c r="AQ343" s="1">
        <f t="shared" si="75"/>
        <v>1982.02</v>
      </c>
      <c r="AR343" s="1">
        <f t="shared" si="76"/>
        <v>0</v>
      </c>
      <c r="AS343" s="1">
        <f t="shared" si="77"/>
        <v>0</v>
      </c>
      <c r="AT343" s="1">
        <f t="shared" si="78"/>
        <v>0</v>
      </c>
      <c r="AU343" s="1">
        <f t="shared" si="79"/>
        <v>2</v>
      </c>
      <c r="AV343" s="1" t="s">
        <v>332</v>
      </c>
      <c r="AW343" s="1">
        <v>357.02</v>
      </c>
    </row>
    <row r="344" spans="39:49" x14ac:dyDescent="0.25">
      <c r="AM344" s="108">
        <v>274</v>
      </c>
      <c r="AN344" s="1" t="s">
        <v>333</v>
      </c>
      <c r="AO344" s="1">
        <v>-192.98</v>
      </c>
      <c r="AP344" s="1">
        <f t="shared" si="74"/>
        <v>16348.480000000091</v>
      </c>
      <c r="AQ344" s="1">
        <f t="shared" si="75"/>
        <v>1982.02</v>
      </c>
      <c r="AR344" s="1">
        <f t="shared" si="76"/>
        <v>-192.98</v>
      </c>
      <c r="AS344" s="1">
        <f t="shared" si="77"/>
        <v>1</v>
      </c>
      <c r="AT344" s="1">
        <f t="shared" si="78"/>
        <v>1</v>
      </c>
      <c r="AU344" s="1">
        <f t="shared" si="79"/>
        <v>0</v>
      </c>
      <c r="AV344" s="1" t="s">
        <v>333</v>
      </c>
      <c r="AW344" s="1">
        <v>-192.98</v>
      </c>
    </row>
    <row r="345" spans="39:49" x14ac:dyDescent="0.25">
      <c r="AM345" s="108">
        <v>275</v>
      </c>
      <c r="AN345" s="1" t="s">
        <v>334</v>
      </c>
      <c r="AO345" s="1">
        <v>844.52</v>
      </c>
      <c r="AP345" s="1">
        <f t="shared" si="74"/>
        <v>17193.000000000091</v>
      </c>
      <c r="AQ345" s="1">
        <f t="shared" si="75"/>
        <v>1982.02</v>
      </c>
      <c r="AR345" s="1">
        <f t="shared" si="76"/>
        <v>0</v>
      </c>
      <c r="AS345" s="1">
        <f t="shared" si="77"/>
        <v>0</v>
      </c>
      <c r="AT345" s="1">
        <f t="shared" si="78"/>
        <v>0</v>
      </c>
      <c r="AU345" s="1">
        <f t="shared" si="79"/>
        <v>1</v>
      </c>
      <c r="AV345" s="1" t="s">
        <v>334</v>
      </c>
      <c r="AW345" s="1">
        <v>844.52</v>
      </c>
    </row>
    <row r="346" spans="39:49" x14ac:dyDescent="0.25">
      <c r="AM346" s="108">
        <v>276</v>
      </c>
      <c r="AN346" s="1" t="s">
        <v>335</v>
      </c>
      <c r="AO346" s="1">
        <v>594.52</v>
      </c>
      <c r="AP346" s="1">
        <f t="shared" si="74"/>
        <v>17787.520000000091</v>
      </c>
      <c r="AQ346" s="1">
        <f t="shared" si="75"/>
        <v>1982.02</v>
      </c>
      <c r="AR346" s="1">
        <f t="shared" si="76"/>
        <v>0</v>
      </c>
      <c r="AS346" s="1">
        <f t="shared" si="77"/>
        <v>0</v>
      </c>
      <c r="AT346" s="1">
        <f t="shared" si="78"/>
        <v>0</v>
      </c>
      <c r="AU346" s="1">
        <f t="shared" si="79"/>
        <v>2</v>
      </c>
      <c r="AV346" s="1" t="s">
        <v>335</v>
      </c>
      <c r="AW346" s="1">
        <v>594.52</v>
      </c>
    </row>
    <row r="347" spans="39:49" x14ac:dyDescent="0.25">
      <c r="AM347" s="108">
        <v>277</v>
      </c>
      <c r="AN347" s="1" t="s">
        <v>336</v>
      </c>
      <c r="AO347" s="1">
        <v>869.52</v>
      </c>
      <c r="AP347" s="1">
        <f t="shared" si="74"/>
        <v>18657.040000000092</v>
      </c>
      <c r="AQ347" s="1">
        <f t="shared" si="75"/>
        <v>1982.02</v>
      </c>
      <c r="AR347" s="1">
        <f t="shared" si="76"/>
        <v>0</v>
      </c>
      <c r="AS347" s="1">
        <f t="shared" si="77"/>
        <v>0</v>
      </c>
      <c r="AT347" s="1">
        <f t="shared" si="78"/>
        <v>0</v>
      </c>
      <c r="AU347" s="1">
        <f t="shared" si="79"/>
        <v>3</v>
      </c>
      <c r="AV347" s="1" t="s">
        <v>336</v>
      </c>
      <c r="AW347" s="1">
        <v>869.52</v>
      </c>
    </row>
    <row r="348" spans="39:49" x14ac:dyDescent="0.25">
      <c r="AM348" s="108">
        <v>278</v>
      </c>
      <c r="AN348" s="1" t="s">
        <v>337</v>
      </c>
      <c r="AO348" s="1">
        <v>169.52</v>
      </c>
      <c r="AP348" s="1">
        <f t="shared" si="74"/>
        <v>18826.560000000092</v>
      </c>
      <c r="AQ348" s="1">
        <f t="shared" si="75"/>
        <v>1982.02</v>
      </c>
      <c r="AR348" s="1">
        <f t="shared" si="76"/>
        <v>0</v>
      </c>
      <c r="AS348" s="1">
        <f t="shared" si="77"/>
        <v>0</v>
      </c>
      <c r="AT348" s="1">
        <f t="shared" si="78"/>
        <v>0</v>
      </c>
      <c r="AU348" s="1">
        <f t="shared" si="79"/>
        <v>4</v>
      </c>
      <c r="AV348" s="1" t="s">
        <v>337</v>
      </c>
      <c r="AW348" s="1">
        <v>169.52</v>
      </c>
    </row>
    <row r="349" spans="39:49" x14ac:dyDescent="0.25">
      <c r="AM349" s="108">
        <v>279</v>
      </c>
      <c r="AN349" s="1" t="s">
        <v>338</v>
      </c>
      <c r="AO349" s="1">
        <v>669.52</v>
      </c>
      <c r="AP349" s="1">
        <f t="shared" si="74"/>
        <v>19496.080000000093</v>
      </c>
      <c r="AQ349" s="1">
        <f t="shared" si="75"/>
        <v>1982.02</v>
      </c>
      <c r="AR349" s="1">
        <f t="shared" si="76"/>
        <v>0</v>
      </c>
      <c r="AS349" s="1">
        <f t="shared" si="77"/>
        <v>0</v>
      </c>
      <c r="AT349" s="1">
        <f t="shared" si="78"/>
        <v>0</v>
      </c>
      <c r="AU349" s="1">
        <f t="shared" si="79"/>
        <v>5</v>
      </c>
      <c r="AV349" s="1" t="s">
        <v>338</v>
      </c>
      <c r="AW349" s="1">
        <v>669.52</v>
      </c>
    </row>
    <row r="350" spans="39:49" x14ac:dyDescent="0.25">
      <c r="AM350" s="108">
        <v>280</v>
      </c>
      <c r="AN350" s="1" t="s">
        <v>339</v>
      </c>
      <c r="AO350" s="1">
        <v>57.02</v>
      </c>
      <c r="AP350" s="1">
        <f t="shared" si="74"/>
        <v>19553.100000000093</v>
      </c>
      <c r="AQ350" s="1">
        <f t="shared" si="75"/>
        <v>1982.02</v>
      </c>
      <c r="AR350" s="1">
        <f t="shared" si="76"/>
        <v>0</v>
      </c>
      <c r="AS350" s="1">
        <f t="shared" si="77"/>
        <v>0</v>
      </c>
      <c r="AT350" s="1">
        <f t="shared" si="78"/>
        <v>0</v>
      </c>
      <c r="AU350" s="1">
        <f t="shared" si="79"/>
        <v>6</v>
      </c>
      <c r="AV350" s="1" t="s">
        <v>339</v>
      </c>
      <c r="AW350" s="1">
        <v>57.02</v>
      </c>
    </row>
    <row r="351" spans="39:49" x14ac:dyDescent="0.25">
      <c r="AM351" s="108">
        <v>281</v>
      </c>
      <c r="AN351" s="1" t="s">
        <v>340</v>
      </c>
      <c r="AO351" s="1">
        <v>394.52</v>
      </c>
      <c r="AP351" s="1">
        <f t="shared" si="74"/>
        <v>19947.620000000094</v>
      </c>
      <c r="AQ351" s="1">
        <f t="shared" si="75"/>
        <v>1982.02</v>
      </c>
      <c r="AR351" s="1">
        <f t="shared" si="76"/>
        <v>0</v>
      </c>
      <c r="AS351" s="1">
        <f t="shared" si="77"/>
        <v>0</v>
      </c>
      <c r="AT351" s="1">
        <f t="shared" si="78"/>
        <v>0</v>
      </c>
      <c r="AU351" s="1">
        <f t="shared" si="79"/>
        <v>7</v>
      </c>
      <c r="AV351" s="1" t="s">
        <v>340</v>
      </c>
      <c r="AW351" s="1">
        <v>394.52</v>
      </c>
    </row>
    <row r="352" spans="39:49" x14ac:dyDescent="0.25">
      <c r="AM352" s="108">
        <v>282</v>
      </c>
      <c r="AN352" s="1" t="s">
        <v>341</v>
      </c>
      <c r="AO352" s="1">
        <v>-5.48</v>
      </c>
      <c r="AP352" s="1">
        <f t="shared" si="74"/>
        <v>19942.140000000094</v>
      </c>
      <c r="AQ352" s="1">
        <f t="shared" si="75"/>
        <v>1982.02</v>
      </c>
      <c r="AR352" s="1">
        <f t="shared" si="76"/>
        <v>-5.48</v>
      </c>
      <c r="AS352" s="1">
        <f t="shared" si="77"/>
        <v>1</v>
      </c>
      <c r="AT352" s="1">
        <f t="shared" si="78"/>
        <v>1</v>
      </c>
      <c r="AU352" s="1">
        <f t="shared" si="79"/>
        <v>0</v>
      </c>
      <c r="AV352" s="1" t="s">
        <v>341</v>
      </c>
      <c r="AW352" s="1">
        <v>-5.48</v>
      </c>
    </row>
    <row r="353" spans="39:49" x14ac:dyDescent="0.25">
      <c r="AM353" s="108">
        <v>283</v>
      </c>
      <c r="AN353" s="1" t="s">
        <v>342</v>
      </c>
      <c r="AO353" s="6">
        <v>1169.52</v>
      </c>
      <c r="AP353" s="1">
        <f t="shared" si="74"/>
        <v>21111.660000000094</v>
      </c>
      <c r="AQ353" s="1">
        <f t="shared" si="75"/>
        <v>1982.02</v>
      </c>
      <c r="AR353" s="1">
        <f t="shared" si="76"/>
        <v>0</v>
      </c>
      <c r="AS353" s="1">
        <f t="shared" si="77"/>
        <v>0</v>
      </c>
      <c r="AT353" s="1">
        <f t="shared" si="78"/>
        <v>0</v>
      </c>
      <c r="AU353" s="1">
        <f t="shared" si="79"/>
        <v>1</v>
      </c>
      <c r="AV353" s="1" t="s">
        <v>342</v>
      </c>
      <c r="AW353" s="6">
        <v>1169.52</v>
      </c>
    </row>
    <row r="354" spans="39:49" x14ac:dyDescent="0.25">
      <c r="AM354" s="108">
        <v>284</v>
      </c>
      <c r="AN354" s="1" t="s">
        <v>343</v>
      </c>
      <c r="AO354" s="6">
        <v>-1017.98</v>
      </c>
      <c r="AP354" s="1">
        <f t="shared" si="74"/>
        <v>20093.680000000095</v>
      </c>
      <c r="AQ354" s="1">
        <f t="shared" si="75"/>
        <v>1982.02</v>
      </c>
      <c r="AR354" s="1">
        <f t="shared" si="76"/>
        <v>-1017.98</v>
      </c>
      <c r="AS354" s="1">
        <f t="shared" si="77"/>
        <v>1</v>
      </c>
      <c r="AT354" s="1">
        <f t="shared" si="78"/>
        <v>1</v>
      </c>
      <c r="AU354" s="1">
        <f t="shared" si="79"/>
        <v>0</v>
      </c>
      <c r="AV354" s="1" t="s">
        <v>343</v>
      </c>
      <c r="AW354" s="6">
        <v>-1017.98</v>
      </c>
    </row>
    <row r="355" spans="39:49" x14ac:dyDescent="0.25">
      <c r="AM355" s="108">
        <v>285</v>
      </c>
      <c r="AN355" s="1" t="s">
        <v>344</v>
      </c>
      <c r="AO355" s="1">
        <v>-342.98</v>
      </c>
      <c r="AP355" s="1">
        <f t="shared" si="74"/>
        <v>19750.700000000095</v>
      </c>
      <c r="AQ355" s="1">
        <f t="shared" si="75"/>
        <v>1982.02</v>
      </c>
      <c r="AR355" s="1">
        <f t="shared" si="76"/>
        <v>-342.98</v>
      </c>
      <c r="AS355" s="1">
        <f t="shared" si="77"/>
        <v>1</v>
      </c>
      <c r="AT355" s="1">
        <f t="shared" si="78"/>
        <v>2</v>
      </c>
      <c r="AU355" s="1">
        <f t="shared" si="79"/>
        <v>0</v>
      </c>
      <c r="AV355" s="1" t="s">
        <v>344</v>
      </c>
      <c r="AW355" s="1">
        <v>-342.98</v>
      </c>
    </row>
    <row r="356" spans="39:49" x14ac:dyDescent="0.25">
      <c r="AM356" s="108">
        <v>286</v>
      </c>
      <c r="AN356" s="1" t="s">
        <v>345</v>
      </c>
      <c r="AO356" s="1">
        <v>869.52</v>
      </c>
      <c r="AP356" s="1">
        <f t="shared" si="74"/>
        <v>20620.220000000096</v>
      </c>
      <c r="AQ356" s="1">
        <f t="shared" si="75"/>
        <v>1982.02</v>
      </c>
      <c r="AR356" s="1">
        <f t="shared" si="76"/>
        <v>0</v>
      </c>
      <c r="AS356" s="1">
        <f t="shared" si="77"/>
        <v>0</v>
      </c>
      <c r="AT356" s="1">
        <f t="shared" si="78"/>
        <v>0</v>
      </c>
      <c r="AU356" s="1">
        <f t="shared" si="79"/>
        <v>1</v>
      </c>
      <c r="AV356" s="1" t="s">
        <v>345</v>
      </c>
      <c r="AW356" s="1">
        <v>869.52</v>
      </c>
    </row>
    <row r="357" spans="39:49" x14ac:dyDescent="0.25">
      <c r="AM357" s="108">
        <v>287</v>
      </c>
      <c r="AN357" s="1" t="s">
        <v>346</v>
      </c>
      <c r="AO357" s="1">
        <v>-592.98</v>
      </c>
      <c r="AP357" s="1">
        <f t="shared" si="74"/>
        <v>20027.240000000096</v>
      </c>
      <c r="AQ357" s="1">
        <f t="shared" si="75"/>
        <v>1982.02</v>
      </c>
      <c r="AR357" s="1">
        <f t="shared" si="76"/>
        <v>-592.98</v>
      </c>
      <c r="AS357" s="1">
        <f t="shared" si="77"/>
        <v>1</v>
      </c>
      <c r="AT357" s="1">
        <f t="shared" si="78"/>
        <v>1</v>
      </c>
      <c r="AU357" s="1">
        <f t="shared" si="79"/>
        <v>0</v>
      </c>
      <c r="AV357" s="1" t="s">
        <v>346</v>
      </c>
      <c r="AW357" s="1">
        <v>-592.98</v>
      </c>
    </row>
    <row r="358" spans="39:49" x14ac:dyDescent="0.25">
      <c r="AM358" s="108">
        <v>288</v>
      </c>
      <c r="AN358" s="1" t="s">
        <v>347</v>
      </c>
      <c r="AO358" s="6">
        <v>-1080.48</v>
      </c>
      <c r="AP358" s="1">
        <f t="shared" si="74"/>
        <v>18946.760000000097</v>
      </c>
      <c r="AQ358" s="1">
        <f t="shared" si="75"/>
        <v>1982.02</v>
      </c>
      <c r="AR358" s="1">
        <f t="shared" si="76"/>
        <v>-1080.48</v>
      </c>
      <c r="AS358" s="1">
        <f t="shared" si="77"/>
        <v>1</v>
      </c>
      <c r="AT358" s="1">
        <f t="shared" si="78"/>
        <v>2</v>
      </c>
      <c r="AU358" s="1">
        <f t="shared" si="79"/>
        <v>0</v>
      </c>
      <c r="AV358" s="1" t="s">
        <v>347</v>
      </c>
      <c r="AW358" s="6">
        <v>-1080.48</v>
      </c>
    </row>
    <row r="359" spans="39:49" x14ac:dyDescent="0.25">
      <c r="AM359" s="108">
        <v>289</v>
      </c>
      <c r="AN359" s="1" t="s">
        <v>348</v>
      </c>
      <c r="AO359" s="1">
        <v>-705.48</v>
      </c>
      <c r="AP359" s="1">
        <f t="shared" si="74"/>
        <v>18241.280000000097</v>
      </c>
      <c r="AQ359" s="1">
        <f t="shared" si="75"/>
        <v>1982.02</v>
      </c>
      <c r="AR359" s="1">
        <f t="shared" si="76"/>
        <v>-705.48</v>
      </c>
      <c r="AS359" s="1">
        <f t="shared" si="77"/>
        <v>1</v>
      </c>
      <c r="AT359" s="1">
        <f t="shared" si="78"/>
        <v>3</v>
      </c>
      <c r="AU359" s="1">
        <f t="shared" si="79"/>
        <v>0</v>
      </c>
      <c r="AV359" s="1" t="s">
        <v>348</v>
      </c>
      <c r="AW359" s="1">
        <v>-705.48</v>
      </c>
    </row>
    <row r="360" spans="39:49" x14ac:dyDescent="0.25">
      <c r="AM360" s="108">
        <v>290</v>
      </c>
      <c r="AN360" s="1" t="s">
        <v>349</v>
      </c>
      <c r="AO360" s="1">
        <v>-480.48</v>
      </c>
      <c r="AP360" s="1">
        <f t="shared" si="74"/>
        <v>17760.800000000097</v>
      </c>
      <c r="AQ360" s="1">
        <f t="shared" si="75"/>
        <v>1982.02</v>
      </c>
      <c r="AR360" s="1">
        <f t="shared" si="76"/>
        <v>-480.48</v>
      </c>
      <c r="AS360" s="1">
        <f t="shared" si="77"/>
        <v>1</v>
      </c>
      <c r="AT360" s="1">
        <f t="shared" si="78"/>
        <v>4</v>
      </c>
      <c r="AU360" s="1">
        <f t="shared" si="79"/>
        <v>0</v>
      </c>
      <c r="AV360" s="1" t="s">
        <v>349</v>
      </c>
      <c r="AW360" s="1">
        <v>-480.48</v>
      </c>
    </row>
    <row r="361" spans="39:49" x14ac:dyDescent="0.25">
      <c r="AM361" s="108">
        <v>291</v>
      </c>
      <c r="AN361" s="1" t="s">
        <v>350</v>
      </c>
      <c r="AO361" s="1">
        <v>244.52</v>
      </c>
      <c r="AP361" s="1">
        <f t="shared" si="74"/>
        <v>18005.320000000098</v>
      </c>
      <c r="AQ361" s="1">
        <f t="shared" si="75"/>
        <v>1982.02</v>
      </c>
      <c r="AR361" s="1">
        <f t="shared" si="76"/>
        <v>0</v>
      </c>
      <c r="AS361" s="1">
        <f t="shared" si="77"/>
        <v>0</v>
      </c>
      <c r="AT361" s="1">
        <f t="shared" si="78"/>
        <v>0</v>
      </c>
      <c r="AU361" s="1">
        <f t="shared" si="79"/>
        <v>1</v>
      </c>
      <c r="AV361" s="1" t="s">
        <v>350</v>
      </c>
      <c r="AW361" s="1">
        <v>244.52</v>
      </c>
    </row>
    <row r="362" spans="39:49" x14ac:dyDescent="0.25">
      <c r="AM362" s="108">
        <v>292</v>
      </c>
      <c r="AN362" s="1" t="s">
        <v>351</v>
      </c>
      <c r="AO362" s="1">
        <v>194.52</v>
      </c>
      <c r="AP362" s="1">
        <f t="shared" si="74"/>
        <v>18199.840000000098</v>
      </c>
      <c r="AQ362" s="1">
        <f t="shared" si="75"/>
        <v>1982.02</v>
      </c>
      <c r="AR362" s="1">
        <f t="shared" si="76"/>
        <v>0</v>
      </c>
      <c r="AS362" s="1">
        <f t="shared" si="77"/>
        <v>0</v>
      </c>
      <c r="AT362" s="1">
        <f t="shared" si="78"/>
        <v>0</v>
      </c>
      <c r="AU362" s="1">
        <f t="shared" si="79"/>
        <v>2</v>
      </c>
      <c r="AV362" s="1" t="s">
        <v>351</v>
      </c>
      <c r="AW362" s="1">
        <v>194.52</v>
      </c>
    </row>
    <row r="363" spans="39:49" x14ac:dyDescent="0.25">
      <c r="AM363" s="108">
        <v>293</v>
      </c>
      <c r="AN363" s="1" t="s">
        <v>352</v>
      </c>
      <c r="AO363" s="1">
        <v>-492.98</v>
      </c>
      <c r="AP363" s="1">
        <f t="shared" si="74"/>
        <v>17706.860000000099</v>
      </c>
      <c r="AQ363" s="1">
        <f t="shared" si="75"/>
        <v>1982.02</v>
      </c>
      <c r="AR363" s="1">
        <f t="shared" si="76"/>
        <v>-492.98</v>
      </c>
      <c r="AS363" s="1">
        <f t="shared" si="77"/>
        <v>1</v>
      </c>
      <c r="AT363" s="1">
        <f t="shared" si="78"/>
        <v>1</v>
      </c>
      <c r="AU363" s="1">
        <f t="shared" si="79"/>
        <v>0</v>
      </c>
      <c r="AV363" s="1" t="s">
        <v>352</v>
      </c>
      <c r="AW363" s="1">
        <v>-492.98</v>
      </c>
    </row>
    <row r="364" spans="39:49" x14ac:dyDescent="0.25">
      <c r="AM364" s="108">
        <v>294</v>
      </c>
      <c r="AN364" s="1" t="s">
        <v>353</v>
      </c>
      <c r="AO364" s="1">
        <v>-42.98</v>
      </c>
      <c r="AP364" s="1">
        <f t="shared" si="74"/>
        <v>17663.880000000099</v>
      </c>
      <c r="AQ364" s="1">
        <f t="shared" si="75"/>
        <v>1982.02</v>
      </c>
      <c r="AR364" s="1">
        <f t="shared" si="76"/>
        <v>-42.98</v>
      </c>
      <c r="AS364" s="1">
        <f t="shared" si="77"/>
        <v>1</v>
      </c>
      <c r="AT364" s="1">
        <f t="shared" si="78"/>
        <v>2</v>
      </c>
      <c r="AU364" s="1">
        <f t="shared" si="79"/>
        <v>0</v>
      </c>
      <c r="AV364" s="1" t="s">
        <v>353</v>
      </c>
      <c r="AW364" s="1">
        <v>-42.98</v>
      </c>
    </row>
    <row r="365" spans="39:49" x14ac:dyDescent="0.25">
      <c r="AM365" s="108">
        <v>295</v>
      </c>
      <c r="AN365" s="1" t="s">
        <v>354</v>
      </c>
      <c r="AO365" s="1">
        <v>-492.98</v>
      </c>
      <c r="AP365" s="1">
        <f t="shared" si="74"/>
        <v>17170.9000000001</v>
      </c>
      <c r="AQ365" s="1">
        <f t="shared" si="75"/>
        <v>1982.02</v>
      </c>
      <c r="AR365" s="1">
        <f t="shared" si="76"/>
        <v>-492.98</v>
      </c>
      <c r="AS365" s="1">
        <f t="shared" si="77"/>
        <v>1</v>
      </c>
      <c r="AT365" s="1">
        <f t="shared" si="78"/>
        <v>3</v>
      </c>
      <c r="AU365" s="1">
        <f t="shared" si="79"/>
        <v>0</v>
      </c>
      <c r="AV365" s="1" t="s">
        <v>354</v>
      </c>
      <c r="AW365" s="1">
        <v>-492.98</v>
      </c>
    </row>
    <row r="366" spans="39:49" x14ac:dyDescent="0.25">
      <c r="AM366" s="108">
        <v>296</v>
      </c>
      <c r="AN366" s="1" t="s">
        <v>355</v>
      </c>
      <c r="AO366" s="1">
        <v>432.02</v>
      </c>
      <c r="AP366" s="1">
        <f t="shared" si="74"/>
        <v>17602.9200000001</v>
      </c>
      <c r="AQ366" s="1">
        <f t="shared" si="75"/>
        <v>1982.02</v>
      </c>
      <c r="AR366" s="1">
        <f t="shared" si="76"/>
        <v>0</v>
      </c>
      <c r="AS366" s="1">
        <f t="shared" si="77"/>
        <v>0</v>
      </c>
      <c r="AT366" s="1">
        <f t="shared" si="78"/>
        <v>0</v>
      </c>
      <c r="AU366" s="1">
        <f t="shared" si="79"/>
        <v>1</v>
      </c>
      <c r="AV366" s="1" t="s">
        <v>355</v>
      </c>
      <c r="AW366" s="1">
        <v>432.02</v>
      </c>
    </row>
    <row r="367" spans="39:49" x14ac:dyDescent="0.25">
      <c r="AM367" s="108">
        <v>297</v>
      </c>
      <c r="AN367" s="1" t="s">
        <v>356</v>
      </c>
      <c r="AO367" s="1">
        <v>132.02000000000001</v>
      </c>
      <c r="AP367" s="1">
        <f t="shared" si="74"/>
        <v>17734.940000000101</v>
      </c>
      <c r="AQ367" s="1">
        <f t="shared" si="75"/>
        <v>1982.02</v>
      </c>
      <c r="AR367" s="1">
        <f t="shared" si="76"/>
        <v>0</v>
      </c>
      <c r="AS367" s="1">
        <f t="shared" si="77"/>
        <v>0</v>
      </c>
      <c r="AT367" s="1">
        <f t="shared" si="78"/>
        <v>0</v>
      </c>
      <c r="AU367" s="1">
        <f t="shared" si="79"/>
        <v>2</v>
      </c>
      <c r="AV367" s="1" t="s">
        <v>356</v>
      </c>
      <c r="AW367" s="1">
        <v>132.02000000000001</v>
      </c>
    </row>
    <row r="368" spans="39:49" x14ac:dyDescent="0.25">
      <c r="AM368" s="108">
        <v>298</v>
      </c>
      <c r="AN368" s="1" t="s">
        <v>357</v>
      </c>
      <c r="AO368" s="6">
        <v>1707.02</v>
      </c>
      <c r="AP368" s="1">
        <f t="shared" si="74"/>
        <v>19441.960000000101</v>
      </c>
      <c r="AQ368" s="1">
        <f t="shared" si="75"/>
        <v>1982.02</v>
      </c>
      <c r="AR368" s="1">
        <f t="shared" si="76"/>
        <v>0</v>
      </c>
      <c r="AS368" s="1">
        <f t="shared" si="77"/>
        <v>0</v>
      </c>
      <c r="AT368" s="1">
        <f t="shared" si="78"/>
        <v>0</v>
      </c>
      <c r="AU368" s="1">
        <f t="shared" si="79"/>
        <v>3</v>
      </c>
      <c r="AV368" s="1" t="s">
        <v>357</v>
      </c>
      <c r="AW368" s="6">
        <v>1707.02</v>
      </c>
    </row>
    <row r="369" spans="39:49" x14ac:dyDescent="0.25">
      <c r="AM369" s="108">
        <v>299</v>
      </c>
      <c r="AN369" s="1" t="s">
        <v>358</v>
      </c>
      <c r="AO369" s="1">
        <v>-392.98</v>
      </c>
      <c r="AP369" s="1">
        <f t="shared" si="74"/>
        <v>19048.980000000101</v>
      </c>
      <c r="AQ369" s="1">
        <f t="shared" si="75"/>
        <v>1982.02</v>
      </c>
      <c r="AR369" s="1">
        <f t="shared" si="76"/>
        <v>-392.98</v>
      </c>
      <c r="AS369" s="1">
        <f t="shared" si="77"/>
        <v>1</v>
      </c>
      <c r="AT369" s="1">
        <f t="shared" si="78"/>
        <v>1</v>
      </c>
      <c r="AU369" s="1">
        <f t="shared" si="79"/>
        <v>0</v>
      </c>
      <c r="AV369" s="1" t="s">
        <v>358</v>
      </c>
      <c r="AW369" s="1">
        <v>-392.98</v>
      </c>
    </row>
    <row r="370" spans="39:49" x14ac:dyDescent="0.25">
      <c r="AM370" s="108">
        <v>300</v>
      </c>
      <c r="AN370" s="1" t="s">
        <v>359</v>
      </c>
      <c r="AO370" s="6">
        <v>-1617.98</v>
      </c>
      <c r="AP370" s="1">
        <f t="shared" si="74"/>
        <v>17431.000000000102</v>
      </c>
      <c r="AQ370" s="1">
        <f t="shared" si="75"/>
        <v>1982.02</v>
      </c>
      <c r="AR370" s="1">
        <f t="shared" si="76"/>
        <v>-1617.98</v>
      </c>
      <c r="AS370" s="1">
        <f t="shared" si="77"/>
        <v>1</v>
      </c>
      <c r="AT370" s="1">
        <f t="shared" si="78"/>
        <v>2</v>
      </c>
      <c r="AU370" s="1">
        <f t="shared" si="79"/>
        <v>0</v>
      </c>
      <c r="AV370" s="1" t="s">
        <v>359</v>
      </c>
      <c r="AW370" s="6">
        <v>-1617.98</v>
      </c>
    </row>
    <row r="371" spans="39:49" x14ac:dyDescent="0.25">
      <c r="AM371" s="108">
        <v>301</v>
      </c>
      <c r="AN371" s="1" t="s">
        <v>360</v>
      </c>
      <c r="AO371" s="6">
        <v>3182.02</v>
      </c>
      <c r="AP371" s="1">
        <f t="shared" si="74"/>
        <v>20613.020000000102</v>
      </c>
      <c r="AQ371" s="1">
        <f t="shared" si="75"/>
        <v>3182.02</v>
      </c>
      <c r="AR371" s="1">
        <f t="shared" si="76"/>
        <v>0</v>
      </c>
      <c r="AS371" s="1">
        <f t="shared" si="77"/>
        <v>0</v>
      </c>
      <c r="AT371" s="1">
        <f t="shared" si="78"/>
        <v>0</v>
      </c>
      <c r="AU371" s="1">
        <f t="shared" si="79"/>
        <v>1</v>
      </c>
      <c r="AV371" s="1" t="s">
        <v>360</v>
      </c>
      <c r="AW371" s="6">
        <v>3182.02</v>
      </c>
    </row>
    <row r="372" spans="39:49" x14ac:dyDescent="0.25">
      <c r="AM372" s="108">
        <v>302</v>
      </c>
      <c r="AN372" s="1" t="s">
        <v>361</v>
      </c>
      <c r="AO372" s="1">
        <v>-455.48</v>
      </c>
      <c r="AP372" s="1">
        <f t="shared" si="74"/>
        <v>20157.540000000103</v>
      </c>
      <c r="AQ372" s="1">
        <f t="shared" si="75"/>
        <v>3182.02</v>
      </c>
      <c r="AR372" s="1">
        <f t="shared" si="76"/>
        <v>-455.48</v>
      </c>
      <c r="AS372" s="1">
        <f t="shared" si="77"/>
        <v>1</v>
      </c>
      <c r="AT372" s="1">
        <f t="shared" si="78"/>
        <v>1</v>
      </c>
      <c r="AU372" s="1">
        <f t="shared" si="79"/>
        <v>0</v>
      </c>
      <c r="AV372" s="1" t="s">
        <v>361</v>
      </c>
      <c r="AW372" s="1">
        <v>-455.48</v>
      </c>
    </row>
    <row r="373" spans="39:49" x14ac:dyDescent="0.25">
      <c r="AM373" s="108">
        <v>303</v>
      </c>
      <c r="AN373" s="1" t="s">
        <v>362</v>
      </c>
      <c r="AO373" s="1">
        <v>794.52</v>
      </c>
      <c r="AP373" s="1">
        <f t="shared" si="74"/>
        <v>20952.060000000103</v>
      </c>
      <c r="AQ373" s="1">
        <f t="shared" si="75"/>
        <v>3182.02</v>
      </c>
      <c r="AR373" s="1">
        <f t="shared" si="76"/>
        <v>0</v>
      </c>
      <c r="AS373" s="1">
        <f t="shared" si="77"/>
        <v>0</v>
      </c>
      <c r="AT373" s="1">
        <f t="shared" si="78"/>
        <v>0</v>
      </c>
      <c r="AU373" s="1">
        <f t="shared" si="79"/>
        <v>1</v>
      </c>
      <c r="AV373" s="1" t="s">
        <v>362</v>
      </c>
      <c r="AW373" s="1">
        <v>794.52</v>
      </c>
    </row>
    <row r="374" spans="39:49" x14ac:dyDescent="0.25">
      <c r="AM374" s="108">
        <v>304</v>
      </c>
      <c r="AN374" s="1" t="s">
        <v>363</v>
      </c>
      <c r="AO374" s="6">
        <v>2144.52</v>
      </c>
      <c r="AP374" s="1">
        <f t="shared" si="74"/>
        <v>23096.580000000104</v>
      </c>
      <c r="AQ374" s="1">
        <f t="shared" si="75"/>
        <v>3182.02</v>
      </c>
      <c r="AR374" s="1">
        <f t="shared" si="76"/>
        <v>0</v>
      </c>
      <c r="AS374" s="1">
        <f t="shared" si="77"/>
        <v>0</v>
      </c>
      <c r="AT374" s="1">
        <f t="shared" si="78"/>
        <v>0</v>
      </c>
      <c r="AU374" s="1">
        <f t="shared" si="79"/>
        <v>2</v>
      </c>
      <c r="AV374" s="1" t="s">
        <v>363</v>
      </c>
      <c r="AW374" s="6">
        <v>2144.52</v>
      </c>
    </row>
    <row r="375" spans="39:49" x14ac:dyDescent="0.25">
      <c r="AM375" s="108">
        <v>305</v>
      </c>
      <c r="AN375" s="1" t="s">
        <v>364</v>
      </c>
      <c r="AO375" s="1">
        <v>319.52</v>
      </c>
      <c r="AP375" s="1">
        <f t="shared" si="74"/>
        <v>23416.100000000104</v>
      </c>
      <c r="AQ375" s="1">
        <f t="shared" si="75"/>
        <v>3182.02</v>
      </c>
      <c r="AR375" s="1">
        <f t="shared" si="76"/>
        <v>0</v>
      </c>
      <c r="AS375" s="1">
        <f t="shared" si="77"/>
        <v>0</v>
      </c>
      <c r="AT375" s="1">
        <f t="shared" si="78"/>
        <v>0</v>
      </c>
      <c r="AU375" s="1">
        <f t="shared" si="79"/>
        <v>3</v>
      </c>
      <c r="AV375" s="1" t="s">
        <v>364</v>
      </c>
      <c r="AW375" s="1">
        <v>319.52</v>
      </c>
    </row>
    <row r="376" spans="39:49" x14ac:dyDescent="0.25">
      <c r="AM376" s="108">
        <v>306</v>
      </c>
      <c r="AN376" s="1" t="s">
        <v>365</v>
      </c>
      <c r="AO376" s="1">
        <v>582.02</v>
      </c>
      <c r="AP376" s="1">
        <f t="shared" si="74"/>
        <v>23998.120000000104</v>
      </c>
      <c r="AQ376" s="1">
        <f t="shared" si="75"/>
        <v>3182.02</v>
      </c>
      <c r="AR376" s="1">
        <f t="shared" si="76"/>
        <v>0</v>
      </c>
      <c r="AS376" s="1">
        <f t="shared" si="77"/>
        <v>0</v>
      </c>
      <c r="AT376" s="1">
        <f t="shared" si="78"/>
        <v>0</v>
      </c>
      <c r="AU376" s="1">
        <f t="shared" si="79"/>
        <v>4</v>
      </c>
      <c r="AV376" s="1" t="s">
        <v>365</v>
      </c>
      <c r="AW376" s="1">
        <v>582.02</v>
      </c>
    </row>
    <row r="377" spans="39:49" x14ac:dyDescent="0.25">
      <c r="AM377" s="108">
        <v>307</v>
      </c>
      <c r="AN377" s="1" t="s">
        <v>366</v>
      </c>
      <c r="AO377" s="1">
        <v>669.52</v>
      </c>
      <c r="AP377" s="1">
        <f t="shared" si="74"/>
        <v>24667.640000000105</v>
      </c>
      <c r="AQ377" s="1">
        <f t="shared" si="75"/>
        <v>3182.02</v>
      </c>
      <c r="AR377" s="1">
        <f t="shared" si="76"/>
        <v>0</v>
      </c>
      <c r="AS377" s="1">
        <f t="shared" si="77"/>
        <v>0</v>
      </c>
      <c r="AT377" s="1">
        <f t="shared" si="78"/>
        <v>0</v>
      </c>
      <c r="AU377" s="1">
        <f t="shared" si="79"/>
        <v>5</v>
      </c>
      <c r="AV377" s="1" t="s">
        <v>366</v>
      </c>
      <c r="AW377" s="1">
        <v>669.52</v>
      </c>
    </row>
    <row r="378" spans="39:49" x14ac:dyDescent="0.25">
      <c r="AM378" s="108">
        <v>308</v>
      </c>
      <c r="AN378" s="1" t="s">
        <v>367</v>
      </c>
      <c r="AO378" s="1">
        <v>532.02</v>
      </c>
      <c r="AP378" s="1">
        <f t="shared" si="74"/>
        <v>25199.660000000105</v>
      </c>
      <c r="AQ378" s="1">
        <f t="shared" si="75"/>
        <v>3182.02</v>
      </c>
      <c r="AR378" s="1">
        <f t="shared" si="76"/>
        <v>0</v>
      </c>
      <c r="AS378" s="1">
        <f t="shared" si="77"/>
        <v>0</v>
      </c>
      <c r="AT378" s="1">
        <f t="shared" si="78"/>
        <v>0</v>
      </c>
      <c r="AU378" s="1">
        <f t="shared" si="79"/>
        <v>6</v>
      </c>
      <c r="AV378" s="1" t="s">
        <v>367</v>
      </c>
      <c r="AW378" s="1">
        <v>532.02</v>
      </c>
    </row>
    <row r="379" spans="39:49" x14ac:dyDescent="0.25">
      <c r="AM379" s="108">
        <v>309</v>
      </c>
      <c r="AN379" s="1" t="s">
        <v>368</v>
      </c>
      <c r="AO379" s="1">
        <v>169.52</v>
      </c>
      <c r="AP379" s="1">
        <f t="shared" si="74"/>
        <v>25369.180000000106</v>
      </c>
      <c r="AQ379" s="1">
        <f t="shared" si="75"/>
        <v>3182.02</v>
      </c>
      <c r="AR379" s="1">
        <f t="shared" si="76"/>
        <v>0</v>
      </c>
      <c r="AS379" s="1">
        <f t="shared" si="77"/>
        <v>0</v>
      </c>
      <c r="AT379" s="1">
        <f t="shared" si="78"/>
        <v>0</v>
      </c>
      <c r="AU379" s="1">
        <f t="shared" si="79"/>
        <v>7</v>
      </c>
      <c r="AV379" s="1" t="s">
        <v>368</v>
      </c>
      <c r="AW379" s="1">
        <v>169.52</v>
      </c>
    </row>
    <row r="380" spans="39:49" x14ac:dyDescent="0.25">
      <c r="AM380" s="108">
        <v>310</v>
      </c>
      <c r="AN380" s="1" t="s">
        <v>369</v>
      </c>
      <c r="AO380" s="1">
        <v>494.52</v>
      </c>
      <c r="AP380" s="1">
        <f t="shared" si="74"/>
        <v>25863.700000000106</v>
      </c>
      <c r="AQ380" s="1">
        <f t="shared" si="75"/>
        <v>3182.02</v>
      </c>
      <c r="AR380" s="1">
        <f t="shared" si="76"/>
        <v>0</v>
      </c>
      <c r="AS380" s="1">
        <f t="shared" si="77"/>
        <v>0</v>
      </c>
      <c r="AT380" s="1">
        <f t="shared" si="78"/>
        <v>0</v>
      </c>
      <c r="AU380" s="1">
        <f t="shared" si="79"/>
        <v>8</v>
      </c>
      <c r="AV380" s="1" t="s">
        <v>369</v>
      </c>
      <c r="AW380" s="1">
        <v>494.52</v>
      </c>
    </row>
    <row r="381" spans="39:49" x14ac:dyDescent="0.25">
      <c r="AM381" s="108">
        <v>311</v>
      </c>
      <c r="AN381" s="1" t="s">
        <v>370</v>
      </c>
      <c r="AO381" s="1">
        <v>619.52</v>
      </c>
      <c r="AP381" s="1">
        <f t="shared" si="74"/>
        <v>26483.220000000107</v>
      </c>
      <c r="AQ381" s="1">
        <f t="shared" si="75"/>
        <v>3182.02</v>
      </c>
      <c r="AR381" s="1">
        <f t="shared" si="76"/>
        <v>0</v>
      </c>
      <c r="AS381" s="1">
        <f t="shared" si="77"/>
        <v>0</v>
      </c>
      <c r="AT381" s="1">
        <f t="shared" si="78"/>
        <v>0</v>
      </c>
      <c r="AU381" s="1">
        <f t="shared" si="79"/>
        <v>9</v>
      </c>
      <c r="AV381" s="1" t="s">
        <v>370</v>
      </c>
      <c r="AW381" s="1">
        <v>619.52</v>
      </c>
    </row>
    <row r="382" spans="39:49" x14ac:dyDescent="0.25">
      <c r="AM382" s="108">
        <v>312</v>
      </c>
      <c r="AN382" s="1" t="s">
        <v>371</v>
      </c>
      <c r="AO382" s="1">
        <v>719.52</v>
      </c>
      <c r="AP382" s="1">
        <f t="shared" si="74"/>
        <v>27202.740000000107</v>
      </c>
      <c r="AQ382" s="1">
        <f t="shared" si="75"/>
        <v>3182.02</v>
      </c>
      <c r="AR382" s="1">
        <f t="shared" si="76"/>
        <v>0</v>
      </c>
      <c r="AS382" s="1">
        <f t="shared" si="77"/>
        <v>0</v>
      </c>
      <c r="AT382" s="1">
        <f t="shared" si="78"/>
        <v>0</v>
      </c>
      <c r="AU382" s="1">
        <f t="shared" si="79"/>
        <v>10</v>
      </c>
      <c r="AV382" s="1" t="s">
        <v>371</v>
      </c>
      <c r="AW382" s="1">
        <v>719.52</v>
      </c>
    </row>
    <row r="383" spans="39:49" x14ac:dyDescent="0.25">
      <c r="AM383" s="108">
        <v>313</v>
      </c>
      <c r="AN383" s="1" t="s">
        <v>372</v>
      </c>
      <c r="AO383" s="1">
        <v>94.52</v>
      </c>
      <c r="AP383" s="1">
        <f t="shared" si="74"/>
        <v>27297.260000000108</v>
      </c>
      <c r="AQ383" s="1">
        <f t="shared" si="75"/>
        <v>3182.02</v>
      </c>
      <c r="AR383" s="1">
        <f t="shared" si="76"/>
        <v>0</v>
      </c>
      <c r="AS383" s="1">
        <f t="shared" si="77"/>
        <v>0</v>
      </c>
      <c r="AT383" s="1">
        <f t="shared" si="78"/>
        <v>0</v>
      </c>
      <c r="AU383" s="1">
        <f t="shared" si="79"/>
        <v>11</v>
      </c>
      <c r="AV383" s="1" t="s">
        <v>372</v>
      </c>
      <c r="AW383" s="1">
        <v>94.52</v>
      </c>
    </row>
    <row r="384" spans="39:49" x14ac:dyDescent="0.25">
      <c r="AM384" s="108">
        <v>314</v>
      </c>
      <c r="AN384" s="1" t="s">
        <v>373</v>
      </c>
      <c r="AO384" s="1">
        <v>569.52</v>
      </c>
      <c r="AP384" s="1">
        <f t="shared" si="74"/>
        <v>27866.780000000108</v>
      </c>
      <c r="AQ384" s="1">
        <f t="shared" si="75"/>
        <v>3182.02</v>
      </c>
      <c r="AR384" s="1">
        <f t="shared" si="76"/>
        <v>0</v>
      </c>
      <c r="AS384" s="1">
        <f t="shared" si="77"/>
        <v>0</v>
      </c>
      <c r="AT384" s="1">
        <f t="shared" si="78"/>
        <v>0</v>
      </c>
      <c r="AU384" s="1">
        <f t="shared" si="79"/>
        <v>12</v>
      </c>
      <c r="AV384" s="1" t="s">
        <v>373</v>
      </c>
      <c r="AW384" s="1">
        <v>569.52</v>
      </c>
    </row>
    <row r="385" spans="39:49" x14ac:dyDescent="0.25">
      <c r="AM385" s="108">
        <v>315</v>
      </c>
      <c r="AN385" s="1" t="s">
        <v>374</v>
      </c>
      <c r="AO385" s="1">
        <v>32.020000000000003</v>
      </c>
      <c r="AP385" s="1">
        <f t="shared" si="74"/>
        <v>27898.800000000108</v>
      </c>
      <c r="AQ385" s="1">
        <f t="shared" si="75"/>
        <v>3182.02</v>
      </c>
      <c r="AR385" s="1">
        <f t="shared" si="76"/>
        <v>0</v>
      </c>
      <c r="AS385" s="1">
        <f t="shared" si="77"/>
        <v>0</v>
      </c>
      <c r="AT385" s="1">
        <f t="shared" si="78"/>
        <v>0</v>
      </c>
      <c r="AU385" s="1">
        <f t="shared" si="79"/>
        <v>13</v>
      </c>
      <c r="AV385" s="1" t="s">
        <v>374</v>
      </c>
      <c r="AW385" s="1">
        <v>32.020000000000003</v>
      </c>
    </row>
    <row r="386" spans="39:49" x14ac:dyDescent="0.25">
      <c r="AM386" s="108">
        <v>316</v>
      </c>
      <c r="AN386" s="1" t="s">
        <v>375</v>
      </c>
      <c r="AO386" s="1">
        <v>144.52000000000001</v>
      </c>
      <c r="AP386" s="1">
        <f t="shared" si="74"/>
        <v>28043.320000000109</v>
      </c>
      <c r="AQ386" s="1">
        <f t="shared" si="75"/>
        <v>3182.02</v>
      </c>
      <c r="AR386" s="1">
        <f t="shared" si="76"/>
        <v>0</v>
      </c>
      <c r="AS386" s="1">
        <f t="shared" si="77"/>
        <v>0</v>
      </c>
      <c r="AT386" s="1">
        <f t="shared" si="78"/>
        <v>0</v>
      </c>
      <c r="AU386" s="1">
        <f t="shared" si="79"/>
        <v>14</v>
      </c>
      <c r="AV386" s="1" t="s">
        <v>375</v>
      </c>
      <c r="AW386" s="1">
        <v>144.52000000000001</v>
      </c>
    </row>
    <row r="387" spans="39:49" x14ac:dyDescent="0.25">
      <c r="AM387" s="108">
        <v>317</v>
      </c>
      <c r="AN387" s="1" t="s">
        <v>376</v>
      </c>
      <c r="AO387" s="6">
        <v>-1092.98</v>
      </c>
      <c r="AP387" s="1">
        <f t="shared" si="74"/>
        <v>26950.340000000109</v>
      </c>
      <c r="AQ387" s="1">
        <f t="shared" si="75"/>
        <v>3182.02</v>
      </c>
      <c r="AR387" s="1">
        <f t="shared" si="76"/>
        <v>-1092.98</v>
      </c>
      <c r="AS387" s="1">
        <f t="shared" si="77"/>
        <v>1</v>
      </c>
      <c r="AT387" s="1">
        <f t="shared" si="78"/>
        <v>1</v>
      </c>
      <c r="AU387" s="1">
        <f t="shared" si="79"/>
        <v>0</v>
      </c>
      <c r="AV387" s="1" t="s">
        <v>376</v>
      </c>
      <c r="AW387" s="6">
        <v>-1092.98</v>
      </c>
    </row>
    <row r="388" spans="39:49" x14ac:dyDescent="0.25">
      <c r="AM388" s="108">
        <v>318</v>
      </c>
      <c r="AN388" s="1" t="s">
        <v>377</v>
      </c>
      <c r="AO388" s="1">
        <v>-80.48</v>
      </c>
      <c r="AP388" s="1">
        <f t="shared" si="74"/>
        <v>26869.86000000011</v>
      </c>
      <c r="AQ388" s="1">
        <f t="shared" si="75"/>
        <v>3182.02</v>
      </c>
      <c r="AR388" s="1">
        <f t="shared" si="76"/>
        <v>-80.48</v>
      </c>
      <c r="AS388" s="1">
        <f t="shared" si="77"/>
        <v>1</v>
      </c>
      <c r="AT388" s="1">
        <f t="shared" si="78"/>
        <v>2</v>
      </c>
      <c r="AU388" s="1">
        <f t="shared" si="79"/>
        <v>0</v>
      </c>
      <c r="AV388" s="1" t="s">
        <v>377</v>
      </c>
      <c r="AW388" s="1">
        <v>-80.48</v>
      </c>
    </row>
    <row r="389" spans="39:49" x14ac:dyDescent="0.25">
      <c r="AM389" s="108">
        <v>319</v>
      </c>
      <c r="AN389" s="1" t="s">
        <v>378</v>
      </c>
      <c r="AO389" s="1">
        <v>-667.98</v>
      </c>
      <c r="AP389" s="1">
        <f t="shared" si="74"/>
        <v>26201.88000000011</v>
      </c>
      <c r="AQ389" s="1">
        <f t="shared" si="75"/>
        <v>3182.02</v>
      </c>
      <c r="AR389" s="1">
        <f t="shared" si="76"/>
        <v>-667.98</v>
      </c>
      <c r="AS389" s="1">
        <f t="shared" si="77"/>
        <v>1</v>
      </c>
      <c r="AT389" s="1">
        <f t="shared" si="78"/>
        <v>3</v>
      </c>
      <c r="AU389" s="1">
        <f t="shared" si="79"/>
        <v>0</v>
      </c>
      <c r="AV389" s="1" t="s">
        <v>378</v>
      </c>
      <c r="AW389" s="1">
        <v>-667.98</v>
      </c>
    </row>
    <row r="390" spans="39:49" x14ac:dyDescent="0.25">
      <c r="AM390" s="108">
        <v>320</v>
      </c>
      <c r="AN390" s="1" t="s">
        <v>379</v>
      </c>
      <c r="AO390" s="6">
        <v>2107.02</v>
      </c>
      <c r="AP390" s="1">
        <f t="shared" si="74"/>
        <v>28308.900000000111</v>
      </c>
      <c r="AQ390" s="1">
        <f t="shared" si="75"/>
        <v>3182.02</v>
      </c>
      <c r="AR390" s="1">
        <f t="shared" si="76"/>
        <v>0</v>
      </c>
      <c r="AS390" s="1">
        <f t="shared" si="77"/>
        <v>0</v>
      </c>
      <c r="AT390" s="1">
        <f t="shared" si="78"/>
        <v>0</v>
      </c>
      <c r="AU390" s="1">
        <f t="shared" si="79"/>
        <v>1</v>
      </c>
      <c r="AV390" s="1" t="s">
        <v>379</v>
      </c>
      <c r="AW390" s="6">
        <v>2107.02</v>
      </c>
    </row>
    <row r="391" spans="39:49" x14ac:dyDescent="0.25">
      <c r="AM391" s="108">
        <v>321</v>
      </c>
      <c r="AN391" s="1" t="s">
        <v>380</v>
      </c>
      <c r="AO391" s="1">
        <v>394.52</v>
      </c>
      <c r="AP391" s="1">
        <f t="shared" si="74"/>
        <v>28703.420000000111</v>
      </c>
      <c r="AQ391" s="1">
        <f t="shared" si="75"/>
        <v>3182.02</v>
      </c>
      <c r="AR391" s="1">
        <f t="shared" si="76"/>
        <v>0</v>
      </c>
      <c r="AS391" s="1">
        <f t="shared" si="77"/>
        <v>0</v>
      </c>
      <c r="AT391" s="1">
        <f t="shared" si="78"/>
        <v>0</v>
      </c>
      <c r="AU391" s="1">
        <f t="shared" si="79"/>
        <v>2</v>
      </c>
      <c r="AV391" s="1" t="s">
        <v>380</v>
      </c>
      <c r="AW391" s="1">
        <v>394.52</v>
      </c>
    </row>
    <row r="392" spans="39:49" x14ac:dyDescent="0.25">
      <c r="AM392" s="108">
        <v>322</v>
      </c>
      <c r="AN392" s="1" t="s">
        <v>381</v>
      </c>
      <c r="AO392" s="1">
        <v>632.02</v>
      </c>
      <c r="AP392" s="1">
        <f t="shared" si="74"/>
        <v>29335.440000000111</v>
      </c>
      <c r="AQ392" s="1">
        <f t="shared" si="75"/>
        <v>3182.02</v>
      </c>
      <c r="AR392" s="1">
        <f t="shared" si="76"/>
        <v>0</v>
      </c>
      <c r="AS392" s="1">
        <f t="shared" si="77"/>
        <v>0</v>
      </c>
      <c r="AT392" s="1">
        <f t="shared" si="78"/>
        <v>0</v>
      </c>
      <c r="AU392" s="1">
        <f t="shared" si="79"/>
        <v>3</v>
      </c>
      <c r="AV392" s="1" t="s">
        <v>381</v>
      </c>
      <c r="AW392" s="1">
        <v>632.02</v>
      </c>
    </row>
    <row r="393" spans="39:49" x14ac:dyDescent="0.25">
      <c r="AM393" s="108">
        <v>323</v>
      </c>
      <c r="AN393" s="1" t="s">
        <v>382</v>
      </c>
      <c r="AO393" s="1">
        <v>-167.98</v>
      </c>
      <c r="AP393" s="1">
        <f t="shared" ref="AP393:AP456" si="80">AO393+AP392</f>
        <v>29167.460000000112</v>
      </c>
      <c r="AQ393" s="1">
        <f t="shared" ref="AQ393:AQ456" si="81">MAX(AQ392,AO393)</f>
        <v>3182.02</v>
      </c>
      <c r="AR393" s="1">
        <f t="shared" ref="AR393:AR456" si="82">IF(AP393&lt;AP392,AO393,0)</f>
        <v>-167.98</v>
      </c>
      <c r="AS393" s="1">
        <f t="shared" ref="AS393:AS456" si="83">IF(AR393&lt;0,1,0)</f>
        <v>1</v>
      </c>
      <c r="AT393" s="1">
        <f t="shared" ref="AT393:AT456" si="84">IF(AR393&lt;0,AT392+1,0)</f>
        <v>1</v>
      </c>
      <c r="AU393" s="1">
        <f t="shared" ref="AU393:AU456" si="85">IF(AR393&lt;0,0,AU392+1)</f>
        <v>0</v>
      </c>
      <c r="AV393" s="1" t="s">
        <v>382</v>
      </c>
      <c r="AW393" s="1">
        <v>-167.98</v>
      </c>
    </row>
    <row r="394" spans="39:49" x14ac:dyDescent="0.25">
      <c r="AM394" s="108">
        <v>324</v>
      </c>
      <c r="AN394" s="1" t="s">
        <v>383</v>
      </c>
      <c r="AO394" s="1">
        <v>-230.48</v>
      </c>
      <c r="AP394" s="1">
        <f t="shared" si="80"/>
        <v>28936.980000000112</v>
      </c>
      <c r="AQ394" s="1">
        <f t="shared" si="81"/>
        <v>3182.02</v>
      </c>
      <c r="AR394" s="1">
        <f t="shared" si="82"/>
        <v>-230.48</v>
      </c>
      <c r="AS394" s="1">
        <f t="shared" si="83"/>
        <v>1</v>
      </c>
      <c r="AT394" s="1">
        <f t="shared" si="84"/>
        <v>2</v>
      </c>
      <c r="AU394" s="1">
        <f t="shared" si="85"/>
        <v>0</v>
      </c>
      <c r="AV394" s="1" t="s">
        <v>383</v>
      </c>
      <c r="AW394" s="1">
        <v>-230.48</v>
      </c>
    </row>
    <row r="395" spans="39:49" x14ac:dyDescent="0.25">
      <c r="AM395" s="108">
        <v>325</v>
      </c>
      <c r="AN395" s="1" t="s">
        <v>384</v>
      </c>
      <c r="AO395" s="1">
        <v>-542.98</v>
      </c>
      <c r="AP395" s="1">
        <f t="shared" si="80"/>
        <v>28394.000000000113</v>
      </c>
      <c r="AQ395" s="1">
        <f t="shared" si="81"/>
        <v>3182.02</v>
      </c>
      <c r="AR395" s="1">
        <f t="shared" si="82"/>
        <v>-542.98</v>
      </c>
      <c r="AS395" s="1">
        <f t="shared" si="83"/>
        <v>1</v>
      </c>
      <c r="AT395" s="1">
        <f t="shared" si="84"/>
        <v>3</v>
      </c>
      <c r="AU395" s="1">
        <f t="shared" si="85"/>
        <v>0</v>
      </c>
      <c r="AV395" s="1" t="s">
        <v>384</v>
      </c>
      <c r="AW395" s="1">
        <v>-542.98</v>
      </c>
    </row>
    <row r="396" spans="39:49" x14ac:dyDescent="0.25">
      <c r="AM396" s="108">
        <v>326</v>
      </c>
      <c r="AN396" s="1" t="s">
        <v>385</v>
      </c>
      <c r="AO396" s="1">
        <v>-80.48</v>
      </c>
      <c r="AP396" s="1">
        <f t="shared" si="80"/>
        <v>28313.520000000113</v>
      </c>
      <c r="AQ396" s="1">
        <f t="shared" si="81"/>
        <v>3182.02</v>
      </c>
      <c r="AR396" s="1">
        <f t="shared" si="82"/>
        <v>-80.48</v>
      </c>
      <c r="AS396" s="1">
        <f t="shared" si="83"/>
        <v>1</v>
      </c>
      <c r="AT396" s="1">
        <f t="shared" si="84"/>
        <v>4</v>
      </c>
      <c r="AU396" s="1">
        <f t="shared" si="85"/>
        <v>0</v>
      </c>
      <c r="AV396" s="1" t="s">
        <v>385</v>
      </c>
      <c r="AW396" s="1">
        <v>-80.48</v>
      </c>
    </row>
    <row r="397" spans="39:49" x14ac:dyDescent="0.25">
      <c r="AM397" s="108">
        <v>327</v>
      </c>
      <c r="AN397" s="1" t="s">
        <v>386</v>
      </c>
      <c r="AO397" s="1">
        <v>-530.48</v>
      </c>
      <c r="AP397" s="1">
        <f t="shared" si="80"/>
        <v>27783.040000000114</v>
      </c>
      <c r="AQ397" s="1">
        <f t="shared" si="81"/>
        <v>3182.02</v>
      </c>
      <c r="AR397" s="1">
        <f t="shared" si="82"/>
        <v>-530.48</v>
      </c>
      <c r="AS397" s="1">
        <f t="shared" si="83"/>
        <v>1</v>
      </c>
      <c r="AT397" s="1">
        <f t="shared" si="84"/>
        <v>5</v>
      </c>
      <c r="AU397" s="1">
        <f t="shared" si="85"/>
        <v>0</v>
      </c>
      <c r="AV397" s="1" t="s">
        <v>386</v>
      </c>
      <c r="AW397" s="1">
        <v>-530.48</v>
      </c>
    </row>
    <row r="398" spans="39:49" x14ac:dyDescent="0.25">
      <c r="AM398" s="108">
        <v>328</v>
      </c>
      <c r="AN398" s="1" t="s">
        <v>387</v>
      </c>
      <c r="AO398" s="1">
        <v>894.52</v>
      </c>
      <c r="AP398" s="1">
        <f t="shared" si="80"/>
        <v>28677.560000000114</v>
      </c>
      <c r="AQ398" s="1">
        <f t="shared" si="81"/>
        <v>3182.02</v>
      </c>
      <c r="AR398" s="1">
        <f t="shared" si="82"/>
        <v>0</v>
      </c>
      <c r="AS398" s="1">
        <f t="shared" si="83"/>
        <v>0</v>
      </c>
      <c r="AT398" s="1">
        <f t="shared" si="84"/>
        <v>0</v>
      </c>
      <c r="AU398" s="1">
        <f t="shared" si="85"/>
        <v>1</v>
      </c>
      <c r="AV398" s="1" t="s">
        <v>387</v>
      </c>
      <c r="AW398" s="1">
        <v>894.52</v>
      </c>
    </row>
    <row r="399" spans="39:49" x14ac:dyDescent="0.25">
      <c r="AM399" s="108">
        <v>329</v>
      </c>
      <c r="AN399" s="1" t="s">
        <v>388</v>
      </c>
      <c r="AO399" s="1">
        <v>-92.98</v>
      </c>
      <c r="AP399" s="1">
        <f t="shared" si="80"/>
        <v>28584.580000000115</v>
      </c>
      <c r="AQ399" s="1">
        <f t="shared" si="81"/>
        <v>3182.02</v>
      </c>
      <c r="AR399" s="1">
        <f t="shared" si="82"/>
        <v>-92.98</v>
      </c>
      <c r="AS399" s="1">
        <f t="shared" si="83"/>
        <v>1</v>
      </c>
      <c r="AT399" s="1">
        <f t="shared" si="84"/>
        <v>1</v>
      </c>
      <c r="AU399" s="1">
        <f t="shared" si="85"/>
        <v>0</v>
      </c>
      <c r="AV399" s="1" t="s">
        <v>388</v>
      </c>
      <c r="AW399" s="1">
        <v>-92.98</v>
      </c>
    </row>
    <row r="400" spans="39:49" x14ac:dyDescent="0.25">
      <c r="AM400" s="108">
        <v>330</v>
      </c>
      <c r="AN400" s="1" t="s">
        <v>389</v>
      </c>
      <c r="AO400" s="6">
        <v>-1180.48</v>
      </c>
      <c r="AP400" s="1">
        <f t="shared" si="80"/>
        <v>27404.100000000115</v>
      </c>
      <c r="AQ400" s="1">
        <f t="shared" si="81"/>
        <v>3182.02</v>
      </c>
      <c r="AR400" s="1">
        <f t="shared" si="82"/>
        <v>-1180.48</v>
      </c>
      <c r="AS400" s="1">
        <f t="shared" si="83"/>
        <v>1</v>
      </c>
      <c r="AT400" s="1">
        <f t="shared" si="84"/>
        <v>2</v>
      </c>
      <c r="AU400" s="1">
        <f t="shared" si="85"/>
        <v>0</v>
      </c>
      <c r="AV400" s="1" t="s">
        <v>389</v>
      </c>
      <c r="AW400" s="6">
        <v>-1180.48</v>
      </c>
    </row>
    <row r="401" spans="39:49" x14ac:dyDescent="0.25">
      <c r="AM401" s="108">
        <v>331</v>
      </c>
      <c r="AN401" s="1" t="s">
        <v>390</v>
      </c>
      <c r="AO401" s="6">
        <v>-1817.98</v>
      </c>
      <c r="AP401" s="1">
        <f t="shared" si="80"/>
        <v>25586.120000000115</v>
      </c>
      <c r="AQ401" s="1">
        <f t="shared" si="81"/>
        <v>3182.02</v>
      </c>
      <c r="AR401" s="1">
        <f t="shared" si="82"/>
        <v>-1817.98</v>
      </c>
      <c r="AS401" s="1">
        <f t="shared" si="83"/>
        <v>1</v>
      </c>
      <c r="AT401" s="1">
        <f t="shared" si="84"/>
        <v>3</v>
      </c>
      <c r="AU401" s="1">
        <f t="shared" si="85"/>
        <v>0</v>
      </c>
      <c r="AV401" s="1" t="s">
        <v>390</v>
      </c>
      <c r="AW401" s="6">
        <v>-1817.98</v>
      </c>
    </row>
    <row r="402" spans="39:49" x14ac:dyDescent="0.25">
      <c r="AM402" s="108">
        <v>332</v>
      </c>
      <c r="AN402" s="1" t="s">
        <v>391</v>
      </c>
      <c r="AO402" s="1">
        <v>-380.48</v>
      </c>
      <c r="AP402" s="1">
        <f t="shared" si="80"/>
        <v>25205.640000000116</v>
      </c>
      <c r="AQ402" s="1">
        <f t="shared" si="81"/>
        <v>3182.02</v>
      </c>
      <c r="AR402" s="1">
        <f t="shared" si="82"/>
        <v>-380.48</v>
      </c>
      <c r="AS402" s="1">
        <f t="shared" si="83"/>
        <v>1</v>
      </c>
      <c r="AT402" s="1">
        <f t="shared" si="84"/>
        <v>4</v>
      </c>
      <c r="AU402" s="1">
        <f t="shared" si="85"/>
        <v>0</v>
      </c>
      <c r="AV402" s="1" t="s">
        <v>391</v>
      </c>
      <c r="AW402" s="1">
        <v>-380.48</v>
      </c>
    </row>
    <row r="403" spans="39:49" x14ac:dyDescent="0.25">
      <c r="AM403" s="108">
        <v>333</v>
      </c>
      <c r="AN403" s="1" t="s">
        <v>392</v>
      </c>
      <c r="AO403" s="6">
        <v>-1705.48</v>
      </c>
      <c r="AP403" s="1">
        <f t="shared" si="80"/>
        <v>23500.160000000116</v>
      </c>
      <c r="AQ403" s="1">
        <f t="shared" si="81"/>
        <v>3182.02</v>
      </c>
      <c r="AR403" s="1">
        <f t="shared" si="82"/>
        <v>-1705.48</v>
      </c>
      <c r="AS403" s="1">
        <f t="shared" si="83"/>
        <v>1</v>
      </c>
      <c r="AT403" s="1">
        <f t="shared" si="84"/>
        <v>5</v>
      </c>
      <c r="AU403" s="1">
        <f t="shared" si="85"/>
        <v>0</v>
      </c>
      <c r="AV403" s="1" t="s">
        <v>392</v>
      </c>
      <c r="AW403" s="6">
        <v>-1705.48</v>
      </c>
    </row>
    <row r="404" spans="39:49" x14ac:dyDescent="0.25">
      <c r="AM404" s="108">
        <v>334</v>
      </c>
      <c r="AN404" s="1" t="s">
        <v>393</v>
      </c>
      <c r="AO404" s="6">
        <v>-1630.48</v>
      </c>
      <c r="AP404" s="1">
        <f t="shared" si="80"/>
        <v>21869.680000000117</v>
      </c>
      <c r="AQ404" s="1">
        <f t="shared" si="81"/>
        <v>3182.02</v>
      </c>
      <c r="AR404" s="1">
        <f t="shared" si="82"/>
        <v>-1630.48</v>
      </c>
      <c r="AS404" s="1">
        <f t="shared" si="83"/>
        <v>1</v>
      </c>
      <c r="AT404" s="1">
        <f t="shared" si="84"/>
        <v>6</v>
      </c>
      <c r="AU404" s="1">
        <f t="shared" si="85"/>
        <v>0</v>
      </c>
      <c r="AV404" s="1" t="s">
        <v>393</v>
      </c>
      <c r="AW404" s="6">
        <v>-1630.48</v>
      </c>
    </row>
    <row r="405" spans="39:49" x14ac:dyDescent="0.25">
      <c r="AM405" s="108">
        <v>335</v>
      </c>
      <c r="AN405" s="1" t="s">
        <v>394</v>
      </c>
      <c r="AO405" s="6">
        <v>-1655.48</v>
      </c>
      <c r="AP405" s="1">
        <f t="shared" si="80"/>
        <v>20214.200000000117</v>
      </c>
      <c r="AQ405" s="1">
        <f t="shared" si="81"/>
        <v>3182.02</v>
      </c>
      <c r="AR405" s="1">
        <f t="shared" si="82"/>
        <v>-1655.48</v>
      </c>
      <c r="AS405" s="1">
        <f t="shared" si="83"/>
        <v>1</v>
      </c>
      <c r="AT405" s="1">
        <f t="shared" si="84"/>
        <v>7</v>
      </c>
      <c r="AU405" s="1">
        <f t="shared" si="85"/>
        <v>0</v>
      </c>
      <c r="AV405" s="1" t="s">
        <v>394</v>
      </c>
      <c r="AW405" s="6">
        <v>-1655.48</v>
      </c>
    </row>
    <row r="406" spans="39:49" x14ac:dyDescent="0.25">
      <c r="AM406" s="108">
        <v>336</v>
      </c>
      <c r="AN406" s="1" t="s">
        <v>395</v>
      </c>
      <c r="AO406" s="6">
        <v>-1342.98</v>
      </c>
      <c r="AP406" s="1">
        <f t="shared" si="80"/>
        <v>18871.220000000118</v>
      </c>
      <c r="AQ406" s="1">
        <f t="shared" si="81"/>
        <v>3182.02</v>
      </c>
      <c r="AR406" s="1">
        <f t="shared" si="82"/>
        <v>-1342.98</v>
      </c>
      <c r="AS406" s="1">
        <f t="shared" si="83"/>
        <v>1</v>
      </c>
      <c r="AT406" s="1">
        <f t="shared" si="84"/>
        <v>8</v>
      </c>
      <c r="AU406" s="1">
        <f t="shared" si="85"/>
        <v>0</v>
      </c>
      <c r="AV406" s="1" t="s">
        <v>395</v>
      </c>
      <c r="AW406" s="6">
        <v>-1342.98</v>
      </c>
    </row>
    <row r="407" spans="39:49" x14ac:dyDescent="0.25">
      <c r="AM407" s="108">
        <v>337</v>
      </c>
      <c r="AN407" s="1" t="s">
        <v>396</v>
      </c>
      <c r="AO407" s="6">
        <v>-1342.98</v>
      </c>
      <c r="AP407" s="1">
        <f t="shared" si="80"/>
        <v>17528.240000000118</v>
      </c>
      <c r="AQ407" s="1">
        <f t="shared" si="81"/>
        <v>3182.02</v>
      </c>
      <c r="AR407" s="1">
        <f t="shared" si="82"/>
        <v>-1342.98</v>
      </c>
      <c r="AS407" s="1">
        <f t="shared" si="83"/>
        <v>1</v>
      </c>
      <c r="AT407" s="1">
        <f t="shared" si="84"/>
        <v>9</v>
      </c>
      <c r="AU407" s="1">
        <f t="shared" si="85"/>
        <v>0</v>
      </c>
      <c r="AV407" s="1" t="s">
        <v>396</v>
      </c>
      <c r="AW407" s="6">
        <v>-1342.98</v>
      </c>
    </row>
    <row r="408" spans="39:49" x14ac:dyDescent="0.25">
      <c r="AM408" s="108">
        <v>338</v>
      </c>
      <c r="AN408" s="1" t="s">
        <v>397</v>
      </c>
      <c r="AO408" s="6">
        <v>6982.02</v>
      </c>
      <c r="AP408" s="1">
        <f t="shared" si="80"/>
        <v>24510.260000000118</v>
      </c>
      <c r="AQ408" s="1">
        <f t="shared" si="81"/>
        <v>6982.02</v>
      </c>
      <c r="AR408" s="1">
        <f t="shared" si="82"/>
        <v>0</v>
      </c>
      <c r="AS408" s="1">
        <f t="shared" si="83"/>
        <v>0</v>
      </c>
      <c r="AT408" s="1">
        <f t="shared" si="84"/>
        <v>0</v>
      </c>
      <c r="AU408" s="1">
        <f t="shared" si="85"/>
        <v>1</v>
      </c>
      <c r="AV408" s="1" t="s">
        <v>397</v>
      </c>
      <c r="AW408" s="6">
        <v>6982.02</v>
      </c>
    </row>
    <row r="409" spans="39:49" x14ac:dyDescent="0.25">
      <c r="AM409" s="108">
        <v>339</v>
      </c>
      <c r="AN409" s="1" t="s">
        <v>398</v>
      </c>
      <c r="AO409" s="6">
        <v>1932.02</v>
      </c>
      <c r="AP409" s="1">
        <f t="shared" si="80"/>
        <v>26442.280000000119</v>
      </c>
      <c r="AQ409" s="1">
        <f t="shared" si="81"/>
        <v>6982.02</v>
      </c>
      <c r="AR409" s="1">
        <f t="shared" si="82"/>
        <v>0</v>
      </c>
      <c r="AS409" s="1">
        <f t="shared" si="83"/>
        <v>0</v>
      </c>
      <c r="AT409" s="1">
        <f t="shared" si="84"/>
        <v>0</v>
      </c>
      <c r="AU409" s="1">
        <f t="shared" si="85"/>
        <v>2</v>
      </c>
      <c r="AV409" s="1" t="s">
        <v>398</v>
      </c>
      <c r="AW409" s="6">
        <v>1932.02</v>
      </c>
    </row>
    <row r="410" spans="39:49" x14ac:dyDescent="0.25">
      <c r="AM410" s="108">
        <v>340</v>
      </c>
      <c r="AN410" s="1" t="s">
        <v>399</v>
      </c>
      <c r="AO410" s="6">
        <v>-1405.48</v>
      </c>
      <c r="AP410" s="1">
        <f t="shared" si="80"/>
        <v>25036.800000000119</v>
      </c>
      <c r="AQ410" s="1">
        <f t="shared" si="81"/>
        <v>6982.02</v>
      </c>
      <c r="AR410" s="1">
        <f t="shared" si="82"/>
        <v>-1405.48</v>
      </c>
      <c r="AS410" s="1">
        <f t="shared" si="83"/>
        <v>1</v>
      </c>
      <c r="AT410" s="1">
        <f t="shared" si="84"/>
        <v>1</v>
      </c>
      <c r="AU410" s="1">
        <f t="shared" si="85"/>
        <v>0</v>
      </c>
      <c r="AV410" s="1" t="s">
        <v>399</v>
      </c>
      <c r="AW410" s="6">
        <v>-1405.48</v>
      </c>
    </row>
    <row r="411" spans="39:49" x14ac:dyDescent="0.25">
      <c r="AM411" s="108">
        <v>341</v>
      </c>
      <c r="AN411" s="1" t="s">
        <v>400</v>
      </c>
      <c r="AO411" s="1">
        <v>407.02</v>
      </c>
      <c r="AP411" s="1">
        <f t="shared" si="80"/>
        <v>25443.82000000012</v>
      </c>
      <c r="AQ411" s="1">
        <f t="shared" si="81"/>
        <v>6982.02</v>
      </c>
      <c r="AR411" s="1">
        <f t="shared" si="82"/>
        <v>0</v>
      </c>
      <c r="AS411" s="1">
        <f t="shared" si="83"/>
        <v>0</v>
      </c>
      <c r="AT411" s="1">
        <f t="shared" si="84"/>
        <v>0</v>
      </c>
      <c r="AU411" s="1">
        <f t="shared" si="85"/>
        <v>1</v>
      </c>
      <c r="AV411" s="1" t="s">
        <v>400</v>
      </c>
      <c r="AW411" s="1">
        <v>407.02</v>
      </c>
    </row>
    <row r="412" spans="39:49" x14ac:dyDescent="0.25">
      <c r="AM412" s="108">
        <v>342</v>
      </c>
      <c r="AN412" s="1" t="s">
        <v>401</v>
      </c>
      <c r="AO412" s="1">
        <v>44.52</v>
      </c>
      <c r="AP412" s="1">
        <f t="shared" si="80"/>
        <v>25488.34000000012</v>
      </c>
      <c r="AQ412" s="1">
        <f t="shared" si="81"/>
        <v>6982.02</v>
      </c>
      <c r="AR412" s="1">
        <f t="shared" si="82"/>
        <v>0</v>
      </c>
      <c r="AS412" s="1">
        <f t="shared" si="83"/>
        <v>0</v>
      </c>
      <c r="AT412" s="1">
        <f t="shared" si="84"/>
        <v>0</v>
      </c>
      <c r="AU412" s="1">
        <f t="shared" si="85"/>
        <v>2</v>
      </c>
      <c r="AV412" s="1" t="s">
        <v>401</v>
      </c>
      <c r="AW412" s="1">
        <v>44.52</v>
      </c>
    </row>
    <row r="413" spans="39:49" x14ac:dyDescent="0.25">
      <c r="AM413" s="108">
        <v>343</v>
      </c>
      <c r="AN413" s="1" t="s">
        <v>402</v>
      </c>
      <c r="AO413" s="6">
        <v>1382.02</v>
      </c>
      <c r="AP413" s="1">
        <f t="shared" si="80"/>
        <v>26870.360000000121</v>
      </c>
      <c r="AQ413" s="1">
        <f t="shared" si="81"/>
        <v>6982.02</v>
      </c>
      <c r="AR413" s="1">
        <f t="shared" si="82"/>
        <v>0</v>
      </c>
      <c r="AS413" s="1">
        <f t="shared" si="83"/>
        <v>0</v>
      </c>
      <c r="AT413" s="1">
        <f t="shared" si="84"/>
        <v>0</v>
      </c>
      <c r="AU413" s="1">
        <f t="shared" si="85"/>
        <v>3</v>
      </c>
      <c r="AV413" s="1" t="s">
        <v>402</v>
      </c>
      <c r="AW413" s="6">
        <v>1382.02</v>
      </c>
    </row>
    <row r="414" spans="39:49" x14ac:dyDescent="0.25">
      <c r="AM414" s="108">
        <v>344</v>
      </c>
      <c r="AN414" s="1" t="s">
        <v>403</v>
      </c>
      <c r="AO414" s="6">
        <v>2619.52</v>
      </c>
      <c r="AP414" s="1">
        <f t="shared" si="80"/>
        <v>29489.880000000121</v>
      </c>
      <c r="AQ414" s="1">
        <f t="shared" si="81"/>
        <v>6982.02</v>
      </c>
      <c r="AR414" s="1">
        <f t="shared" si="82"/>
        <v>0</v>
      </c>
      <c r="AS414" s="1">
        <f t="shared" si="83"/>
        <v>0</v>
      </c>
      <c r="AT414" s="1">
        <f t="shared" si="84"/>
        <v>0</v>
      </c>
      <c r="AU414" s="1">
        <f t="shared" si="85"/>
        <v>4</v>
      </c>
      <c r="AV414" s="1" t="s">
        <v>403</v>
      </c>
      <c r="AW414" s="6">
        <v>2619.52</v>
      </c>
    </row>
    <row r="415" spans="39:49" x14ac:dyDescent="0.25">
      <c r="AM415" s="108">
        <v>345</v>
      </c>
      <c r="AN415" s="1" t="s">
        <v>404</v>
      </c>
      <c r="AO415" s="6">
        <v>1519.52</v>
      </c>
      <c r="AP415" s="1">
        <f t="shared" si="80"/>
        <v>31009.400000000122</v>
      </c>
      <c r="AQ415" s="1">
        <f t="shared" si="81"/>
        <v>6982.02</v>
      </c>
      <c r="AR415" s="1">
        <f t="shared" si="82"/>
        <v>0</v>
      </c>
      <c r="AS415" s="1">
        <f t="shared" si="83"/>
        <v>0</v>
      </c>
      <c r="AT415" s="1">
        <f t="shared" si="84"/>
        <v>0</v>
      </c>
      <c r="AU415" s="1">
        <f t="shared" si="85"/>
        <v>5</v>
      </c>
      <c r="AV415" s="1" t="s">
        <v>404</v>
      </c>
      <c r="AW415" s="6">
        <v>1519.52</v>
      </c>
    </row>
    <row r="416" spans="39:49" x14ac:dyDescent="0.25">
      <c r="AM416" s="108">
        <v>346</v>
      </c>
      <c r="AN416" s="1" t="s">
        <v>405</v>
      </c>
      <c r="AO416" s="6">
        <v>-1005.48</v>
      </c>
      <c r="AP416" s="1">
        <f t="shared" si="80"/>
        <v>30003.920000000122</v>
      </c>
      <c r="AQ416" s="1">
        <f t="shared" si="81"/>
        <v>6982.02</v>
      </c>
      <c r="AR416" s="1">
        <f t="shared" si="82"/>
        <v>-1005.48</v>
      </c>
      <c r="AS416" s="1">
        <f t="shared" si="83"/>
        <v>1</v>
      </c>
      <c r="AT416" s="1">
        <f t="shared" si="84"/>
        <v>1</v>
      </c>
      <c r="AU416" s="1">
        <f t="shared" si="85"/>
        <v>0</v>
      </c>
      <c r="AV416" s="1" t="s">
        <v>405</v>
      </c>
      <c r="AW416" s="6">
        <v>-1005.48</v>
      </c>
    </row>
    <row r="417" spans="39:49" x14ac:dyDescent="0.25">
      <c r="AM417" s="108">
        <v>347</v>
      </c>
      <c r="AN417" s="1" t="s">
        <v>406</v>
      </c>
      <c r="AO417" s="6">
        <v>1219.52</v>
      </c>
      <c r="AP417" s="1">
        <f t="shared" si="80"/>
        <v>31223.440000000122</v>
      </c>
      <c r="AQ417" s="1">
        <f t="shared" si="81"/>
        <v>6982.02</v>
      </c>
      <c r="AR417" s="1">
        <f t="shared" si="82"/>
        <v>0</v>
      </c>
      <c r="AS417" s="1">
        <f t="shared" si="83"/>
        <v>0</v>
      </c>
      <c r="AT417" s="1">
        <f t="shared" si="84"/>
        <v>0</v>
      </c>
      <c r="AU417" s="1">
        <f t="shared" si="85"/>
        <v>1</v>
      </c>
      <c r="AV417" s="1" t="s">
        <v>406</v>
      </c>
      <c r="AW417" s="6">
        <v>1219.52</v>
      </c>
    </row>
    <row r="418" spans="39:49" x14ac:dyDescent="0.25">
      <c r="AM418" s="108">
        <v>348</v>
      </c>
      <c r="AN418" s="1" t="s">
        <v>407</v>
      </c>
      <c r="AO418" s="6">
        <v>1732.02</v>
      </c>
      <c r="AP418" s="1">
        <f t="shared" si="80"/>
        <v>32955.460000000123</v>
      </c>
      <c r="AQ418" s="1">
        <f t="shared" si="81"/>
        <v>6982.02</v>
      </c>
      <c r="AR418" s="1">
        <f t="shared" si="82"/>
        <v>0</v>
      </c>
      <c r="AS418" s="1">
        <f t="shared" si="83"/>
        <v>0</v>
      </c>
      <c r="AT418" s="1">
        <f t="shared" si="84"/>
        <v>0</v>
      </c>
      <c r="AU418" s="1">
        <f t="shared" si="85"/>
        <v>2</v>
      </c>
      <c r="AV418" s="1" t="s">
        <v>407</v>
      </c>
      <c r="AW418" s="6">
        <v>1732.02</v>
      </c>
    </row>
    <row r="419" spans="39:49" x14ac:dyDescent="0.25">
      <c r="AM419" s="108">
        <v>349</v>
      </c>
      <c r="AN419" s="1" t="s">
        <v>408</v>
      </c>
      <c r="AO419" s="1">
        <v>782.02</v>
      </c>
      <c r="AP419" s="1">
        <f t="shared" si="80"/>
        <v>33737.48000000012</v>
      </c>
      <c r="AQ419" s="1">
        <f t="shared" si="81"/>
        <v>6982.02</v>
      </c>
      <c r="AR419" s="1">
        <f t="shared" si="82"/>
        <v>0</v>
      </c>
      <c r="AS419" s="1">
        <f t="shared" si="83"/>
        <v>0</v>
      </c>
      <c r="AT419" s="1">
        <f t="shared" si="84"/>
        <v>0</v>
      </c>
      <c r="AU419" s="1">
        <f t="shared" si="85"/>
        <v>3</v>
      </c>
      <c r="AV419" s="1" t="s">
        <v>408</v>
      </c>
      <c r="AW419" s="1">
        <v>782.02</v>
      </c>
    </row>
    <row r="420" spans="39:49" x14ac:dyDescent="0.25">
      <c r="AM420" s="108">
        <v>350</v>
      </c>
      <c r="AN420" s="1" t="s">
        <v>409</v>
      </c>
      <c r="AO420" s="1">
        <v>444.52</v>
      </c>
      <c r="AP420" s="1">
        <f t="shared" si="80"/>
        <v>34182.000000000116</v>
      </c>
      <c r="AQ420" s="1">
        <f t="shared" si="81"/>
        <v>6982.02</v>
      </c>
      <c r="AR420" s="1">
        <f t="shared" si="82"/>
        <v>0</v>
      </c>
      <c r="AS420" s="1">
        <f t="shared" si="83"/>
        <v>0</v>
      </c>
      <c r="AT420" s="1">
        <f t="shared" si="84"/>
        <v>0</v>
      </c>
      <c r="AU420" s="1">
        <f t="shared" si="85"/>
        <v>4</v>
      </c>
      <c r="AV420" s="1" t="s">
        <v>409</v>
      </c>
      <c r="AW420" s="1">
        <v>444.52</v>
      </c>
    </row>
    <row r="421" spans="39:49" x14ac:dyDescent="0.25">
      <c r="AM421" s="108">
        <v>351</v>
      </c>
      <c r="AN421" s="1" t="s">
        <v>410</v>
      </c>
      <c r="AO421" s="1">
        <v>-992.98</v>
      </c>
      <c r="AP421" s="1">
        <f t="shared" si="80"/>
        <v>33189.020000000113</v>
      </c>
      <c r="AQ421" s="1">
        <f t="shared" si="81"/>
        <v>6982.02</v>
      </c>
      <c r="AR421" s="1">
        <f t="shared" si="82"/>
        <v>-992.98</v>
      </c>
      <c r="AS421" s="1">
        <f t="shared" si="83"/>
        <v>1</v>
      </c>
      <c r="AT421" s="1">
        <f t="shared" si="84"/>
        <v>1</v>
      </c>
      <c r="AU421" s="1">
        <f t="shared" si="85"/>
        <v>0</v>
      </c>
      <c r="AV421" s="1" t="s">
        <v>410</v>
      </c>
      <c r="AW421" s="1">
        <v>-992.98</v>
      </c>
    </row>
    <row r="422" spans="39:49" x14ac:dyDescent="0.25">
      <c r="AM422" s="108">
        <v>352</v>
      </c>
      <c r="AN422" s="1" t="s">
        <v>411</v>
      </c>
      <c r="AO422" s="6">
        <v>-1067.98</v>
      </c>
      <c r="AP422" s="1">
        <f t="shared" si="80"/>
        <v>32121.040000000114</v>
      </c>
      <c r="AQ422" s="1">
        <f t="shared" si="81"/>
        <v>6982.02</v>
      </c>
      <c r="AR422" s="1">
        <f t="shared" si="82"/>
        <v>-1067.98</v>
      </c>
      <c r="AS422" s="1">
        <f t="shared" si="83"/>
        <v>1</v>
      </c>
      <c r="AT422" s="1">
        <f t="shared" si="84"/>
        <v>2</v>
      </c>
      <c r="AU422" s="1">
        <f t="shared" si="85"/>
        <v>0</v>
      </c>
      <c r="AV422" s="1" t="s">
        <v>411</v>
      </c>
      <c r="AW422" s="6">
        <v>-1067.98</v>
      </c>
    </row>
    <row r="423" spans="39:49" x14ac:dyDescent="0.25">
      <c r="AM423" s="108">
        <v>353</v>
      </c>
      <c r="AN423" s="1" t="s">
        <v>412</v>
      </c>
      <c r="AO423" s="6">
        <v>-1117.98</v>
      </c>
      <c r="AP423" s="1">
        <f t="shared" si="80"/>
        <v>31003.060000000114</v>
      </c>
      <c r="AQ423" s="1">
        <f t="shared" si="81"/>
        <v>6982.02</v>
      </c>
      <c r="AR423" s="1">
        <f t="shared" si="82"/>
        <v>-1117.98</v>
      </c>
      <c r="AS423" s="1">
        <f t="shared" si="83"/>
        <v>1</v>
      </c>
      <c r="AT423" s="1">
        <f t="shared" si="84"/>
        <v>3</v>
      </c>
      <c r="AU423" s="1">
        <f t="shared" si="85"/>
        <v>0</v>
      </c>
      <c r="AV423" s="1" t="s">
        <v>412</v>
      </c>
      <c r="AW423" s="6">
        <v>-1117.98</v>
      </c>
    </row>
    <row r="424" spans="39:49" x14ac:dyDescent="0.25">
      <c r="AM424" s="108">
        <v>354</v>
      </c>
      <c r="AN424" s="1" t="s">
        <v>413</v>
      </c>
      <c r="AO424" s="6">
        <v>-1055.48</v>
      </c>
      <c r="AP424" s="1">
        <f t="shared" si="80"/>
        <v>29947.580000000115</v>
      </c>
      <c r="AQ424" s="1">
        <f t="shared" si="81"/>
        <v>6982.02</v>
      </c>
      <c r="AR424" s="1">
        <f t="shared" si="82"/>
        <v>-1055.48</v>
      </c>
      <c r="AS424" s="1">
        <f t="shared" si="83"/>
        <v>1</v>
      </c>
      <c r="AT424" s="1">
        <f t="shared" si="84"/>
        <v>4</v>
      </c>
      <c r="AU424" s="1">
        <f t="shared" si="85"/>
        <v>0</v>
      </c>
      <c r="AV424" s="1" t="s">
        <v>413</v>
      </c>
      <c r="AW424" s="6">
        <v>-1055.48</v>
      </c>
    </row>
    <row r="425" spans="39:49" x14ac:dyDescent="0.25">
      <c r="AM425" s="108">
        <v>355</v>
      </c>
      <c r="AN425" s="1" t="s">
        <v>414</v>
      </c>
      <c r="AO425" s="6">
        <v>1169.52</v>
      </c>
      <c r="AP425" s="1">
        <f t="shared" si="80"/>
        <v>31117.100000000115</v>
      </c>
      <c r="AQ425" s="1">
        <f t="shared" si="81"/>
        <v>6982.02</v>
      </c>
      <c r="AR425" s="1">
        <f t="shared" si="82"/>
        <v>0</v>
      </c>
      <c r="AS425" s="1">
        <f t="shared" si="83"/>
        <v>0</v>
      </c>
      <c r="AT425" s="1">
        <f t="shared" si="84"/>
        <v>0</v>
      </c>
      <c r="AU425" s="1">
        <f t="shared" si="85"/>
        <v>1</v>
      </c>
      <c r="AV425" s="1" t="s">
        <v>414</v>
      </c>
      <c r="AW425" s="6">
        <v>1169.52</v>
      </c>
    </row>
    <row r="426" spans="39:49" x14ac:dyDescent="0.25">
      <c r="AM426" s="108">
        <v>356</v>
      </c>
      <c r="AN426" s="1" t="s">
        <v>415</v>
      </c>
      <c r="AO426" s="6">
        <v>1182.02</v>
      </c>
      <c r="AP426" s="1">
        <f t="shared" si="80"/>
        <v>32299.120000000115</v>
      </c>
      <c r="AQ426" s="1">
        <f t="shared" si="81"/>
        <v>6982.02</v>
      </c>
      <c r="AR426" s="1">
        <f t="shared" si="82"/>
        <v>0</v>
      </c>
      <c r="AS426" s="1">
        <f t="shared" si="83"/>
        <v>0</v>
      </c>
      <c r="AT426" s="1">
        <f t="shared" si="84"/>
        <v>0</v>
      </c>
      <c r="AU426" s="1">
        <f t="shared" si="85"/>
        <v>2</v>
      </c>
      <c r="AV426" s="1" t="s">
        <v>415</v>
      </c>
      <c r="AW426" s="6">
        <v>1182.02</v>
      </c>
    </row>
    <row r="427" spans="39:49" x14ac:dyDescent="0.25">
      <c r="AM427" s="108">
        <v>357</v>
      </c>
      <c r="AN427" s="1" t="s">
        <v>416</v>
      </c>
      <c r="AO427" s="1">
        <v>719.52</v>
      </c>
      <c r="AP427" s="1">
        <f t="shared" si="80"/>
        <v>33018.640000000116</v>
      </c>
      <c r="AQ427" s="1">
        <f t="shared" si="81"/>
        <v>6982.02</v>
      </c>
      <c r="AR427" s="1">
        <f t="shared" si="82"/>
        <v>0</v>
      </c>
      <c r="AS427" s="1">
        <f t="shared" si="83"/>
        <v>0</v>
      </c>
      <c r="AT427" s="1">
        <f t="shared" si="84"/>
        <v>0</v>
      </c>
      <c r="AU427" s="1">
        <f t="shared" si="85"/>
        <v>3</v>
      </c>
      <c r="AV427" s="1" t="s">
        <v>416</v>
      </c>
      <c r="AW427" s="1">
        <v>719.52</v>
      </c>
    </row>
    <row r="428" spans="39:49" x14ac:dyDescent="0.25">
      <c r="AM428" s="108">
        <v>358</v>
      </c>
      <c r="AN428" s="1" t="s">
        <v>417</v>
      </c>
      <c r="AO428" s="1">
        <v>207.02</v>
      </c>
      <c r="AP428" s="1">
        <f t="shared" si="80"/>
        <v>33225.660000000113</v>
      </c>
      <c r="AQ428" s="1">
        <f t="shared" si="81"/>
        <v>6982.02</v>
      </c>
      <c r="AR428" s="1">
        <f t="shared" si="82"/>
        <v>0</v>
      </c>
      <c r="AS428" s="1">
        <f t="shared" si="83"/>
        <v>0</v>
      </c>
      <c r="AT428" s="1">
        <f t="shared" si="84"/>
        <v>0</v>
      </c>
      <c r="AU428" s="1">
        <f t="shared" si="85"/>
        <v>4</v>
      </c>
      <c r="AV428" s="1" t="s">
        <v>417</v>
      </c>
      <c r="AW428" s="1">
        <v>207.02</v>
      </c>
    </row>
    <row r="429" spans="39:49" x14ac:dyDescent="0.25">
      <c r="AM429" s="108">
        <v>359</v>
      </c>
      <c r="AN429" s="1" t="s">
        <v>418</v>
      </c>
      <c r="AO429" s="1">
        <v>457.02</v>
      </c>
      <c r="AP429" s="1">
        <f t="shared" si="80"/>
        <v>33682.680000000109</v>
      </c>
      <c r="AQ429" s="1">
        <f t="shared" si="81"/>
        <v>6982.02</v>
      </c>
      <c r="AR429" s="1">
        <f t="shared" si="82"/>
        <v>0</v>
      </c>
      <c r="AS429" s="1">
        <f t="shared" si="83"/>
        <v>0</v>
      </c>
      <c r="AT429" s="1">
        <f t="shared" si="84"/>
        <v>0</v>
      </c>
      <c r="AU429" s="1">
        <f t="shared" si="85"/>
        <v>5</v>
      </c>
      <c r="AV429" s="1" t="s">
        <v>418</v>
      </c>
      <c r="AW429" s="1">
        <v>457.02</v>
      </c>
    </row>
    <row r="430" spans="39:49" x14ac:dyDescent="0.25">
      <c r="AM430" s="108">
        <v>360</v>
      </c>
      <c r="AN430" s="1" t="s">
        <v>419</v>
      </c>
      <c r="AO430" s="1">
        <v>382.02</v>
      </c>
      <c r="AP430" s="1">
        <f t="shared" si="80"/>
        <v>34064.700000000106</v>
      </c>
      <c r="AQ430" s="1">
        <f t="shared" si="81"/>
        <v>6982.02</v>
      </c>
      <c r="AR430" s="1">
        <f t="shared" si="82"/>
        <v>0</v>
      </c>
      <c r="AS430" s="1">
        <f t="shared" si="83"/>
        <v>0</v>
      </c>
      <c r="AT430" s="1">
        <f t="shared" si="84"/>
        <v>0</v>
      </c>
      <c r="AU430" s="1">
        <f t="shared" si="85"/>
        <v>6</v>
      </c>
      <c r="AV430" s="1" t="s">
        <v>419</v>
      </c>
      <c r="AW430" s="1">
        <v>382.02</v>
      </c>
    </row>
    <row r="431" spans="39:49" x14ac:dyDescent="0.25">
      <c r="AM431" s="108">
        <v>361</v>
      </c>
      <c r="AN431" s="1" t="s">
        <v>420</v>
      </c>
      <c r="AO431" s="6">
        <v>-1205.48</v>
      </c>
      <c r="AP431" s="1">
        <f t="shared" si="80"/>
        <v>32859.220000000103</v>
      </c>
      <c r="AQ431" s="1">
        <f t="shared" si="81"/>
        <v>6982.02</v>
      </c>
      <c r="AR431" s="1">
        <f t="shared" si="82"/>
        <v>-1205.48</v>
      </c>
      <c r="AS431" s="1">
        <f t="shared" si="83"/>
        <v>1</v>
      </c>
      <c r="AT431" s="1">
        <f t="shared" si="84"/>
        <v>1</v>
      </c>
      <c r="AU431" s="1">
        <f t="shared" si="85"/>
        <v>0</v>
      </c>
      <c r="AV431" s="1" t="s">
        <v>420</v>
      </c>
      <c r="AW431" s="6">
        <v>-1205.48</v>
      </c>
    </row>
    <row r="432" spans="39:49" x14ac:dyDescent="0.25">
      <c r="AM432" s="108">
        <v>362</v>
      </c>
      <c r="AN432" s="1" t="s">
        <v>421</v>
      </c>
      <c r="AO432" s="6">
        <v>1419.52</v>
      </c>
      <c r="AP432" s="1">
        <f t="shared" si="80"/>
        <v>34278.7400000001</v>
      </c>
      <c r="AQ432" s="1">
        <f t="shared" si="81"/>
        <v>6982.02</v>
      </c>
      <c r="AR432" s="1">
        <f t="shared" si="82"/>
        <v>0</v>
      </c>
      <c r="AS432" s="1">
        <f t="shared" si="83"/>
        <v>0</v>
      </c>
      <c r="AT432" s="1">
        <f t="shared" si="84"/>
        <v>0</v>
      </c>
      <c r="AU432" s="1">
        <f t="shared" si="85"/>
        <v>1</v>
      </c>
      <c r="AV432" s="1" t="s">
        <v>421</v>
      </c>
      <c r="AW432" s="6">
        <v>1419.52</v>
      </c>
    </row>
    <row r="433" spans="39:49" x14ac:dyDescent="0.25">
      <c r="AM433" s="108">
        <v>363</v>
      </c>
      <c r="AN433" s="1" t="s">
        <v>422</v>
      </c>
      <c r="AO433" s="6">
        <v>1657.02</v>
      </c>
      <c r="AP433" s="1">
        <f t="shared" si="80"/>
        <v>35935.760000000097</v>
      </c>
      <c r="AQ433" s="1">
        <f t="shared" si="81"/>
        <v>6982.02</v>
      </c>
      <c r="AR433" s="1">
        <f t="shared" si="82"/>
        <v>0</v>
      </c>
      <c r="AS433" s="1">
        <f t="shared" si="83"/>
        <v>0</v>
      </c>
      <c r="AT433" s="1">
        <f t="shared" si="84"/>
        <v>0</v>
      </c>
      <c r="AU433" s="1">
        <f t="shared" si="85"/>
        <v>2</v>
      </c>
      <c r="AV433" s="1" t="s">
        <v>422</v>
      </c>
      <c r="AW433" s="6">
        <v>1657.02</v>
      </c>
    </row>
    <row r="434" spans="39:49" x14ac:dyDescent="0.25">
      <c r="AM434" s="108">
        <v>364</v>
      </c>
      <c r="AN434" s="1" t="s">
        <v>423</v>
      </c>
      <c r="AO434" s="6">
        <v>-1180.48</v>
      </c>
      <c r="AP434" s="1">
        <f t="shared" si="80"/>
        <v>34755.280000000093</v>
      </c>
      <c r="AQ434" s="1">
        <f t="shared" si="81"/>
        <v>6982.02</v>
      </c>
      <c r="AR434" s="1">
        <f t="shared" si="82"/>
        <v>-1180.48</v>
      </c>
      <c r="AS434" s="1">
        <f t="shared" si="83"/>
        <v>1</v>
      </c>
      <c r="AT434" s="1">
        <f t="shared" si="84"/>
        <v>1</v>
      </c>
      <c r="AU434" s="1">
        <f t="shared" si="85"/>
        <v>0</v>
      </c>
      <c r="AV434" s="1" t="s">
        <v>423</v>
      </c>
      <c r="AW434" s="6">
        <v>-1180.48</v>
      </c>
    </row>
    <row r="435" spans="39:49" x14ac:dyDescent="0.25">
      <c r="AM435" s="108">
        <v>365</v>
      </c>
      <c r="AN435" s="1" t="s">
        <v>424</v>
      </c>
      <c r="AO435" s="1">
        <v>482.02</v>
      </c>
      <c r="AP435" s="1">
        <f t="shared" si="80"/>
        <v>35237.30000000009</v>
      </c>
      <c r="AQ435" s="1">
        <f t="shared" si="81"/>
        <v>6982.02</v>
      </c>
      <c r="AR435" s="1">
        <f t="shared" si="82"/>
        <v>0</v>
      </c>
      <c r="AS435" s="1">
        <f t="shared" si="83"/>
        <v>0</v>
      </c>
      <c r="AT435" s="1">
        <f t="shared" si="84"/>
        <v>0</v>
      </c>
      <c r="AU435" s="1">
        <f t="shared" si="85"/>
        <v>1</v>
      </c>
      <c r="AV435" s="1" t="s">
        <v>424</v>
      </c>
      <c r="AW435" s="1">
        <v>482.02</v>
      </c>
    </row>
    <row r="436" spans="39:49" x14ac:dyDescent="0.25">
      <c r="AM436" s="108">
        <v>366</v>
      </c>
      <c r="AN436" s="1" t="s">
        <v>425</v>
      </c>
      <c r="AO436" s="1">
        <v>57.02</v>
      </c>
      <c r="AP436" s="1">
        <f t="shared" si="80"/>
        <v>35294.320000000087</v>
      </c>
      <c r="AQ436" s="1">
        <f t="shared" si="81"/>
        <v>6982.02</v>
      </c>
      <c r="AR436" s="1">
        <f t="shared" si="82"/>
        <v>0</v>
      </c>
      <c r="AS436" s="1">
        <f t="shared" si="83"/>
        <v>0</v>
      </c>
      <c r="AT436" s="1">
        <f t="shared" si="84"/>
        <v>0</v>
      </c>
      <c r="AU436" s="1">
        <f t="shared" si="85"/>
        <v>2</v>
      </c>
      <c r="AV436" s="1" t="s">
        <v>425</v>
      </c>
      <c r="AW436" s="1">
        <v>57.02</v>
      </c>
    </row>
    <row r="437" spans="39:49" x14ac:dyDescent="0.25">
      <c r="AM437" s="108">
        <v>367</v>
      </c>
      <c r="AN437" s="1" t="s">
        <v>426</v>
      </c>
      <c r="AO437" s="6">
        <v>1119.52</v>
      </c>
      <c r="AP437" s="1">
        <f t="shared" si="80"/>
        <v>36413.840000000084</v>
      </c>
      <c r="AQ437" s="1">
        <f t="shared" si="81"/>
        <v>6982.02</v>
      </c>
      <c r="AR437" s="1">
        <f t="shared" si="82"/>
        <v>0</v>
      </c>
      <c r="AS437" s="1">
        <f t="shared" si="83"/>
        <v>0</v>
      </c>
      <c r="AT437" s="1">
        <f t="shared" si="84"/>
        <v>0</v>
      </c>
      <c r="AU437" s="1">
        <f t="shared" si="85"/>
        <v>3</v>
      </c>
      <c r="AV437" s="1" t="s">
        <v>426</v>
      </c>
      <c r="AW437" s="6">
        <v>1119.52</v>
      </c>
    </row>
    <row r="438" spans="39:49" x14ac:dyDescent="0.25">
      <c r="AM438" s="108">
        <v>368</v>
      </c>
      <c r="AN438" s="1" t="s">
        <v>427</v>
      </c>
      <c r="AO438" s="6">
        <v>-1217.98</v>
      </c>
      <c r="AP438" s="1">
        <f t="shared" si="80"/>
        <v>35195.860000000081</v>
      </c>
      <c r="AQ438" s="1">
        <f t="shared" si="81"/>
        <v>6982.02</v>
      </c>
      <c r="AR438" s="1">
        <f t="shared" si="82"/>
        <v>-1217.98</v>
      </c>
      <c r="AS438" s="1">
        <f t="shared" si="83"/>
        <v>1</v>
      </c>
      <c r="AT438" s="1">
        <f t="shared" si="84"/>
        <v>1</v>
      </c>
      <c r="AU438" s="1">
        <f t="shared" si="85"/>
        <v>0</v>
      </c>
      <c r="AV438" s="1" t="s">
        <v>427</v>
      </c>
      <c r="AW438" s="6">
        <v>-1217.98</v>
      </c>
    </row>
    <row r="439" spans="39:49" x14ac:dyDescent="0.25">
      <c r="AM439" s="108">
        <v>369</v>
      </c>
      <c r="AN439" s="1" t="s">
        <v>428</v>
      </c>
      <c r="AO439" s="1">
        <v>-392.98</v>
      </c>
      <c r="AP439" s="1">
        <f t="shared" si="80"/>
        <v>34802.880000000077</v>
      </c>
      <c r="AQ439" s="1">
        <f t="shared" si="81"/>
        <v>6982.02</v>
      </c>
      <c r="AR439" s="1">
        <f t="shared" si="82"/>
        <v>-392.98</v>
      </c>
      <c r="AS439" s="1">
        <f t="shared" si="83"/>
        <v>1</v>
      </c>
      <c r="AT439" s="1">
        <f t="shared" si="84"/>
        <v>2</v>
      </c>
      <c r="AU439" s="1">
        <f t="shared" si="85"/>
        <v>0</v>
      </c>
      <c r="AV439" s="1" t="s">
        <v>428</v>
      </c>
      <c r="AW439" s="1">
        <v>-392.98</v>
      </c>
    </row>
    <row r="440" spans="39:49" x14ac:dyDescent="0.25">
      <c r="AM440" s="108">
        <v>370</v>
      </c>
      <c r="AN440" s="1" t="s">
        <v>429</v>
      </c>
      <c r="AO440" s="1">
        <v>557.02</v>
      </c>
      <c r="AP440" s="1">
        <f t="shared" si="80"/>
        <v>35359.900000000074</v>
      </c>
      <c r="AQ440" s="1">
        <f t="shared" si="81"/>
        <v>6982.02</v>
      </c>
      <c r="AR440" s="1">
        <f t="shared" si="82"/>
        <v>0</v>
      </c>
      <c r="AS440" s="1">
        <f t="shared" si="83"/>
        <v>0</v>
      </c>
      <c r="AT440" s="1">
        <f t="shared" si="84"/>
        <v>0</v>
      </c>
      <c r="AU440" s="1">
        <f t="shared" si="85"/>
        <v>1</v>
      </c>
      <c r="AV440" s="1" t="s">
        <v>429</v>
      </c>
      <c r="AW440" s="1">
        <v>557.02</v>
      </c>
    </row>
    <row r="441" spans="39:49" x14ac:dyDescent="0.25">
      <c r="AM441" s="108">
        <v>371</v>
      </c>
      <c r="AN441" s="1" t="s">
        <v>430</v>
      </c>
      <c r="AO441" s="6">
        <v>-1155.48</v>
      </c>
      <c r="AP441" s="1">
        <f t="shared" si="80"/>
        <v>34204.420000000071</v>
      </c>
      <c r="AQ441" s="1">
        <f t="shared" si="81"/>
        <v>6982.02</v>
      </c>
      <c r="AR441" s="1">
        <f t="shared" si="82"/>
        <v>-1155.48</v>
      </c>
      <c r="AS441" s="1">
        <f t="shared" si="83"/>
        <v>1</v>
      </c>
      <c r="AT441" s="1">
        <f t="shared" si="84"/>
        <v>1</v>
      </c>
      <c r="AU441" s="1">
        <f t="shared" si="85"/>
        <v>0</v>
      </c>
      <c r="AV441" s="1" t="s">
        <v>430</v>
      </c>
      <c r="AW441" s="6">
        <v>-1155.48</v>
      </c>
    </row>
    <row r="442" spans="39:49" x14ac:dyDescent="0.25">
      <c r="AM442" s="108">
        <v>372</v>
      </c>
      <c r="AN442" s="1" t="s">
        <v>431</v>
      </c>
      <c r="AO442" s="6">
        <v>1007.02</v>
      </c>
      <c r="AP442" s="1">
        <f t="shared" si="80"/>
        <v>35211.440000000068</v>
      </c>
      <c r="AQ442" s="1">
        <f t="shared" si="81"/>
        <v>6982.02</v>
      </c>
      <c r="AR442" s="1">
        <f t="shared" si="82"/>
        <v>0</v>
      </c>
      <c r="AS442" s="1">
        <f t="shared" si="83"/>
        <v>0</v>
      </c>
      <c r="AT442" s="1">
        <f t="shared" si="84"/>
        <v>0</v>
      </c>
      <c r="AU442" s="1">
        <f t="shared" si="85"/>
        <v>1</v>
      </c>
      <c r="AV442" s="1" t="s">
        <v>431</v>
      </c>
      <c r="AW442" s="6">
        <v>1007.02</v>
      </c>
    </row>
    <row r="443" spans="39:49" x14ac:dyDescent="0.25">
      <c r="AM443" s="108">
        <v>373</v>
      </c>
      <c r="AN443" s="1" t="s">
        <v>432</v>
      </c>
      <c r="AO443" s="6">
        <v>-1805.48</v>
      </c>
      <c r="AP443" s="1">
        <f t="shared" si="80"/>
        <v>33405.960000000065</v>
      </c>
      <c r="AQ443" s="1">
        <f t="shared" si="81"/>
        <v>6982.02</v>
      </c>
      <c r="AR443" s="1">
        <f t="shared" si="82"/>
        <v>-1805.48</v>
      </c>
      <c r="AS443" s="1">
        <f t="shared" si="83"/>
        <v>1</v>
      </c>
      <c r="AT443" s="1">
        <f t="shared" si="84"/>
        <v>1</v>
      </c>
      <c r="AU443" s="1">
        <f t="shared" si="85"/>
        <v>0</v>
      </c>
      <c r="AV443" s="1" t="s">
        <v>432</v>
      </c>
      <c r="AW443" s="6">
        <v>-1805.48</v>
      </c>
    </row>
    <row r="444" spans="39:49" x14ac:dyDescent="0.25">
      <c r="AM444" s="108">
        <v>374</v>
      </c>
      <c r="AN444" s="1" t="s">
        <v>433</v>
      </c>
      <c r="AO444" s="1">
        <v>894.52</v>
      </c>
      <c r="AP444" s="1">
        <f t="shared" si="80"/>
        <v>34300.480000000061</v>
      </c>
      <c r="AQ444" s="1">
        <f t="shared" si="81"/>
        <v>6982.02</v>
      </c>
      <c r="AR444" s="1">
        <f t="shared" si="82"/>
        <v>0</v>
      </c>
      <c r="AS444" s="1">
        <f t="shared" si="83"/>
        <v>0</v>
      </c>
      <c r="AT444" s="1">
        <f t="shared" si="84"/>
        <v>0</v>
      </c>
      <c r="AU444" s="1">
        <f t="shared" si="85"/>
        <v>1</v>
      </c>
      <c r="AV444" s="1" t="s">
        <v>433</v>
      </c>
      <c r="AW444" s="1">
        <v>894.52</v>
      </c>
    </row>
    <row r="445" spans="39:49" x14ac:dyDescent="0.25">
      <c r="AM445" s="108">
        <v>375</v>
      </c>
      <c r="AN445" s="1" t="s">
        <v>434</v>
      </c>
      <c r="AO445" s="1">
        <v>382.02</v>
      </c>
      <c r="AP445" s="1">
        <f t="shared" si="80"/>
        <v>34682.500000000058</v>
      </c>
      <c r="AQ445" s="1">
        <f t="shared" si="81"/>
        <v>6982.02</v>
      </c>
      <c r="AR445" s="1">
        <f t="shared" si="82"/>
        <v>0</v>
      </c>
      <c r="AS445" s="1">
        <f t="shared" si="83"/>
        <v>0</v>
      </c>
      <c r="AT445" s="1">
        <f t="shared" si="84"/>
        <v>0</v>
      </c>
      <c r="AU445" s="1">
        <f t="shared" si="85"/>
        <v>2</v>
      </c>
      <c r="AV445" s="1" t="s">
        <v>434</v>
      </c>
      <c r="AW445" s="1">
        <v>382.02</v>
      </c>
    </row>
    <row r="446" spans="39:49" x14ac:dyDescent="0.25">
      <c r="AM446" s="108">
        <v>376</v>
      </c>
      <c r="AN446" s="1" t="s">
        <v>435</v>
      </c>
      <c r="AO446" s="1">
        <v>232.02</v>
      </c>
      <c r="AP446" s="1">
        <f t="shared" si="80"/>
        <v>34914.520000000055</v>
      </c>
      <c r="AQ446" s="1">
        <f t="shared" si="81"/>
        <v>6982.02</v>
      </c>
      <c r="AR446" s="1">
        <f t="shared" si="82"/>
        <v>0</v>
      </c>
      <c r="AS446" s="1">
        <f t="shared" si="83"/>
        <v>0</v>
      </c>
      <c r="AT446" s="1">
        <f t="shared" si="84"/>
        <v>0</v>
      </c>
      <c r="AU446" s="1">
        <f t="shared" si="85"/>
        <v>3</v>
      </c>
      <c r="AV446" s="1" t="s">
        <v>435</v>
      </c>
      <c r="AW446" s="1">
        <v>232.02</v>
      </c>
    </row>
    <row r="447" spans="39:49" x14ac:dyDescent="0.25">
      <c r="AM447" s="108">
        <v>377</v>
      </c>
      <c r="AN447" s="1" t="s">
        <v>436</v>
      </c>
      <c r="AO447" s="1">
        <v>657.02</v>
      </c>
      <c r="AP447" s="1">
        <f t="shared" si="80"/>
        <v>35571.540000000052</v>
      </c>
      <c r="AQ447" s="1">
        <f t="shared" si="81"/>
        <v>6982.02</v>
      </c>
      <c r="AR447" s="1">
        <f t="shared" si="82"/>
        <v>0</v>
      </c>
      <c r="AS447" s="1">
        <f t="shared" si="83"/>
        <v>0</v>
      </c>
      <c r="AT447" s="1">
        <f t="shared" si="84"/>
        <v>0</v>
      </c>
      <c r="AU447" s="1">
        <f t="shared" si="85"/>
        <v>4</v>
      </c>
      <c r="AV447" s="1" t="s">
        <v>436</v>
      </c>
      <c r="AW447" s="1">
        <v>657.02</v>
      </c>
    </row>
    <row r="448" spans="39:49" x14ac:dyDescent="0.25">
      <c r="AM448" s="108">
        <v>378</v>
      </c>
      <c r="AN448" s="1" t="s">
        <v>437</v>
      </c>
      <c r="AO448" s="1">
        <v>932.02</v>
      </c>
      <c r="AP448" s="1">
        <f t="shared" si="80"/>
        <v>36503.560000000049</v>
      </c>
      <c r="AQ448" s="1">
        <f t="shared" si="81"/>
        <v>6982.02</v>
      </c>
      <c r="AR448" s="1">
        <f t="shared" si="82"/>
        <v>0</v>
      </c>
      <c r="AS448" s="1">
        <f t="shared" si="83"/>
        <v>0</v>
      </c>
      <c r="AT448" s="1">
        <f t="shared" si="84"/>
        <v>0</v>
      </c>
      <c r="AU448" s="1">
        <f t="shared" si="85"/>
        <v>5</v>
      </c>
      <c r="AV448" s="1" t="s">
        <v>437</v>
      </c>
      <c r="AW448" s="1">
        <v>932.02</v>
      </c>
    </row>
    <row r="449" spans="39:49" x14ac:dyDescent="0.25">
      <c r="AM449" s="108">
        <v>379</v>
      </c>
      <c r="AN449" s="1" t="s">
        <v>438</v>
      </c>
      <c r="AO449" s="1">
        <v>232.02</v>
      </c>
      <c r="AP449" s="1">
        <f t="shared" si="80"/>
        <v>36735.580000000045</v>
      </c>
      <c r="AQ449" s="1">
        <f t="shared" si="81"/>
        <v>6982.02</v>
      </c>
      <c r="AR449" s="1">
        <f t="shared" si="82"/>
        <v>0</v>
      </c>
      <c r="AS449" s="1">
        <f t="shared" si="83"/>
        <v>0</v>
      </c>
      <c r="AT449" s="1">
        <f t="shared" si="84"/>
        <v>0</v>
      </c>
      <c r="AU449" s="1">
        <f t="shared" si="85"/>
        <v>6</v>
      </c>
      <c r="AV449" s="1" t="s">
        <v>438</v>
      </c>
      <c r="AW449" s="1">
        <v>232.02</v>
      </c>
    </row>
    <row r="450" spans="39:49" x14ac:dyDescent="0.25">
      <c r="AM450" s="108">
        <v>380</v>
      </c>
      <c r="AN450" s="1" t="s">
        <v>439</v>
      </c>
      <c r="AO450" s="6">
        <v>-1292.98</v>
      </c>
      <c r="AP450" s="1">
        <f t="shared" si="80"/>
        <v>35442.600000000042</v>
      </c>
      <c r="AQ450" s="1">
        <f t="shared" si="81"/>
        <v>6982.02</v>
      </c>
      <c r="AR450" s="1">
        <f t="shared" si="82"/>
        <v>-1292.98</v>
      </c>
      <c r="AS450" s="1">
        <f t="shared" si="83"/>
        <v>1</v>
      </c>
      <c r="AT450" s="1">
        <f t="shared" si="84"/>
        <v>1</v>
      </c>
      <c r="AU450" s="1">
        <f t="shared" si="85"/>
        <v>0</v>
      </c>
      <c r="AV450" s="1" t="s">
        <v>439</v>
      </c>
      <c r="AW450" s="6">
        <v>-1292.98</v>
      </c>
    </row>
    <row r="451" spans="39:49" x14ac:dyDescent="0.25">
      <c r="AM451" s="108">
        <v>381</v>
      </c>
      <c r="AN451" s="1" t="s">
        <v>440</v>
      </c>
      <c r="AO451" s="1">
        <v>732.02</v>
      </c>
      <c r="AP451" s="1">
        <f t="shared" si="80"/>
        <v>36174.620000000039</v>
      </c>
      <c r="AQ451" s="1">
        <f t="shared" si="81"/>
        <v>6982.02</v>
      </c>
      <c r="AR451" s="1">
        <f t="shared" si="82"/>
        <v>0</v>
      </c>
      <c r="AS451" s="1">
        <f t="shared" si="83"/>
        <v>0</v>
      </c>
      <c r="AT451" s="1">
        <f t="shared" si="84"/>
        <v>0</v>
      </c>
      <c r="AU451" s="1">
        <f t="shared" si="85"/>
        <v>1</v>
      </c>
      <c r="AV451" s="1" t="s">
        <v>440</v>
      </c>
      <c r="AW451" s="1">
        <v>732.02</v>
      </c>
    </row>
    <row r="452" spans="39:49" x14ac:dyDescent="0.25">
      <c r="AM452" s="108">
        <v>382</v>
      </c>
      <c r="AN452" s="1" t="s">
        <v>441</v>
      </c>
      <c r="AO452" s="1">
        <v>94.52</v>
      </c>
      <c r="AP452" s="1">
        <f t="shared" si="80"/>
        <v>36269.140000000036</v>
      </c>
      <c r="AQ452" s="1">
        <f t="shared" si="81"/>
        <v>6982.02</v>
      </c>
      <c r="AR452" s="1">
        <f t="shared" si="82"/>
        <v>0</v>
      </c>
      <c r="AS452" s="1">
        <f t="shared" si="83"/>
        <v>0</v>
      </c>
      <c r="AT452" s="1">
        <f t="shared" si="84"/>
        <v>0</v>
      </c>
      <c r="AU452" s="1">
        <f t="shared" si="85"/>
        <v>2</v>
      </c>
      <c r="AV452" s="1" t="s">
        <v>441</v>
      </c>
      <c r="AW452" s="1">
        <v>94.52</v>
      </c>
    </row>
    <row r="453" spans="39:49" x14ac:dyDescent="0.25">
      <c r="AM453" s="108">
        <v>383</v>
      </c>
      <c r="AN453" s="1" t="s">
        <v>442</v>
      </c>
      <c r="AO453" s="6">
        <v>1082.02</v>
      </c>
      <c r="AP453" s="1">
        <f t="shared" si="80"/>
        <v>37351.160000000033</v>
      </c>
      <c r="AQ453" s="1">
        <f t="shared" si="81"/>
        <v>6982.02</v>
      </c>
      <c r="AR453" s="1">
        <f t="shared" si="82"/>
        <v>0</v>
      </c>
      <c r="AS453" s="1">
        <f t="shared" si="83"/>
        <v>0</v>
      </c>
      <c r="AT453" s="1">
        <f t="shared" si="84"/>
        <v>0</v>
      </c>
      <c r="AU453" s="1">
        <f t="shared" si="85"/>
        <v>3</v>
      </c>
      <c r="AV453" s="1" t="s">
        <v>442</v>
      </c>
      <c r="AW453" s="6">
        <v>1082.02</v>
      </c>
    </row>
    <row r="454" spans="39:49" x14ac:dyDescent="0.25">
      <c r="AM454" s="108">
        <v>384</v>
      </c>
      <c r="AN454" s="1" t="s">
        <v>443</v>
      </c>
      <c r="AO454" s="1">
        <v>619.52</v>
      </c>
      <c r="AP454" s="1">
        <f t="shared" si="80"/>
        <v>37970.680000000029</v>
      </c>
      <c r="AQ454" s="1">
        <f t="shared" si="81"/>
        <v>6982.02</v>
      </c>
      <c r="AR454" s="1">
        <f t="shared" si="82"/>
        <v>0</v>
      </c>
      <c r="AS454" s="1">
        <f t="shared" si="83"/>
        <v>0</v>
      </c>
      <c r="AT454" s="1">
        <f t="shared" si="84"/>
        <v>0</v>
      </c>
      <c r="AU454" s="1">
        <f t="shared" si="85"/>
        <v>4</v>
      </c>
      <c r="AV454" s="1" t="s">
        <v>443</v>
      </c>
      <c r="AW454" s="1">
        <v>619.52</v>
      </c>
    </row>
    <row r="455" spans="39:49" x14ac:dyDescent="0.25">
      <c r="AM455" s="108">
        <v>385</v>
      </c>
      <c r="AN455" s="1" t="s">
        <v>444</v>
      </c>
      <c r="AO455" s="1">
        <v>-280.48</v>
      </c>
      <c r="AP455" s="1">
        <f t="shared" si="80"/>
        <v>37690.200000000026</v>
      </c>
      <c r="AQ455" s="1">
        <f t="shared" si="81"/>
        <v>6982.02</v>
      </c>
      <c r="AR455" s="1">
        <f t="shared" si="82"/>
        <v>-280.48</v>
      </c>
      <c r="AS455" s="1">
        <f t="shared" si="83"/>
        <v>1</v>
      </c>
      <c r="AT455" s="1">
        <f t="shared" si="84"/>
        <v>1</v>
      </c>
      <c r="AU455" s="1">
        <f t="shared" si="85"/>
        <v>0</v>
      </c>
      <c r="AV455" s="1" t="s">
        <v>444</v>
      </c>
      <c r="AW455" s="1">
        <v>-280.48</v>
      </c>
    </row>
    <row r="456" spans="39:49" x14ac:dyDescent="0.25">
      <c r="AM456" s="108">
        <v>386</v>
      </c>
      <c r="AN456" s="1" t="s">
        <v>445</v>
      </c>
      <c r="AO456" s="6">
        <v>-1330.48</v>
      </c>
      <c r="AP456" s="1">
        <f t="shared" si="80"/>
        <v>36359.720000000023</v>
      </c>
      <c r="AQ456" s="1">
        <f t="shared" si="81"/>
        <v>6982.02</v>
      </c>
      <c r="AR456" s="1">
        <f t="shared" si="82"/>
        <v>-1330.48</v>
      </c>
      <c r="AS456" s="1">
        <f t="shared" si="83"/>
        <v>1</v>
      </c>
      <c r="AT456" s="1">
        <f t="shared" si="84"/>
        <v>2</v>
      </c>
      <c r="AU456" s="1">
        <f t="shared" si="85"/>
        <v>0</v>
      </c>
      <c r="AV456" s="1" t="s">
        <v>445</v>
      </c>
      <c r="AW456" s="6">
        <v>-1330.48</v>
      </c>
    </row>
    <row r="457" spans="39:49" x14ac:dyDescent="0.25">
      <c r="AM457" s="108">
        <v>387</v>
      </c>
      <c r="AN457" s="1" t="s">
        <v>446</v>
      </c>
      <c r="AO457" s="1">
        <v>7.02</v>
      </c>
      <c r="AP457" s="1">
        <f t="shared" ref="AP457:AP513" si="86">AO457+AP456</f>
        <v>36366.74000000002</v>
      </c>
      <c r="AQ457" s="1">
        <f t="shared" ref="AQ457:AQ513" si="87">MAX(AQ456,AO457)</f>
        <v>6982.02</v>
      </c>
      <c r="AR457" s="1">
        <f t="shared" ref="AR457:AR520" si="88">IF(AP457&lt;AP456,AO457,0)</f>
        <v>0</v>
      </c>
      <c r="AS457" s="1">
        <f t="shared" ref="AS457:AS513" si="89">IF(AR457&lt;0,1,0)</f>
        <v>0</v>
      </c>
      <c r="AT457" s="1">
        <f t="shared" ref="AT457:AT513" si="90">IF(AR457&lt;0,AT456+1,0)</f>
        <v>0</v>
      </c>
      <c r="AU457" s="1">
        <f t="shared" ref="AU457:AU513" si="91">IF(AR457&lt;0,0,AU456+1)</f>
        <v>1</v>
      </c>
      <c r="AV457" s="1" t="s">
        <v>446</v>
      </c>
      <c r="AW457" s="1">
        <v>7.02</v>
      </c>
    </row>
    <row r="458" spans="39:49" x14ac:dyDescent="0.25">
      <c r="AM458" s="108">
        <v>388</v>
      </c>
      <c r="AN458" s="1" t="s">
        <v>447</v>
      </c>
      <c r="AO458" s="1">
        <v>-342.98</v>
      </c>
      <c r="AP458" s="1">
        <f t="shared" si="86"/>
        <v>36023.760000000017</v>
      </c>
      <c r="AQ458" s="1">
        <f t="shared" si="87"/>
        <v>6982.02</v>
      </c>
      <c r="AR458" s="1">
        <f t="shared" si="88"/>
        <v>-342.98</v>
      </c>
      <c r="AS458" s="1">
        <f t="shared" si="89"/>
        <v>1</v>
      </c>
      <c r="AT458" s="1">
        <f t="shared" si="90"/>
        <v>1</v>
      </c>
      <c r="AU458" s="1">
        <f t="shared" si="91"/>
        <v>0</v>
      </c>
      <c r="AV458" s="1" t="s">
        <v>447</v>
      </c>
      <c r="AW458" s="1">
        <v>-342.98</v>
      </c>
    </row>
    <row r="459" spans="39:49" x14ac:dyDescent="0.25">
      <c r="AM459" s="108">
        <v>389</v>
      </c>
      <c r="AN459" s="1" t="s">
        <v>448</v>
      </c>
      <c r="AO459" s="6">
        <v>2557.02</v>
      </c>
      <c r="AP459" s="1">
        <f t="shared" si="86"/>
        <v>38580.780000000013</v>
      </c>
      <c r="AQ459" s="1">
        <f t="shared" si="87"/>
        <v>6982.02</v>
      </c>
      <c r="AR459" s="1">
        <f t="shared" si="88"/>
        <v>0</v>
      </c>
      <c r="AS459" s="1">
        <f t="shared" si="89"/>
        <v>0</v>
      </c>
      <c r="AT459" s="1">
        <f t="shared" si="90"/>
        <v>0</v>
      </c>
      <c r="AU459" s="1">
        <f t="shared" si="91"/>
        <v>1</v>
      </c>
      <c r="AV459" s="1" t="s">
        <v>448</v>
      </c>
      <c r="AW459" s="6">
        <v>2557.02</v>
      </c>
    </row>
    <row r="460" spans="39:49" x14ac:dyDescent="0.25">
      <c r="AM460" s="108">
        <v>390</v>
      </c>
      <c r="AN460" s="1" t="s">
        <v>449</v>
      </c>
      <c r="AO460" s="1">
        <v>332.02</v>
      </c>
      <c r="AP460" s="1">
        <f t="shared" si="86"/>
        <v>38912.80000000001</v>
      </c>
      <c r="AQ460" s="1">
        <f t="shared" si="87"/>
        <v>6982.02</v>
      </c>
      <c r="AR460" s="1">
        <f t="shared" si="88"/>
        <v>0</v>
      </c>
      <c r="AS460" s="1">
        <f t="shared" si="89"/>
        <v>0</v>
      </c>
      <c r="AT460" s="1">
        <f t="shared" si="90"/>
        <v>0</v>
      </c>
      <c r="AU460" s="1">
        <f t="shared" si="91"/>
        <v>2</v>
      </c>
      <c r="AV460" s="1" t="s">
        <v>449</v>
      </c>
      <c r="AW460" s="1">
        <v>332.02</v>
      </c>
    </row>
    <row r="461" spans="39:49" x14ac:dyDescent="0.25">
      <c r="AM461" s="108">
        <v>391</v>
      </c>
      <c r="AN461" s="1" t="s">
        <v>450</v>
      </c>
      <c r="AO461" s="1">
        <v>-192.98</v>
      </c>
      <c r="AP461" s="1">
        <f t="shared" si="86"/>
        <v>38719.820000000007</v>
      </c>
      <c r="AQ461" s="1">
        <f t="shared" si="87"/>
        <v>6982.02</v>
      </c>
      <c r="AR461" s="1">
        <f t="shared" si="88"/>
        <v>-192.98</v>
      </c>
      <c r="AS461" s="1">
        <f t="shared" si="89"/>
        <v>1</v>
      </c>
      <c r="AT461" s="1">
        <f t="shared" si="90"/>
        <v>1</v>
      </c>
      <c r="AU461" s="1">
        <f t="shared" si="91"/>
        <v>0</v>
      </c>
      <c r="AV461" s="1" t="s">
        <v>450</v>
      </c>
      <c r="AW461" s="1">
        <v>-192.98</v>
      </c>
    </row>
    <row r="462" spans="39:49" x14ac:dyDescent="0.25">
      <c r="AM462" s="108">
        <v>392</v>
      </c>
      <c r="AN462" s="1" t="s">
        <v>451</v>
      </c>
      <c r="AO462" s="1">
        <v>869.52</v>
      </c>
      <c r="AP462" s="1">
        <f t="shared" si="86"/>
        <v>39589.340000000004</v>
      </c>
      <c r="AQ462" s="1">
        <f t="shared" si="87"/>
        <v>6982.02</v>
      </c>
      <c r="AR462" s="1">
        <f t="shared" si="88"/>
        <v>0</v>
      </c>
      <c r="AS462" s="1">
        <f t="shared" si="89"/>
        <v>0</v>
      </c>
      <c r="AT462" s="1">
        <f t="shared" si="90"/>
        <v>0</v>
      </c>
      <c r="AU462" s="1">
        <f t="shared" si="91"/>
        <v>1</v>
      </c>
      <c r="AV462" s="1" t="s">
        <v>451</v>
      </c>
      <c r="AW462" s="1">
        <v>869.52</v>
      </c>
    </row>
    <row r="463" spans="39:49" x14ac:dyDescent="0.25">
      <c r="AM463" s="108">
        <v>393</v>
      </c>
      <c r="AN463" s="1" t="s">
        <v>452</v>
      </c>
      <c r="AO463" s="6">
        <v>-1355.48</v>
      </c>
      <c r="AP463" s="1">
        <f t="shared" si="86"/>
        <v>38233.86</v>
      </c>
      <c r="AQ463" s="1">
        <f t="shared" si="87"/>
        <v>6982.02</v>
      </c>
      <c r="AR463" s="1">
        <f t="shared" si="88"/>
        <v>-1355.48</v>
      </c>
      <c r="AS463" s="1">
        <f t="shared" si="89"/>
        <v>1</v>
      </c>
      <c r="AT463" s="1">
        <f t="shared" si="90"/>
        <v>1</v>
      </c>
      <c r="AU463" s="1">
        <f t="shared" si="91"/>
        <v>0</v>
      </c>
      <c r="AV463" s="1" t="s">
        <v>452</v>
      </c>
      <c r="AW463" s="6">
        <v>-1355.48</v>
      </c>
    </row>
    <row r="464" spans="39:49" x14ac:dyDescent="0.25">
      <c r="AM464" s="108">
        <v>394</v>
      </c>
      <c r="AN464" s="1" t="s">
        <v>453</v>
      </c>
      <c r="AO464" s="6">
        <v>1382.02</v>
      </c>
      <c r="AP464" s="1">
        <f t="shared" si="86"/>
        <v>39615.879999999997</v>
      </c>
      <c r="AQ464" s="1">
        <f t="shared" si="87"/>
        <v>6982.02</v>
      </c>
      <c r="AR464" s="1">
        <f t="shared" si="88"/>
        <v>0</v>
      </c>
      <c r="AS464" s="1">
        <f t="shared" si="89"/>
        <v>0</v>
      </c>
      <c r="AT464" s="1">
        <f t="shared" si="90"/>
        <v>0</v>
      </c>
      <c r="AU464" s="1">
        <f t="shared" si="91"/>
        <v>1</v>
      </c>
      <c r="AV464" s="1" t="s">
        <v>453</v>
      </c>
      <c r="AW464" s="6">
        <v>1382.02</v>
      </c>
    </row>
    <row r="465" spans="39:49" x14ac:dyDescent="0.25">
      <c r="AM465" s="108">
        <v>395</v>
      </c>
      <c r="AN465" s="1" t="s">
        <v>454</v>
      </c>
      <c r="AO465" s="6">
        <v>-1367.98</v>
      </c>
      <c r="AP465" s="1">
        <f t="shared" si="86"/>
        <v>38247.899999999994</v>
      </c>
      <c r="AQ465" s="1">
        <f t="shared" si="87"/>
        <v>6982.02</v>
      </c>
      <c r="AR465" s="1">
        <f t="shared" si="88"/>
        <v>-1367.98</v>
      </c>
      <c r="AS465" s="1">
        <f t="shared" si="89"/>
        <v>1</v>
      </c>
      <c r="AT465" s="1">
        <f t="shared" si="90"/>
        <v>1</v>
      </c>
      <c r="AU465" s="1">
        <f t="shared" si="91"/>
        <v>0</v>
      </c>
      <c r="AV465" s="1" t="s">
        <v>454</v>
      </c>
      <c r="AW465" s="6">
        <v>-1367.98</v>
      </c>
    </row>
    <row r="466" spans="39:49" x14ac:dyDescent="0.25">
      <c r="AM466" s="108">
        <v>396</v>
      </c>
      <c r="AN466" s="1" t="s">
        <v>455</v>
      </c>
      <c r="AO466" s="1">
        <v>-230.48</v>
      </c>
      <c r="AP466" s="1">
        <f t="shared" si="86"/>
        <v>38017.419999999991</v>
      </c>
      <c r="AQ466" s="1">
        <f t="shared" si="87"/>
        <v>6982.02</v>
      </c>
      <c r="AR466" s="1">
        <f t="shared" si="88"/>
        <v>-230.48</v>
      </c>
      <c r="AS466" s="1">
        <f t="shared" si="89"/>
        <v>1</v>
      </c>
      <c r="AT466" s="1">
        <f t="shared" si="90"/>
        <v>2</v>
      </c>
      <c r="AU466" s="1">
        <f t="shared" si="91"/>
        <v>0</v>
      </c>
      <c r="AV466" s="1" t="s">
        <v>455</v>
      </c>
      <c r="AW466" s="1">
        <v>-230.48</v>
      </c>
    </row>
    <row r="467" spans="39:49" x14ac:dyDescent="0.25">
      <c r="AM467" s="108">
        <v>397</v>
      </c>
      <c r="AN467" s="1" t="s">
        <v>456</v>
      </c>
      <c r="AO467" s="6">
        <v>1032.02</v>
      </c>
      <c r="AP467" s="1">
        <f t="shared" si="86"/>
        <v>39049.439999999988</v>
      </c>
      <c r="AQ467" s="1">
        <f t="shared" si="87"/>
        <v>6982.02</v>
      </c>
      <c r="AR467" s="1">
        <f t="shared" si="88"/>
        <v>0</v>
      </c>
      <c r="AS467" s="1">
        <f t="shared" si="89"/>
        <v>0</v>
      </c>
      <c r="AT467" s="1">
        <f t="shared" si="90"/>
        <v>0</v>
      </c>
      <c r="AU467" s="1">
        <f t="shared" si="91"/>
        <v>1</v>
      </c>
      <c r="AV467" s="1" t="s">
        <v>456</v>
      </c>
      <c r="AW467" s="6">
        <v>1032.02</v>
      </c>
    </row>
    <row r="468" spans="39:49" x14ac:dyDescent="0.25">
      <c r="AM468" s="108">
        <v>398</v>
      </c>
      <c r="AN468" s="1" t="s">
        <v>457</v>
      </c>
      <c r="AO468" s="6">
        <v>-1380.48</v>
      </c>
      <c r="AP468" s="1">
        <f t="shared" si="86"/>
        <v>37668.959999999985</v>
      </c>
      <c r="AQ468" s="1">
        <f t="shared" si="87"/>
        <v>6982.02</v>
      </c>
      <c r="AR468" s="1">
        <f t="shared" si="88"/>
        <v>-1380.48</v>
      </c>
      <c r="AS468" s="1">
        <f t="shared" si="89"/>
        <v>1</v>
      </c>
      <c r="AT468" s="1">
        <f t="shared" si="90"/>
        <v>1</v>
      </c>
      <c r="AU468" s="1">
        <f t="shared" si="91"/>
        <v>0</v>
      </c>
      <c r="AV468" s="1" t="s">
        <v>457</v>
      </c>
      <c r="AW468" s="6">
        <v>-1380.48</v>
      </c>
    </row>
    <row r="469" spans="39:49" x14ac:dyDescent="0.25">
      <c r="AM469" s="108">
        <v>399</v>
      </c>
      <c r="AN469" s="1" t="s">
        <v>458</v>
      </c>
      <c r="AO469" s="6">
        <v>1369.52</v>
      </c>
      <c r="AP469" s="1">
        <f t="shared" si="86"/>
        <v>39038.479999999981</v>
      </c>
      <c r="AQ469" s="1">
        <f t="shared" si="87"/>
        <v>6982.02</v>
      </c>
      <c r="AR469" s="1">
        <f t="shared" si="88"/>
        <v>0</v>
      </c>
      <c r="AS469" s="1">
        <f t="shared" si="89"/>
        <v>0</v>
      </c>
      <c r="AT469" s="1">
        <f t="shared" si="90"/>
        <v>0</v>
      </c>
      <c r="AU469" s="1">
        <f t="shared" si="91"/>
        <v>1</v>
      </c>
      <c r="AV469" s="1" t="s">
        <v>458</v>
      </c>
      <c r="AW469" s="6">
        <v>1369.52</v>
      </c>
    </row>
    <row r="470" spans="39:49" x14ac:dyDescent="0.25">
      <c r="AM470" s="108">
        <v>400</v>
      </c>
      <c r="AN470" s="1" t="s">
        <v>459</v>
      </c>
      <c r="AO470" s="6">
        <v>-1367.98</v>
      </c>
      <c r="AP470" s="1">
        <f t="shared" si="86"/>
        <v>37670.499999999978</v>
      </c>
      <c r="AQ470" s="1">
        <f t="shared" si="87"/>
        <v>6982.02</v>
      </c>
      <c r="AR470" s="1">
        <f t="shared" si="88"/>
        <v>-1367.98</v>
      </c>
      <c r="AS470" s="1">
        <f t="shared" si="89"/>
        <v>1</v>
      </c>
      <c r="AT470" s="1">
        <f t="shared" si="90"/>
        <v>1</v>
      </c>
      <c r="AU470" s="1">
        <f t="shared" si="91"/>
        <v>0</v>
      </c>
      <c r="AV470" s="1" t="s">
        <v>459</v>
      </c>
      <c r="AW470" s="6">
        <v>-1367.98</v>
      </c>
    </row>
    <row r="471" spans="39:49" x14ac:dyDescent="0.25">
      <c r="AM471" s="108">
        <v>401</v>
      </c>
      <c r="AN471" s="1" t="s">
        <v>460</v>
      </c>
      <c r="AO471" s="1">
        <v>969.52</v>
      </c>
      <c r="AP471" s="1">
        <f t="shared" si="86"/>
        <v>38640.019999999975</v>
      </c>
      <c r="AQ471" s="1">
        <f t="shared" si="87"/>
        <v>6982.02</v>
      </c>
      <c r="AR471" s="1">
        <f t="shared" si="88"/>
        <v>0</v>
      </c>
      <c r="AS471" s="1">
        <f t="shared" si="89"/>
        <v>0</v>
      </c>
      <c r="AT471" s="1">
        <f t="shared" si="90"/>
        <v>0</v>
      </c>
      <c r="AU471" s="1">
        <f t="shared" si="91"/>
        <v>1</v>
      </c>
      <c r="AV471" s="1" t="s">
        <v>460</v>
      </c>
      <c r="AW471" s="1">
        <v>969.52</v>
      </c>
    </row>
    <row r="472" spans="39:49" x14ac:dyDescent="0.25">
      <c r="AM472" s="108">
        <v>402</v>
      </c>
      <c r="AN472" s="1" t="s">
        <v>461</v>
      </c>
      <c r="AO472" s="6">
        <v>1519.52</v>
      </c>
      <c r="AP472" s="1">
        <f t="shared" si="86"/>
        <v>40159.539999999972</v>
      </c>
      <c r="AQ472" s="1">
        <f t="shared" si="87"/>
        <v>6982.02</v>
      </c>
      <c r="AR472" s="1">
        <f t="shared" si="88"/>
        <v>0</v>
      </c>
      <c r="AS472" s="1">
        <f t="shared" si="89"/>
        <v>0</v>
      </c>
      <c r="AT472" s="1">
        <f t="shared" si="90"/>
        <v>0</v>
      </c>
      <c r="AU472" s="1">
        <f t="shared" si="91"/>
        <v>2</v>
      </c>
      <c r="AV472" s="1" t="s">
        <v>461</v>
      </c>
      <c r="AW472" s="6">
        <v>1519.52</v>
      </c>
    </row>
    <row r="473" spans="39:49" x14ac:dyDescent="0.25">
      <c r="AM473" s="108">
        <v>403</v>
      </c>
      <c r="AN473" s="1" t="s">
        <v>462</v>
      </c>
      <c r="AO473" s="1">
        <v>194.52</v>
      </c>
      <c r="AP473" s="1">
        <f t="shared" si="86"/>
        <v>40354.059999999969</v>
      </c>
      <c r="AQ473" s="1">
        <f t="shared" si="87"/>
        <v>6982.02</v>
      </c>
      <c r="AR473" s="1">
        <f t="shared" si="88"/>
        <v>0</v>
      </c>
      <c r="AS473" s="1">
        <f t="shared" si="89"/>
        <v>0</v>
      </c>
      <c r="AT473" s="1">
        <f t="shared" si="90"/>
        <v>0</v>
      </c>
      <c r="AU473" s="1">
        <f t="shared" si="91"/>
        <v>3</v>
      </c>
      <c r="AV473" s="1" t="s">
        <v>462</v>
      </c>
      <c r="AW473" s="1">
        <v>194.52</v>
      </c>
    </row>
    <row r="474" spans="39:49" x14ac:dyDescent="0.25">
      <c r="AM474" s="108">
        <v>404</v>
      </c>
      <c r="AN474" s="1" t="s">
        <v>463</v>
      </c>
      <c r="AO474" s="6">
        <v>-1467.98</v>
      </c>
      <c r="AP474" s="1">
        <f t="shared" si="86"/>
        <v>38886.079999999965</v>
      </c>
      <c r="AQ474" s="1">
        <f t="shared" si="87"/>
        <v>6982.02</v>
      </c>
      <c r="AR474" s="1">
        <f t="shared" si="88"/>
        <v>-1467.98</v>
      </c>
      <c r="AS474" s="1">
        <f t="shared" si="89"/>
        <v>1</v>
      </c>
      <c r="AT474" s="1">
        <f t="shared" si="90"/>
        <v>1</v>
      </c>
      <c r="AU474" s="1">
        <f t="shared" si="91"/>
        <v>0</v>
      </c>
      <c r="AV474" s="1" t="s">
        <v>463</v>
      </c>
      <c r="AW474" s="6">
        <v>-1467.98</v>
      </c>
    </row>
    <row r="475" spans="39:49" x14ac:dyDescent="0.25">
      <c r="AM475" s="108">
        <v>405</v>
      </c>
      <c r="AN475" s="1" t="s">
        <v>464</v>
      </c>
      <c r="AO475" s="6">
        <v>-1467.98</v>
      </c>
      <c r="AP475" s="1">
        <f t="shared" si="86"/>
        <v>37418.099999999962</v>
      </c>
      <c r="AQ475" s="1">
        <f t="shared" si="87"/>
        <v>6982.02</v>
      </c>
      <c r="AR475" s="1">
        <f t="shared" si="88"/>
        <v>-1467.98</v>
      </c>
      <c r="AS475" s="1">
        <f t="shared" si="89"/>
        <v>1</v>
      </c>
      <c r="AT475" s="1">
        <f t="shared" si="90"/>
        <v>2</v>
      </c>
      <c r="AU475" s="1">
        <f t="shared" si="91"/>
        <v>0</v>
      </c>
      <c r="AV475" s="1" t="s">
        <v>464</v>
      </c>
      <c r="AW475" s="6">
        <v>-1467.98</v>
      </c>
    </row>
    <row r="476" spans="39:49" x14ac:dyDescent="0.25">
      <c r="AM476" s="108">
        <v>406</v>
      </c>
      <c r="AN476" s="1" t="s">
        <v>465</v>
      </c>
      <c r="AO476" s="6">
        <v>-1030.48</v>
      </c>
      <c r="AP476" s="1">
        <f t="shared" si="86"/>
        <v>36387.619999999959</v>
      </c>
      <c r="AQ476" s="1">
        <f t="shared" si="87"/>
        <v>6982.02</v>
      </c>
      <c r="AR476" s="1">
        <f t="shared" si="88"/>
        <v>-1030.48</v>
      </c>
      <c r="AS476" s="1">
        <f t="shared" si="89"/>
        <v>1</v>
      </c>
      <c r="AT476" s="1">
        <f t="shared" si="90"/>
        <v>3</v>
      </c>
      <c r="AU476" s="1">
        <f t="shared" si="91"/>
        <v>0</v>
      </c>
      <c r="AV476" s="1" t="s">
        <v>465</v>
      </c>
      <c r="AW476" s="6">
        <v>-1030.48</v>
      </c>
    </row>
    <row r="477" spans="39:49" x14ac:dyDescent="0.25">
      <c r="AM477" s="108">
        <v>407</v>
      </c>
      <c r="AN477" s="1" t="s">
        <v>466</v>
      </c>
      <c r="AO477" s="6">
        <v>-1442.98</v>
      </c>
      <c r="AP477" s="1">
        <f t="shared" si="86"/>
        <v>34944.639999999956</v>
      </c>
      <c r="AQ477" s="1">
        <f t="shared" si="87"/>
        <v>6982.02</v>
      </c>
      <c r="AR477" s="1">
        <f t="shared" si="88"/>
        <v>-1442.98</v>
      </c>
      <c r="AS477" s="1">
        <f t="shared" si="89"/>
        <v>1</v>
      </c>
      <c r="AT477" s="1">
        <f t="shared" si="90"/>
        <v>4</v>
      </c>
      <c r="AU477" s="1">
        <f t="shared" si="91"/>
        <v>0</v>
      </c>
      <c r="AV477" s="1" t="s">
        <v>466</v>
      </c>
      <c r="AW477" s="6">
        <v>-1442.98</v>
      </c>
    </row>
    <row r="478" spans="39:49" x14ac:dyDescent="0.25">
      <c r="AM478" s="108">
        <v>408</v>
      </c>
      <c r="AN478" s="1" t="s">
        <v>467</v>
      </c>
      <c r="AO478" s="1">
        <v>-705.48</v>
      </c>
      <c r="AP478" s="1">
        <f t="shared" si="86"/>
        <v>34239.159999999953</v>
      </c>
      <c r="AQ478" s="1">
        <f t="shared" si="87"/>
        <v>6982.02</v>
      </c>
      <c r="AR478" s="1">
        <f t="shared" si="88"/>
        <v>-705.48</v>
      </c>
      <c r="AS478" s="1">
        <f t="shared" si="89"/>
        <v>1</v>
      </c>
      <c r="AT478" s="1">
        <f t="shared" si="90"/>
        <v>5</v>
      </c>
      <c r="AU478" s="1">
        <f t="shared" si="91"/>
        <v>0</v>
      </c>
      <c r="AV478" s="1" t="s">
        <v>467</v>
      </c>
      <c r="AW478" s="1">
        <v>-705.48</v>
      </c>
    </row>
    <row r="479" spans="39:49" x14ac:dyDescent="0.25">
      <c r="AM479" s="108">
        <v>409</v>
      </c>
      <c r="AN479" s="1" t="s">
        <v>468</v>
      </c>
      <c r="AO479" s="6">
        <v>1957.02</v>
      </c>
      <c r="AP479" s="1">
        <f t="shared" si="86"/>
        <v>36196.179999999949</v>
      </c>
      <c r="AQ479" s="1">
        <f t="shared" si="87"/>
        <v>6982.02</v>
      </c>
      <c r="AR479" s="1">
        <f t="shared" si="88"/>
        <v>0</v>
      </c>
      <c r="AS479" s="1">
        <f t="shared" si="89"/>
        <v>0</v>
      </c>
      <c r="AT479" s="1">
        <f t="shared" si="90"/>
        <v>0</v>
      </c>
      <c r="AU479" s="1">
        <f t="shared" si="91"/>
        <v>1</v>
      </c>
      <c r="AV479" s="1" t="s">
        <v>468</v>
      </c>
      <c r="AW479" s="6">
        <v>1957.02</v>
      </c>
    </row>
    <row r="480" spans="39:49" x14ac:dyDescent="0.25">
      <c r="AM480" s="108">
        <v>410</v>
      </c>
      <c r="AN480" s="1" t="s">
        <v>469</v>
      </c>
      <c r="AO480" s="1">
        <v>194.52</v>
      </c>
      <c r="AP480" s="1">
        <f t="shared" si="86"/>
        <v>36390.699999999946</v>
      </c>
      <c r="AQ480" s="1">
        <f t="shared" si="87"/>
        <v>6982.02</v>
      </c>
      <c r="AR480" s="1">
        <f t="shared" si="88"/>
        <v>0</v>
      </c>
      <c r="AS480" s="1">
        <f t="shared" si="89"/>
        <v>0</v>
      </c>
      <c r="AT480" s="1">
        <f t="shared" si="90"/>
        <v>0</v>
      </c>
      <c r="AU480" s="1">
        <f t="shared" si="91"/>
        <v>2</v>
      </c>
      <c r="AV480" s="1" t="s">
        <v>469</v>
      </c>
      <c r="AW480" s="1">
        <v>194.52</v>
      </c>
    </row>
    <row r="481" spans="39:49" x14ac:dyDescent="0.25">
      <c r="AM481" s="108">
        <v>411</v>
      </c>
      <c r="AN481" s="1" t="s">
        <v>470</v>
      </c>
      <c r="AO481" s="1">
        <v>-167.98</v>
      </c>
      <c r="AP481" s="1">
        <f t="shared" si="86"/>
        <v>36222.719999999943</v>
      </c>
      <c r="AQ481" s="1">
        <f t="shared" si="87"/>
        <v>6982.02</v>
      </c>
      <c r="AR481" s="1">
        <f t="shared" si="88"/>
        <v>-167.98</v>
      </c>
      <c r="AS481" s="1">
        <f t="shared" si="89"/>
        <v>1</v>
      </c>
      <c r="AT481" s="1">
        <f t="shared" si="90"/>
        <v>1</v>
      </c>
      <c r="AU481" s="1">
        <f t="shared" si="91"/>
        <v>0</v>
      </c>
      <c r="AV481" s="1" t="s">
        <v>470</v>
      </c>
      <c r="AW481" s="1">
        <v>-167.98</v>
      </c>
    </row>
    <row r="482" spans="39:49" x14ac:dyDescent="0.25">
      <c r="AM482" s="108">
        <v>412</v>
      </c>
      <c r="AN482" s="1" t="s">
        <v>471</v>
      </c>
      <c r="AO482" s="6">
        <v>1194.52</v>
      </c>
      <c r="AP482" s="1">
        <f t="shared" si="86"/>
        <v>37417.23999999994</v>
      </c>
      <c r="AQ482" s="1">
        <f t="shared" si="87"/>
        <v>6982.02</v>
      </c>
      <c r="AR482" s="1">
        <f t="shared" si="88"/>
        <v>0</v>
      </c>
      <c r="AS482" s="1">
        <f t="shared" si="89"/>
        <v>0</v>
      </c>
      <c r="AT482" s="1">
        <f t="shared" si="90"/>
        <v>0</v>
      </c>
      <c r="AU482" s="1">
        <f t="shared" si="91"/>
        <v>1</v>
      </c>
      <c r="AV482" s="1" t="s">
        <v>471</v>
      </c>
      <c r="AW482" s="6">
        <v>1194.52</v>
      </c>
    </row>
    <row r="483" spans="39:49" x14ac:dyDescent="0.25">
      <c r="AM483" s="108">
        <v>413</v>
      </c>
      <c r="AN483" s="1" t="s">
        <v>472</v>
      </c>
      <c r="AO483" s="6">
        <v>1494.52</v>
      </c>
      <c r="AP483" s="1">
        <f t="shared" si="86"/>
        <v>38911.759999999937</v>
      </c>
      <c r="AQ483" s="1">
        <f t="shared" si="87"/>
        <v>6982.02</v>
      </c>
      <c r="AR483" s="1">
        <f t="shared" si="88"/>
        <v>0</v>
      </c>
      <c r="AS483" s="1">
        <f t="shared" si="89"/>
        <v>0</v>
      </c>
      <c r="AT483" s="1">
        <f t="shared" si="90"/>
        <v>0</v>
      </c>
      <c r="AU483" s="1">
        <f t="shared" si="91"/>
        <v>2</v>
      </c>
      <c r="AV483" s="1" t="s">
        <v>472</v>
      </c>
      <c r="AW483" s="6">
        <v>1494.52</v>
      </c>
    </row>
    <row r="484" spans="39:49" x14ac:dyDescent="0.25">
      <c r="AM484" s="108">
        <v>414</v>
      </c>
      <c r="AN484" s="1" t="s">
        <v>473</v>
      </c>
      <c r="AO484" s="1">
        <v>169.52</v>
      </c>
      <c r="AP484" s="1">
        <f t="shared" si="86"/>
        <v>39081.279999999933</v>
      </c>
      <c r="AQ484" s="1">
        <f t="shared" si="87"/>
        <v>6982.02</v>
      </c>
      <c r="AR484" s="1">
        <f t="shared" si="88"/>
        <v>0</v>
      </c>
      <c r="AS484" s="1">
        <f t="shared" si="89"/>
        <v>0</v>
      </c>
      <c r="AT484" s="1">
        <f t="shared" si="90"/>
        <v>0</v>
      </c>
      <c r="AU484" s="1">
        <f t="shared" si="91"/>
        <v>3</v>
      </c>
      <c r="AV484" s="1" t="s">
        <v>473</v>
      </c>
      <c r="AW484" s="1">
        <v>169.52</v>
      </c>
    </row>
    <row r="485" spans="39:49" x14ac:dyDescent="0.25">
      <c r="AM485" s="108">
        <v>415</v>
      </c>
      <c r="AN485" s="1" t="s">
        <v>474</v>
      </c>
      <c r="AO485" s="1">
        <v>782.02</v>
      </c>
      <c r="AP485" s="1">
        <f t="shared" si="86"/>
        <v>39863.29999999993</v>
      </c>
      <c r="AQ485" s="1">
        <f t="shared" si="87"/>
        <v>6982.02</v>
      </c>
      <c r="AR485" s="1">
        <f t="shared" si="88"/>
        <v>0</v>
      </c>
      <c r="AS485" s="1">
        <f t="shared" si="89"/>
        <v>0</v>
      </c>
      <c r="AT485" s="1">
        <f t="shared" si="90"/>
        <v>0</v>
      </c>
      <c r="AU485" s="1">
        <f t="shared" si="91"/>
        <v>4</v>
      </c>
      <c r="AV485" s="1" t="s">
        <v>474</v>
      </c>
      <c r="AW485" s="1">
        <v>782.02</v>
      </c>
    </row>
    <row r="486" spans="39:49" x14ac:dyDescent="0.25">
      <c r="AM486" s="108">
        <v>416</v>
      </c>
      <c r="AN486" s="1" t="s">
        <v>475</v>
      </c>
      <c r="AO486" s="1">
        <v>-192.98</v>
      </c>
      <c r="AP486" s="1">
        <f t="shared" si="86"/>
        <v>39670.319999999927</v>
      </c>
      <c r="AQ486" s="1">
        <f t="shared" si="87"/>
        <v>6982.02</v>
      </c>
      <c r="AR486" s="1">
        <f t="shared" si="88"/>
        <v>-192.98</v>
      </c>
      <c r="AS486" s="1">
        <f t="shared" si="89"/>
        <v>1</v>
      </c>
      <c r="AT486" s="1">
        <f t="shared" si="90"/>
        <v>1</v>
      </c>
      <c r="AU486" s="1">
        <f t="shared" si="91"/>
        <v>0</v>
      </c>
      <c r="AV486" s="1" t="s">
        <v>475</v>
      </c>
      <c r="AW486" s="1">
        <v>-192.98</v>
      </c>
    </row>
    <row r="487" spans="39:49" x14ac:dyDescent="0.25">
      <c r="AM487" s="108">
        <v>417</v>
      </c>
      <c r="AN487" s="1" t="s">
        <v>476</v>
      </c>
      <c r="AO487" s="6">
        <v>-1517.98</v>
      </c>
      <c r="AP487" s="1">
        <f t="shared" si="86"/>
        <v>38152.339999999924</v>
      </c>
      <c r="AQ487" s="1">
        <f t="shared" si="87"/>
        <v>6982.02</v>
      </c>
      <c r="AR487" s="1">
        <f t="shared" si="88"/>
        <v>-1517.98</v>
      </c>
      <c r="AS487" s="1">
        <f t="shared" si="89"/>
        <v>1</v>
      </c>
      <c r="AT487" s="1">
        <f t="shared" si="90"/>
        <v>2</v>
      </c>
      <c r="AU487" s="1">
        <f t="shared" si="91"/>
        <v>0</v>
      </c>
      <c r="AV487" s="1" t="s">
        <v>476</v>
      </c>
      <c r="AW487" s="6">
        <v>-1517.98</v>
      </c>
    </row>
    <row r="488" spans="39:49" x14ac:dyDescent="0.25">
      <c r="AM488" s="108">
        <v>418</v>
      </c>
      <c r="AN488" s="1" t="s">
        <v>477</v>
      </c>
      <c r="AO488" s="6">
        <v>1532.02</v>
      </c>
      <c r="AP488" s="1">
        <f t="shared" si="86"/>
        <v>39684.359999999921</v>
      </c>
      <c r="AQ488" s="1">
        <f t="shared" si="87"/>
        <v>6982.02</v>
      </c>
      <c r="AR488" s="1">
        <f t="shared" si="88"/>
        <v>0</v>
      </c>
      <c r="AS488" s="1">
        <f t="shared" si="89"/>
        <v>0</v>
      </c>
      <c r="AT488" s="1">
        <f t="shared" si="90"/>
        <v>0</v>
      </c>
      <c r="AU488" s="1">
        <f t="shared" si="91"/>
        <v>1</v>
      </c>
      <c r="AV488" s="1" t="s">
        <v>477</v>
      </c>
      <c r="AW488" s="6">
        <v>1532.02</v>
      </c>
    </row>
    <row r="489" spans="39:49" x14ac:dyDescent="0.25">
      <c r="AM489" s="108">
        <v>419</v>
      </c>
      <c r="AN489" s="1" t="s">
        <v>478</v>
      </c>
      <c r="AO489" s="1">
        <v>194.52</v>
      </c>
      <c r="AP489" s="1">
        <f t="shared" si="86"/>
        <v>39878.879999999917</v>
      </c>
      <c r="AQ489" s="1">
        <f t="shared" si="87"/>
        <v>6982.02</v>
      </c>
      <c r="AR489" s="1">
        <f t="shared" si="88"/>
        <v>0</v>
      </c>
      <c r="AS489" s="1">
        <f t="shared" si="89"/>
        <v>0</v>
      </c>
      <c r="AT489" s="1">
        <f t="shared" si="90"/>
        <v>0</v>
      </c>
      <c r="AU489" s="1">
        <f t="shared" si="91"/>
        <v>2</v>
      </c>
      <c r="AV489" s="1" t="s">
        <v>478</v>
      </c>
      <c r="AW489" s="1">
        <v>194.52</v>
      </c>
    </row>
    <row r="490" spans="39:49" x14ac:dyDescent="0.25">
      <c r="AM490" s="108">
        <v>420</v>
      </c>
      <c r="AN490" s="1" t="s">
        <v>479</v>
      </c>
      <c r="AO490" s="1">
        <v>-655.48</v>
      </c>
      <c r="AP490" s="1">
        <f t="shared" si="86"/>
        <v>39223.399999999914</v>
      </c>
      <c r="AQ490" s="1">
        <f t="shared" si="87"/>
        <v>6982.02</v>
      </c>
      <c r="AR490" s="1">
        <f t="shared" si="88"/>
        <v>-655.48</v>
      </c>
      <c r="AS490" s="1">
        <f t="shared" si="89"/>
        <v>1</v>
      </c>
      <c r="AT490" s="1">
        <f t="shared" si="90"/>
        <v>1</v>
      </c>
      <c r="AU490" s="1">
        <f t="shared" si="91"/>
        <v>0</v>
      </c>
      <c r="AV490" s="1" t="s">
        <v>479</v>
      </c>
      <c r="AW490" s="1">
        <v>-655.48</v>
      </c>
    </row>
    <row r="491" spans="39:49" x14ac:dyDescent="0.25">
      <c r="AM491" s="108">
        <v>421</v>
      </c>
      <c r="AN491" s="1" t="s">
        <v>480</v>
      </c>
      <c r="AO491" s="1">
        <v>382.02</v>
      </c>
      <c r="AP491" s="1">
        <f t="shared" si="86"/>
        <v>39605.419999999911</v>
      </c>
      <c r="AQ491" s="1">
        <f t="shared" si="87"/>
        <v>6982.02</v>
      </c>
      <c r="AR491" s="1">
        <f t="shared" si="88"/>
        <v>0</v>
      </c>
      <c r="AS491" s="1">
        <f t="shared" si="89"/>
        <v>0</v>
      </c>
      <c r="AT491" s="1">
        <f t="shared" si="90"/>
        <v>0</v>
      </c>
      <c r="AU491" s="1">
        <f t="shared" si="91"/>
        <v>1</v>
      </c>
      <c r="AV491" s="1" t="s">
        <v>480</v>
      </c>
      <c r="AW491" s="1">
        <v>382.02</v>
      </c>
    </row>
    <row r="492" spans="39:49" x14ac:dyDescent="0.25">
      <c r="AM492" s="108">
        <v>422</v>
      </c>
      <c r="AN492" s="1" t="s">
        <v>481</v>
      </c>
      <c r="AO492" s="1">
        <v>257.02</v>
      </c>
      <c r="AP492" s="1">
        <f t="shared" si="86"/>
        <v>39862.439999999908</v>
      </c>
      <c r="AQ492" s="1">
        <f t="shared" si="87"/>
        <v>6982.02</v>
      </c>
      <c r="AR492" s="1">
        <f t="shared" si="88"/>
        <v>0</v>
      </c>
      <c r="AS492" s="1">
        <f t="shared" si="89"/>
        <v>0</v>
      </c>
      <c r="AT492" s="1">
        <f t="shared" si="90"/>
        <v>0</v>
      </c>
      <c r="AU492" s="1">
        <f t="shared" si="91"/>
        <v>2</v>
      </c>
      <c r="AV492" s="1" t="s">
        <v>481</v>
      </c>
      <c r="AW492" s="1">
        <v>257.02</v>
      </c>
    </row>
    <row r="493" spans="39:49" x14ac:dyDescent="0.25">
      <c r="AM493" s="108">
        <v>423</v>
      </c>
      <c r="AN493" s="1" t="s">
        <v>482</v>
      </c>
      <c r="AO493" s="6">
        <v>-1542.98</v>
      </c>
      <c r="AP493" s="1">
        <f t="shared" si="86"/>
        <v>38319.459999999905</v>
      </c>
      <c r="AQ493" s="1">
        <f t="shared" si="87"/>
        <v>6982.02</v>
      </c>
      <c r="AR493" s="1">
        <f t="shared" si="88"/>
        <v>-1542.98</v>
      </c>
      <c r="AS493" s="1">
        <f t="shared" si="89"/>
        <v>1</v>
      </c>
      <c r="AT493" s="1">
        <f t="shared" si="90"/>
        <v>1</v>
      </c>
      <c r="AU493" s="1">
        <f t="shared" si="91"/>
        <v>0</v>
      </c>
      <c r="AV493" s="1" t="s">
        <v>482</v>
      </c>
      <c r="AW493" s="6">
        <v>-1542.98</v>
      </c>
    </row>
    <row r="494" spans="39:49" x14ac:dyDescent="0.25">
      <c r="AM494" s="108">
        <v>424</v>
      </c>
      <c r="AN494" s="1" t="s">
        <v>483</v>
      </c>
      <c r="AO494" s="6">
        <v>1857.02</v>
      </c>
      <c r="AP494" s="1">
        <f t="shared" si="86"/>
        <v>40176.479999999901</v>
      </c>
      <c r="AQ494" s="1">
        <f t="shared" si="87"/>
        <v>6982.02</v>
      </c>
      <c r="AR494" s="1">
        <f t="shared" si="88"/>
        <v>0</v>
      </c>
      <c r="AS494" s="1">
        <f t="shared" si="89"/>
        <v>0</v>
      </c>
      <c r="AT494" s="1">
        <f t="shared" si="90"/>
        <v>0</v>
      </c>
      <c r="AU494" s="1">
        <f t="shared" si="91"/>
        <v>1</v>
      </c>
      <c r="AV494" s="1" t="s">
        <v>483</v>
      </c>
      <c r="AW494" s="6">
        <v>1857.02</v>
      </c>
    </row>
    <row r="495" spans="39:49" x14ac:dyDescent="0.25">
      <c r="AM495" s="108">
        <v>425</v>
      </c>
      <c r="AN495" s="1" t="s">
        <v>484</v>
      </c>
      <c r="AO495" s="1">
        <v>944.52</v>
      </c>
      <c r="AP495" s="1">
        <f t="shared" si="86"/>
        <v>41120.999999999898</v>
      </c>
      <c r="AQ495" s="1">
        <f t="shared" si="87"/>
        <v>6982.02</v>
      </c>
      <c r="AR495" s="1">
        <f t="shared" si="88"/>
        <v>0</v>
      </c>
      <c r="AS495" s="1">
        <f t="shared" si="89"/>
        <v>0</v>
      </c>
      <c r="AT495" s="1">
        <f t="shared" si="90"/>
        <v>0</v>
      </c>
      <c r="AU495" s="1">
        <f t="shared" si="91"/>
        <v>2</v>
      </c>
      <c r="AV495" s="1" t="s">
        <v>484</v>
      </c>
      <c r="AW495" s="1">
        <v>944.52</v>
      </c>
    </row>
    <row r="496" spans="39:49" x14ac:dyDescent="0.25">
      <c r="AM496" s="108">
        <v>426</v>
      </c>
      <c r="AN496" s="1" t="s">
        <v>485</v>
      </c>
      <c r="AO496" s="6">
        <v>1044.52</v>
      </c>
      <c r="AP496" s="1">
        <f t="shared" si="86"/>
        <v>42165.519999999895</v>
      </c>
      <c r="AQ496" s="1">
        <f t="shared" si="87"/>
        <v>6982.02</v>
      </c>
      <c r="AR496" s="1">
        <f t="shared" si="88"/>
        <v>0</v>
      </c>
      <c r="AS496" s="1">
        <f t="shared" si="89"/>
        <v>0</v>
      </c>
      <c r="AT496" s="1">
        <f t="shared" si="90"/>
        <v>0</v>
      </c>
      <c r="AU496" s="1">
        <f t="shared" si="91"/>
        <v>3</v>
      </c>
      <c r="AV496" s="1" t="s">
        <v>485</v>
      </c>
      <c r="AW496" s="6">
        <v>1044.52</v>
      </c>
    </row>
    <row r="497" spans="39:49" x14ac:dyDescent="0.25">
      <c r="AM497" s="108">
        <v>427</v>
      </c>
      <c r="AN497" s="1" t="s">
        <v>486</v>
      </c>
      <c r="AO497" s="6">
        <v>-1042.98</v>
      </c>
      <c r="AP497" s="1">
        <f t="shared" si="86"/>
        <v>41122.539999999892</v>
      </c>
      <c r="AQ497" s="1">
        <f t="shared" si="87"/>
        <v>6982.02</v>
      </c>
      <c r="AR497" s="1">
        <f t="shared" si="88"/>
        <v>-1042.98</v>
      </c>
      <c r="AS497" s="1">
        <f t="shared" si="89"/>
        <v>1</v>
      </c>
      <c r="AT497" s="1">
        <f t="shared" si="90"/>
        <v>1</v>
      </c>
      <c r="AU497" s="1">
        <f t="shared" si="91"/>
        <v>0</v>
      </c>
      <c r="AV497" s="1" t="s">
        <v>486</v>
      </c>
      <c r="AW497" s="6">
        <v>-1042.98</v>
      </c>
    </row>
    <row r="498" spans="39:49" x14ac:dyDescent="0.25">
      <c r="AM498" s="108">
        <v>428</v>
      </c>
      <c r="AN498" s="1" t="s">
        <v>487</v>
      </c>
      <c r="AO498" s="1">
        <v>694.52</v>
      </c>
      <c r="AP498" s="1">
        <f t="shared" si="86"/>
        <v>41817.059999999889</v>
      </c>
      <c r="AQ498" s="1">
        <f t="shared" si="87"/>
        <v>6982.02</v>
      </c>
      <c r="AR498" s="1">
        <f t="shared" si="88"/>
        <v>0</v>
      </c>
      <c r="AS498" s="1">
        <f t="shared" si="89"/>
        <v>0</v>
      </c>
      <c r="AT498" s="1">
        <f t="shared" si="90"/>
        <v>0</v>
      </c>
      <c r="AU498" s="1">
        <f t="shared" si="91"/>
        <v>1</v>
      </c>
      <c r="AV498" s="1" t="s">
        <v>487</v>
      </c>
      <c r="AW498" s="1">
        <v>694.52</v>
      </c>
    </row>
    <row r="499" spans="39:49" x14ac:dyDescent="0.25">
      <c r="AM499" s="108">
        <v>429</v>
      </c>
      <c r="AN499" s="1" t="s">
        <v>488</v>
      </c>
      <c r="AO499" s="1">
        <v>-517.98</v>
      </c>
      <c r="AP499" s="1">
        <f t="shared" si="86"/>
        <v>41299.079999999885</v>
      </c>
      <c r="AQ499" s="1">
        <f t="shared" si="87"/>
        <v>6982.02</v>
      </c>
      <c r="AR499" s="1">
        <f t="shared" si="88"/>
        <v>-517.98</v>
      </c>
      <c r="AS499" s="1">
        <f t="shared" si="89"/>
        <v>1</v>
      </c>
      <c r="AT499" s="1">
        <f t="shared" si="90"/>
        <v>1</v>
      </c>
      <c r="AU499" s="1">
        <f t="shared" si="91"/>
        <v>0</v>
      </c>
      <c r="AV499" s="1" t="s">
        <v>488</v>
      </c>
      <c r="AW499" s="1">
        <v>-517.98</v>
      </c>
    </row>
    <row r="500" spans="39:49" x14ac:dyDescent="0.25">
      <c r="AM500" s="108">
        <v>430</v>
      </c>
      <c r="AN500" s="1" t="s">
        <v>489</v>
      </c>
      <c r="AO500" s="1">
        <v>107.02</v>
      </c>
      <c r="AP500" s="1">
        <f t="shared" si="86"/>
        <v>41406.099999999882</v>
      </c>
      <c r="AQ500" s="1">
        <f t="shared" si="87"/>
        <v>6982.02</v>
      </c>
      <c r="AR500" s="1">
        <f t="shared" si="88"/>
        <v>0</v>
      </c>
      <c r="AS500" s="1">
        <f t="shared" si="89"/>
        <v>0</v>
      </c>
      <c r="AT500" s="1">
        <f t="shared" si="90"/>
        <v>0</v>
      </c>
      <c r="AU500" s="1">
        <f t="shared" si="91"/>
        <v>1</v>
      </c>
      <c r="AV500" s="1" t="s">
        <v>489</v>
      </c>
      <c r="AW500" s="1">
        <v>107.02</v>
      </c>
    </row>
    <row r="501" spans="39:49" x14ac:dyDescent="0.25">
      <c r="AM501" s="108">
        <v>431</v>
      </c>
      <c r="AN501" s="1" t="s">
        <v>490</v>
      </c>
      <c r="AO501" s="6">
        <v>-1305.48</v>
      </c>
      <c r="AP501" s="1">
        <f t="shared" si="86"/>
        <v>40100.619999999879</v>
      </c>
      <c r="AQ501" s="1">
        <f t="shared" si="87"/>
        <v>6982.02</v>
      </c>
      <c r="AR501" s="1">
        <f t="shared" si="88"/>
        <v>-1305.48</v>
      </c>
      <c r="AS501" s="1">
        <f t="shared" si="89"/>
        <v>1</v>
      </c>
      <c r="AT501" s="1">
        <f t="shared" si="90"/>
        <v>1</v>
      </c>
      <c r="AU501" s="1">
        <f t="shared" si="91"/>
        <v>0</v>
      </c>
      <c r="AV501" s="1" t="s">
        <v>490</v>
      </c>
      <c r="AW501" s="6">
        <v>-1305.48</v>
      </c>
    </row>
    <row r="502" spans="39:49" x14ac:dyDescent="0.25">
      <c r="AM502" s="108">
        <v>432</v>
      </c>
      <c r="AN502" s="1" t="s">
        <v>491</v>
      </c>
      <c r="AO502" s="6">
        <v>-2430.48</v>
      </c>
      <c r="AP502" s="1">
        <f t="shared" si="86"/>
        <v>37670.139999999876</v>
      </c>
      <c r="AQ502" s="1">
        <f t="shared" si="87"/>
        <v>6982.02</v>
      </c>
      <c r="AR502" s="1">
        <f t="shared" si="88"/>
        <v>-2430.48</v>
      </c>
      <c r="AS502" s="1">
        <f t="shared" si="89"/>
        <v>1</v>
      </c>
      <c r="AT502" s="1">
        <f t="shared" si="90"/>
        <v>2</v>
      </c>
      <c r="AU502" s="1">
        <f t="shared" si="91"/>
        <v>0</v>
      </c>
      <c r="AV502" s="1" t="s">
        <v>491</v>
      </c>
      <c r="AW502" s="6">
        <v>-2430.48</v>
      </c>
    </row>
    <row r="503" spans="39:49" x14ac:dyDescent="0.25">
      <c r="AM503" s="108">
        <v>433</v>
      </c>
      <c r="AN503" s="1" t="s">
        <v>492</v>
      </c>
      <c r="AO503" s="6">
        <v>1844.52</v>
      </c>
      <c r="AP503" s="1">
        <f t="shared" si="86"/>
        <v>39514.659999999873</v>
      </c>
      <c r="AQ503" s="1">
        <f t="shared" si="87"/>
        <v>6982.02</v>
      </c>
      <c r="AR503" s="1">
        <f t="shared" si="88"/>
        <v>0</v>
      </c>
      <c r="AS503" s="1">
        <f t="shared" si="89"/>
        <v>0</v>
      </c>
      <c r="AT503" s="1">
        <f t="shared" si="90"/>
        <v>0</v>
      </c>
      <c r="AU503" s="1">
        <f t="shared" si="91"/>
        <v>1</v>
      </c>
      <c r="AV503" s="1" t="s">
        <v>492</v>
      </c>
      <c r="AW503" s="6">
        <v>1844.52</v>
      </c>
    </row>
    <row r="504" spans="39:49" x14ac:dyDescent="0.25">
      <c r="AM504" s="108">
        <v>434</v>
      </c>
      <c r="AN504" s="1" t="s">
        <v>493</v>
      </c>
      <c r="AO504" s="6">
        <v>-1005.48</v>
      </c>
      <c r="AP504" s="1">
        <f t="shared" si="86"/>
        <v>38509.179999999869</v>
      </c>
      <c r="AQ504" s="1">
        <f t="shared" si="87"/>
        <v>6982.02</v>
      </c>
      <c r="AR504" s="1">
        <f t="shared" si="88"/>
        <v>-1005.48</v>
      </c>
      <c r="AS504" s="1">
        <f t="shared" si="89"/>
        <v>1</v>
      </c>
      <c r="AT504" s="1">
        <f t="shared" si="90"/>
        <v>1</v>
      </c>
      <c r="AU504" s="1">
        <f t="shared" si="91"/>
        <v>0</v>
      </c>
      <c r="AV504" s="1" t="s">
        <v>493</v>
      </c>
      <c r="AW504" s="6">
        <v>-1005.48</v>
      </c>
    </row>
    <row r="505" spans="39:49" x14ac:dyDescent="0.25">
      <c r="AM505" s="108">
        <v>435</v>
      </c>
      <c r="AN505" s="1" t="s">
        <v>494</v>
      </c>
      <c r="AO505" s="1">
        <v>469.52</v>
      </c>
      <c r="AP505" s="1">
        <f t="shared" si="86"/>
        <v>38978.699999999866</v>
      </c>
      <c r="AQ505" s="1">
        <f t="shared" si="87"/>
        <v>6982.02</v>
      </c>
      <c r="AR505" s="1">
        <f t="shared" si="88"/>
        <v>0</v>
      </c>
      <c r="AS505" s="1">
        <f t="shared" si="89"/>
        <v>0</v>
      </c>
      <c r="AT505" s="1">
        <f t="shared" si="90"/>
        <v>0</v>
      </c>
      <c r="AU505" s="1">
        <f t="shared" si="91"/>
        <v>1</v>
      </c>
      <c r="AV505" s="1" t="s">
        <v>494</v>
      </c>
      <c r="AW505" s="1">
        <v>469.52</v>
      </c>
    </row>
    <row r="506" spans="39:49" x14ac:dyDescent="0.25">
      <c r="AM506" s="108">
        <v>436</v>
      </c>
      <c r="AN506" s="1" t="s">
        <v>495</v>
      </c>
      <c r="AO506" s="6">
        <v>-2380.48</v>
      </c>
      <c r="AP506" s="1">
        <f t="shared" si="86"/>
        <v>36598.219999999863</v>
      </c>
      <c r="AQ506" s="1">
        <f t="shared" si="87"/>
        <v>6982.02</v>
      </c>
      <c r="AR506" s="1">
        <f t="shared" si="88"/>
        <v>-2380.48</v>
      </c>
      <c r="AS506" s="1">
        <f t="shared" si="89"/>
        <v>1</v>
      </c>
      <c r="AT506" s="1">
        <f t="shared" si="90"/>
        <v>1</v>
      </c>
      <c r="AU506" s="1">
        <f t="shared" si="91"/>
        <v>0</v>
      </c>
      <c r="AV506" s="1" t="s">
        <v>495</v>
      </c>
      <c r="AW506" s="6">
        <v>-2380.48</v>
      </c>
    </row>
    <row r="507" spans="39:49" x14ac:dyDescent="0.25">
      <c r="AM507" s="108">
        <v>437</v>
      </c>
      <c r="AN507" s="1" t="s">
        <v>496</v>
      </c>
      <c r="AO507" s="6">
        <v>1007.02</v>
      </c>
      <c r="AP507" s="1">
        <f t="shared" si="86"/>
        <v>37605.23999999986</v>
      </c>
      <c r="AQ507" s="1">
        <f t="shared" si="87"/>
        <v>6982.02</v>
      </c>
      <c r="AR507" s="1">
        <f t="shared" si="88"/>
        <v>0</v>
      </c>
      <c r="AS507" s="1">
        <f t="shared" si="89"/>
        <v>0</v>
      </c>
      <c r="AT507" s="1">
        <f t="shared" si="90"/>
        <v>0</v>
      </c>
      <c r="AU507" s="1">
        <f t="shared" si="91"/>
        <v>1</v>
      </c>
      <c r="AV507" s="1" t="s">
        <v>496</v>
      </c>
      <c r="AW507" s="6">
        <v>1007.02</v>
      </c>
    </row>
    <row r="508" spans="39:49" x14ac:dyDescent="0.25">
      <c r="AM508" s="108">
        <v>438</v>
      </c>
      <c r="AN508" s="1" t="s">
        <v>497</v>
      </c>
      <c r="AO508" s="1">
        <v>319.52</v>
      </c>
      <c r="AP508" s="1">
        <f t="shared" si="86"/>
        <v>37924.759999999857</v>
      </c>
      <c r="AQ508" s="1">
        <f t="shared" si="87"/>
        <v>6982.02</v>
      </c>
      <c r="AR508" s="1">
        <f t="shared" si="88"/>
        <v>0</v>
      </c>
      <c r="AS508" s="1">
        <f t="shared" si="89"/>
        <v>0</v>
      </c>
      <c r="AT508" s="1">
        <f t="shared" si="90"/>
        <v>0</v>
      </c>
      <c r="AU508" s="1">
        <f t="shared" si="91"/>
        <v>2</v>
      </c>
      <c r="AV508" s="1" t="s">
        <v>497</v>
      </c>
      <c r="AW508" s="1">
        <v>319.52</v>
      </c>
    </row>
    <row r="509" spans="39:49" x14ac:dyDescent="0.25">
      <c r="AM509" s="108">
        <v>439</v>
      </c>
      <c r="AN509" s="1" t="s">
        <v>498</v>
      </c>
      <c r="AO509" s="1">
        <v>844.52</v>
      </c>
      <c r="AP509" s="1">
        <f t="shared" si="86"/>
        <v>38769.279999999853</v>
      </c>
      <c r="AQ509" s="1">
        <f t="shared" si="87"/>
        <v>6982.02</v>
      </c>
      <c r="AR509" s="1">
        <f t="shared" si="88"/>
        <v>0</v>
      </c>
      <c r="AS509" s="1">
        <f t="shared" si="89"/>
        <v>0</v>
      </c>
      <c r="AT509" s="1">
        <f t="shared" si="90"/>
        <v>0</v>
      </c>
      <c r="AU509" s="1">
        <f t="shared" si="91"/>
        <v>3</v>
      </c>
      <c r="AV509" s="1" t="s">
        <v>498</v>
      </c>
      <c r="AW509" s="1">
        <v>844.52</v>
      </c>
    </row>
    <row r="510" spans="39:49" x14ac:dyDescent="0.25">
      <c r="AM510" s="108">
        <v>440</v>
      </c>
      <c r="AN510" s="1" t="s">
        <v>499</v>
      </c>
      <c r="AO510" s="1">
        <v>769.52</v>
      </c>
      <c r="AP510" s="1">
        <f t="shared" si="86"/>
        <v>39538.79999999985</v>
      </c>
      <c r="AQ510" s="1">
        <f t="shared" si="87"/>
        <v>6982.02</v>
      </c>
      <c r="AR510" s="1">
        <f t="shared" si="88"/>
        <v>0</v>
      </c>
      <c r="AS510" s="1">
        <f t="shared" si="89"/>
        <v>0</v>
      </c>
      <c r="AT510" s="1">
        <f t="shared" si="90"/>
        <v>0</v>
      </c>
      <c r="AU510" s="1">
        <f t="shared" si="91"/>
        <v>4</v>
      </c>
      <c r="AV510" s="1" t="s">
        <v>499</v>
      </c>
      <c r="AW510" s="1">
        <v>769.52</v>
      </c>
    </row>
    <row r="511" spans="39:49" x14ac:dyDescent="0.25">
      <c r="AM511" s="108">
        <v>441</v>
      </c>
      <c r="AN511" s="1" t="s">
        <v>500</v>
      </c>
      <c r="AO511" s="6">
        <v>1344.52</v>
      </c>
      <c r="AP511" s="1">
        <f t="shared" si="86"/>
        <v>40883.319999999847</v>
      </c>
      <c r="AQ511" s="1">
        <f t="shared" si="87"/>
        <v>6982.02</v>
      </c>
      <c r="AR511" s="1">
        <f t="shared" si="88"/>
        <v>0</v>
      </c>
      <c r="AS511" s="1">
        <f t="shared" si="89"/>
        <v>0</v>
      </c>
      <c r="AT511" s="1">
        <f t="shared" si="90"/>
        <v>0</v>
      </c>
      <c r="AU511" s="1">
        <f t="shared" si="91"/>
        <v>5</v>
      </c>
      <c r="AV511" s="1" t="s">
        <v>500</v>
      </c>
      <c r="AW511" s="6">
        <v>1344.52</v>
      </c>
    </row>
    <row r="512" spans="39:49" x14ac:dyDescent="0.25">
      <c r="AM512" s="108">
        <v>442</v>
      </c>
      <c r="AN512" s="1" t="s">
        <v>501</v>
      </c>
      <c r="AO512" s="1">
        <v>219.52</v>
      </c>
      <c r="AP512" s="1">
        <f t="shared" si="86"/>
        <v>41102.839999999844</v>
      </c>
      <c r="AQ512" s="1">
        <f t="shared" si="87"/>
        <v>6982.02</v>
      </c>
      <c r="AR512" s="1">
        <f t="shared" si="88"/>
        <v>0</v>
      </c>
      <c r="AS512" s="1">
        <f t="shared" si="89"/>
        <v>0</v>
      </c>
      <c r="AT512" s="1">
        <f t="shared" si="90"/>
        <v>0</v>
      </c>
      <c r="AU512" s="1">
        <f t="shared" si="91"/>
        <v>6</v>
      </c>
      <c r="AV512" s="1" t="s">
        <v>501</v>
      </c>
      <c r="AW512" s="1">
        <v>219.52</v>
      </c>
    </row>
    <row r="513" spans="39:49" x14ac:dyDescent="0.25">
      <c r="AM513" s="108">
        <v>443</v>
      </c>
      <c r="AN513" s="1" t="s">
        <v>502</v>
      </c>
      <c r="AO513" s="1">
        <v>-105.48</v>
      </c>
      <c r="AP513" s="1">
        <f t="shared" si="86"/>
        <v>40997.359999999841</v>
      </c>
      <c r="AQ513" s="1">
        <f t="shared" si="87"/>
        <v>6982.02</v>
      </c>
      <c r="AR513" s="1">
        <f t="shared" si="88"/>
        <v>-105.48</v>
      </c>
      <c r="AS513" s="1">
        <f t="shared" si="89"/>
        <v>1</v>
      </c>
      <c r="AT513" s="1">
        <f t="shared" si="90"/>
        <v>1</v>
      </c>
      <c r="AU513" s="1">
        <f t="shared" si="91"/>
        <v>0</v>
      </c>
      <c r="AV513" s="1" t="s">
        <v>502</v>
      </c>
      <c r="AW513" s="1">
        <v>-105.48</v>
      </c>
    </row>
    <row r="514" spans="39:49" x14ac:dyDescent="0.25">
      <c r="AM514" s="39"/>
      <c r="AN514" s="7"/>
      <c r="AO514" s="8"/>
      <c r="AP514" s="8"/>
      <c r="AQ514" s="8"/>
      <c r="AR514" s="40"/>
      <c r="AS514" s="8"/>
      <c r="AT514" s="8"/>
      <c r="AU514" s="40"/>
      <c r="AV514" s="27"/>
      <c r="AW514" s="28"/>
    </row>
    <row r="515" spans="39:49" x14ac:dyDescent="0.25">
      <c r="AM515" s="39"/>
      <c r="AN515" s="7"/>
      <c r="AO515" s="8"/>
      <c r="AP515" s="8"/>
      <c r="AQ515" s="8"/>
      <c r="AR515" s="40"/>
      <c r="AS515" s="8"/>
      <c r="AT515" s="8"/>
      <c r="AU515" s="40"/>
      <c r="AV515" s="27"/>
      <c r="AW515" s="28"/>
    </row>
    <row r="516" spans="39:49" x14ac:dyDescent="0.25">
      <c r="AM516" s="39"/>
      <c r="AN516" s="7"/>
      <c r="AO516" s="8"/>
      <c r="AP516" s="8"/>
      <c r="AQ516" s="8"/>
      <c r="AR516" s="40"/>
      <c r="AS516" s="8"/>
      <c r="AT516" s="8"/>
      <c r="AU516" s="40"/>
      <c r="AV516" s="27"/>
      <c r="AW516" s="28"/>
    </row>
    <row r="517" spans="39:49" x14ac:dyDescent="0.25">
      <c r="AM517" s="39"/>
      <c r="AN517" s="7"/>
      <c r="AO517" s="8"/>
      <c r="AP517" s="8"/>
      <c r="AQ517" s="8"/>
      <c r="AR517" s="40"/>
      <c r="AS517" s="8"/>
      <c r="AT517" s="8"/>
      <c r="AU517" s="40"/>
      <c r="AV517" s="27"/>
      <c r="AW517" s="28"/>
    </row>
    <row r="518" spans="39:49" x14ac:dyDescent="0.25">
      <c r="AM518" s="39"/>
      <c r="AN518" s="7"/>
      <c r="AO518" s="8"/>
      <c r="AP518" s="8"/>
      <c r="AQ518" s="8"/>
      <c r="AR518" s="40"/>
      <c r="AS518" s="8"/>
      <c r="AT518" s="8"/>
      <c r="AU518" s="40"/>
      <c r="AV518" s="27"/>
      <c r="AW518" s="28"/>
    </row>
    <row r="519" spans="39:49" x14ac:dyDescent="0.25">
      <c r="AM519" s="39"/>
      <c r="AN519" s="7"/>
      <c r="AO519" s="8"/>
      <c r="AP519" s="8"/>
      <c r="AQ519" s="8"/>
      <c r="AR519" s="40"/>
      <c r="AS519" s="8"/>
      <c r="AT519" s="8"/>
      <c r="AU519" s="40"/>
      <c r="AV519" s="27"/>
      <c r="AW519" s="28"/>
    </row>
    <row r="520" spans="39:49" x14ac:dyDescent="0.25">
      <c r="AM520" s="39"/>
      <c r="AN520" s="7"/>
      <c r="AO520" s="8"/>
      <c r="AP520" s="8"/>
      <c r="AQ520" s="8"/>
      <c r="AR520" s="40"/>
      <c r="AS520" s="8"/>
      <c r="AT520" s="8"/>
      <c r="AU520" s="40"/>
      <c r="AV520" s="27"/>
      <c r="AW520" s="28"/>
    </row>
    <row r="521" spans="39:49" x14ac:dyDescent="0.25">
      <c r="AM521" s="39"/>
      <c r="AN521" s="7"/>
      <c r="AO521" s="8"/>
      <c r="AP521" s="8"/>
      <c r="AQ521" s="8"/>
      <c r="AR521" s="40"/>
      <c r="AS521" s="8"/>
      <c r="AT521" s="8"/>
      <c r="AU521" s="40"/>
      <c r="AV521" s="27"/>
      <c r="AW521" s="28"/>
    </row>
    <row r="522" spans="39:49" x14ac:dyDescent="0.25">
      <c r="AM522" s="39"/>
      <c r="AN522" s="7"/>
      <c r="AO522" s="8"/>
      <c r="AP522" s="8"/>
      <c r="AQ522" s="8"/>
      <c r="AR522" s="40"/>
      <c r="AS522" s="8"/>
      <c r="AT522" s="8"/>
      <c r="AU522" s="40"/>
      <c r="AV522" s="27"/>
      <c r="AW522" s="28"/>
    </row>
    <row r="523" spans="39:49" x14ac:dyDescent="0.25">
      <c r="AM523" s="39"/>
      <c r="AN523" s="7"/>
      <c r="AO523" s="8"/>
      <c r="AP523" s="8"/>
      <c r="AQ523" s="8"/>
      <c r="AR523" s="40"/>
      <c r="AS523" s="8"/>
      <c r="AT523" s="8"/>
      <c r="AU523" s="40"/>
      <c r="AV523" s="27"/>
      <c r="AW523" s="28"/>
    </row>
    <row r="524" spans="39:49" x14ac:dyDescent="0.25">
      <c r="AM524" s="39"/>
      <c r="AN524" s="7"/>
      <c r="AO524" s="8"/>
      <c r="AP524" s="8"/>
      <c r="AQ524" s="8"/>
      <c r="AR524" s="40"/>
      <c r="AS524" s="8"/>
      <c r="AT524" s="8"/>
      <c r="AU524" s="40"/>
      <c r="AV524" s="27"/>
      <c r="AW524" s="28"/>
    </row>
    <row r="525" spans="39:49" x14ac:dyDescent="0.25">
      <c r="AM525" s="39"/>
      <c r="AN525" s="7"/>
      <c r="AO525" s="8"/>
      <c r="AP525" s="8"/>
      <c r="AQ525" s="8"/>
      <c r="AR525" s="40"/>
      <c r="AS525" s="8"/>
      <c r="AT525" s="8"/>
      <c r="AU525" s="40"/>
      <c r="AV525" s="27"/>
      <c r="AW525" s="28"/>
    </row>
    <row r="526" spans="39:49" x14ac:dyDescent="0.25">
      <c r="AM526" s="39"/>
      <c r="AN526" s="7"/>
      <c r="AO526" s="8"/>
      <c r="AP526" s="8"/>
      <c r="AQ526" s="8"/>
      <c r="AR526" s="40"/>
      <c r="AS526" s="8"/>
      <c r="AT526" s="8"/>
      <c r="AU526" s="40"/>
      <c r="AV526" s="27"/>
      <c r="AW526" s="28"/>
    </row>
    <row r="527" spans="39:49" x14ac:dyDescent="0.25">
      <c r="AM527" s="39"/>
      <c r="AN527" s="7"/>
      <c r="AO527" s="8"/>
      <c r="AP527" s="8"/>
      <c r="AQ527" s="8"/>
      <c r="AR527" s="40"/>
      <c r="AS527" s="8"/>
      <c r="AT527" s="8"/>
      <c r="AU527" s="40"/>
      <c r="AV527" s="27"/>
      <c r="AW527" s="28"/>
    </row>
    <row r="528" spans="39:49" x14ac:dyDescent="0.25">
      <c r="AM528" s="39"/>
      <c r="AN528" s="7"/>
      <c r="AO528" s="8"/>
      <c r="AP528" s="8"/>
      <c r="AQ528" s="8"/>
      <c r="AR528" s="40"/>
      <c r="AS528" s="8"/>
      <c r="AT528" s="8"/>
      <c r="AU528" s="40"/>
      <c r="AV528" s="27"/>
      <c r="AW528" s="28"/>
    </row>
    <row r="529" spans="39:49" x14ac:dyDescent="0.25">
      <c r="AM529" s="39"/>
      <c r="AN529" s="7"/>
      <c r="AO529" s="8"/>
      <c r="AP529" s="8"/>
      <c r="AQ529" s="8"/>
      <c r="AR529" s="40"/>
      <c r="AS529" s="8"/>
      <c r="AT529" s="8"/>
      <c r="AU529" s="40"/>
      <c r="AV529" s="27"/>
      <c r="AW529" s="28"/>
    </row>
    <row r="530" spans="39:49" x14ac:dyDescent="0.25">
      <c r="AM530" s="39"/>
      <c r="AN530" s="7"/>
      <c r="AO530" s="8"/>
      <c r="AP530" s="8"/>
      <c r="AQ530" s="8"/>
      <c r="AR530" s="40"/>
      <c r="AS530" s="8"/>
      <c r="AT530" s="8"/>
      <c r="AU530" s="40"/>
      <c r="AV530" s="27"/>
      <c r="AW530" s="28"/>
    </row>
    <row r="531" spans="39:49" x14ac:dyDescent="0.25">
      <c r="AM531" s="39"/>
      <c r="AN531" s="7"/>
      <c r="AO531" s="8"/>
      <c r="AP531" s="8"/>
      <c r="AQ531" s="8"/>
      <c r="AR531" s="40"/>
      <c r="AS531" s="8"/>
      <c r="AT531" s="8"/>
      <c r="AU531" s="40"/>
      <c r="AV531" s="27"/>
      <c r="AW531" s="28"/>
    </row>
    <row r="532" spans="39:49" x14ac:dyDescent="0.25">
      <c r="AM532" s="39"/>
      <c r="AN532" s="7"/>
      <c r="AO532" s="8"/>
      <c r="AP532" s="8"/>
      <c r="AQ532" s="8"/>
      <c r="AR532" s="40"/>
      <c r="AS532" s="8"/>
      <c r="AT532" s="8"/>
      <c r="AU532" s="40"/>
      <c r="AV532" s="27"/>
      <c r="AW532" s="28"/>
    </row>
    <row r="533" spans="39:49" x14ac:dyDescent="0.25">
      <c r="AM533" s="39"/>
      <c r="AN533" s="7"/>
      <c r="AO533" s="8"/>
      <c r="AP533" s="8"/>
      <c r="AQ533" s="8"/>
      <c r="AR533" s="40"/>
      <c r="AS533" s="8"/>
      <c r="AT533" s="8"/>
      <c r="AU533" s="40"/>
      <c r="AV533" s="27"/>
      <c r="AW533" s="28"/>
    </row>
    <row r="534" spans="39:49" x14ac:dyDescent="0.25">
      <c r="AM534" s="39"/>
      <c r="AN534" s="7"/>
      <c r="AO534" s="8"/>
      <c r="AP534" s="8"/>
      <c r="AQ534" s="8"/>
      <c r="AR534" s="40"/>
      <c r="AS534" s="8"/>
      <c r="AT534" s="8"/>
      <c r="AU534" s="40"/>
      <c r="AV534" s="27"/>
      <c r="AW534" s="28"/>
    </row>
    <row r="535" spans="39:49" x14ac:dyDescent="0.25">
      <c r="AM535" s="39"/>
      <c r="AN535" s="7"/>
      <c r="AO535" s="8"/>
      <c r="AP535" s="8"/>
      <c r="AQ535" s="8"/>
      <c r="AR535" s="40"/>
      <c r="AS535" s="8"/>
      <c r="AT535" s="8"/>
      <c r="AU535" s="40"/>
      <c r="AV535" s="27"/>
      <c r="AW535" s="28"/>
    </row>
    <row r="536" spans="39:49" x14ac:dyDescent="0.25">
      <c r="AM536" s="39"/>
      <c r="AN536" s="7"/>
      <c r="AO536" s="8"/>
      <c r="AP536" s="8"/>
      <c r="AQ536" s="8"/>
      <c r="AR536" s="40"/>
      <c r="AS536" s="8"/>
      <c r="AT536" s="8"/>
      <c r="AU536" s="40"/>
      <c r="AV536" s="27"/>
      <c r="AW536" s="28"/>
    </row>
    <row r="537" spans="39:49" x14ac:dyDescent="0.25">
      <c r="AM537" s="39"/>
      <c r="AN537" s="7"/>
      <c r="AO537" s="8"/>
      <c r="AP537" s="8"/>
      <c r="AQ537" s="8"/>
      <c r="AR537" s="40"/>
      <c r="AS537" s="8"/>
      <c r="AT537" s="8"/>
      <c r="AU537" s="40"/>
      <c r="AV537" s="27"/>
      <c r="AW537" s="28"/>
    </row>
    <row r="538" spans="39:49" x14ac:dyDescent="0.25">
      <c r="AM538" s="39"/>
      <c r="AN538" s="9"/>
      <c r="AO538" s="10"/>
      <c r="AP538" s="10"/>
      <c r="AQ538" s="10"/>
      <c r="AR538" s="40"/>
      <c r="AS538" s="10"/>
      <c r="AT538" s="10"/>
      <c r="AU538" s="40"/>
      <c r="AV538" s="27"/>
      <c r="AW538" s="28"/>
    </row>
    <row r="539" spans="39:49" x14ac:dyDescent="0.25">
      <c r="AM539" s="39"/>
      <c r="AN539" s="9"/>
      <c r="AO539" s="10"/>
      <c r="AP539" s="10"/>
      <c r="AQ539" s="10"/>
      <c r="AR539" s="40"/>
      <c r="AS539" s="10"/>
      <c r="AT539" s="10"/>
      <c r="AU539" s="40"/>
      <c r="AV539" s="27"/>
      <c r="AW539" s="28"/>
    </row>
    <row r="540" spans="39:49" x14ac:dyDescent="0.25">
      <c r="AM540" s="39"/>
      <c r="AN540" s="9"/>
      <c r="AO540" s="10"/>
      <c r="AP540" s="10"/>
      <c r="AQ540" s="10"/>
      <c r="AR540" s="40"/>
      <c r="AS540" s="10"/>
      <c r="AT540" s="10"/>
      <c r="AU540" s="40"/>
      <c r="AV540" s="27"/>
      <c r="AW540" s="28"/>
    </row>
    <row r="541" spans="39:49" x14ac:dyDescent="0.25">
      <c r="AM541" s="39"/>
      <c r="AN541" s="9"/>
      <c r="AO541" s="10"/>
      <c r="AP541" s="10"/>
      <c r="AQ541" s="10"/>
      <c r="AR541" s="40"/>
      <c r="AS541" s="10"/>
      <c r="AT541" s="10"/>
      <c r="AU541" s="40"/>
      <c r="AV541" s="27"/>
      <c r="AW541" s="28"/>
    </row>
    <row r="542" spans="39:49" x14ac:dyDescent="0.25">
      <c r="AM542" s="39"/>
      <c r="AN542" s="9"/>
      <c r="AO542" s="10"/>
      <c r="AP542" s="10"/>
      <c r="AQ542" s="10"/>
      <c r="AR542" s="40"/>
      <c r="AS542" s="10"/>
      <c r="AT542" s="10"/>
      <c r="AU542" s="40"/>
      <c r="AV542" s="27"/>
      <c r="AW542" s="28"/>
    </row>
    <row r="543" spans="39:49" x14ac:dyDescent="0.25">
      <c r="AM543" s="39"/>
      <c r="AN543" s="9"/>
      <c r="AO543" s="10"/>
      <c r="AP543" s="10"/>
      <c r="AQ543" s="10"/>
      <c r="AR543" s="40"/>
      <c r="AS543" s="10"/>
      <c r="AT543" s="10"/>
      <c r="AU543" s="40"/>
      <c r="AV543" s="27"/>
      <c r="AW543" s="28"/>
    </row>
    <row r="544" spans="39:49" x14ac:dyDescent="0.25">
      <c r="AM544" s="39"/>
      <c r="AN544" s="9"/>
      <c r="AO544" s="10"/>
      <c r="AP544" s="10"/>
      <c r="AQ544" s="10"/>
      <c r="AR544" s="40"/>
      <c r="AS544" s="10"/>
      <c r="AT544" s="10"/>
      <c r="AU544" s="40"/>
      <c r="AV544" s="27"/>
      <c r="AW544" s="28"/>
    </row>
    <row r="545" spans="39:49" x14ac:dyDescent="0.25">
      <c r="AM545" s="39"/>
      <c r="AN545" s="9"/>
      <c r="AO545" s="10"/>
      <c r="AP545" s="10"/>
      <c r="AQ545" s="10"/>
      <c r="AR545" s="40"/>
      <c r="AS545" s="10"/>
      <c r="AT545" s="10"/>
      <c r="AU545" s="40"/>
      <c r="AV545" s="27"/>
      <c r="AW545" s="28"/>
    </row>
    <row r="546" spans="39:49" x14ac:dyDescent="0.25">
      <c r="AM546" s="39"/>
      <c r="AN546" s="9"/>
      <c r="AO546" s="10"/>
      <c r="AP546" s="10"/>
      <c r="AQ546" s="10"/>
      <c r="AR546" s="40"/>
      <c r="AS546" s="10"/>
      <c r="AT546" s="10"/>
      <c r="AU546" s="40"/>
      <c r="AV546" s="27"/>
      <c r="AW546" s="28"/>
    </row>
    <row r="547" spans="39:49" x14ac:dyDescent="0.25">
      <c r="AM547" s="39"/>
      <c r="AN547" s="9"/>
      <c r="AO547" s="10"/>
      <c r="AP547" s="10"/>
      <c r="AQ547" s="10"/>
      <c r="AR547" s="40"/>
      <c r="AS547" s="10"/>
      <c r="AT547" s="10"/>
      <c r="AU547" s="40"/>
      <c r="AV547" s="27"/>
      <c r="AW547" s="28"/>
    </row>
    <row r="548" spans="39:49" x14ac:dyDescent="0.25">
      <c r="AM548" s="39"/>
      <c r="AN548" s="9"/>
      <c r="AO548" s="10"/>
      <c r="AP548" s="10"/>
      <c r="AQ548" s="10"/>
      <c r="AR548" s="40"/>
      <c r="AS548" s="10"/>
      <c r="AT548" s="10"/>
      <c r="AU548" s="40"/>
      <c r="AV548" s="27"/>
      <c r="AW548" s="28"/>
    </row>
    <row r="549" spans="39:49" x14ac:dyDescent="0.25">
      <c r="AM549" s="39"/>
      <c r="AN549" s="9"/>
      <c r="AO549" s="10"/>
      <c r="AP549" s="10"/>
      <c r="AQ549" s="10"/>
      <c r="AR549" s="40"/>
      <c r="AS549" s="10"/>
      <c r="AT549" s="10"/>
      <c r="AU549" s="40"/>
      <c r="AV549" s="27"/>
      <c r="AW549" s="28"/>
    </row>
    <row r="550" spans="39:49" x14ac:dyDescent="0.25">
      <c r="AM550" s="39"/>
      <c r="AN550" s="9"/>
      <c r="AO550" s="10"/>
      <c r="AP550" s="10"/>
      <c r="AQ550" s="10"/>
      <c r="AR550" s="40"/>
      <c r="AS550" s="10"/>
      <c r="AT550" s="10"/>
      <c r="AU550" s="40"/>
      <c r="AV550" s="27"/>
      <c r="AW550" s="28"/>
    </row>
    <row r="551" spans="39:49" x14ac:dyDescent="0.25">
      <c r="AM551" s="39"/>
      <c r="AN551" s="9"/>
      <c r="AO551" s="10"/>
      <c r="AP551" s="10"/>
      <c r="AQ551" s="10"/>
      <c r="AR551" s="40"/>
      <c r="AS551" s="10"/>
      <c r="AT551" s="10"/>
      <c r="AU551" s="40"/>
      <c r="AV551" s="27"/>
      <c r="AW551" s="28"/>
    </row>
    <row r="552" spans="39:49" x14ac:dyDescent="0.25">
      <c r="AM552" s="39"/>
      <c r="AN552" s="9"/>
      <c r="AO552" s="10"/>
      <c r="AP552" s="10"/>
      <c r="AQ552" s="10"/>
      <c r="AR552" s="40"/>
      <c r="AS552" s="10"/>
      <c r="AT552" s="10"/>
      <c r="AU552" s="40"/>
      <c r="AV552" s="27"/>
      <c r="AW552" s="28"/>
    </row>
    <row r="553" spans="39:49" x14ac:dyDescent="0.25">
      <c r="AM553" s="39"/>
      <c r="AN553" s="9"/>
      <c r="AO553" s="10"/>
      <c r="AP553" s="10"/>
      <c r="AQ553" s="10"/>
      <c r="AR553" s="40"/>
      <c r="AS553" s="10"/>
      <c r="AT553" s="10"/>
      <c r="AU553" s="40"/>
      <c r="AV553" s="27"/>
      <c r="AW553" s="28"/>
    </row>
    <row r="554" spans="39:49" x14ac:dyDescent="0.25">
      <c r="AM554" s="39"/>
      <c r="AN554" s="9"/>
      <c r="AO554" s="10"/>
      <c r="AP554" s="10"/>
      <c r="AQ554" s="10"/>
      <c r="AR554" s="40"/>
      <c r="AS554" s="10"/>
      <c r="AT554" s="10"/>
      <c r="AU554" s="40"/>
      <c r="AV554" s="27"/>
      <c r="AW554" s="28"/>
    </row>
    <row r="555" spans="39:49" x14ac:dyDescent="0.25">
      <c r="AM555" s="39"/>
      <c r="AN555" s="9"/>
      <c r="AO555" s="10"/>
      <c r="AP555" s="10"/>
      <c r="AQ555" s="10"/>
      <c r="AR555" s="40"/>
      <c r="AS555" s="10"/>
      <c r="AT555" s="10"/>
      <c r="AU555" s="40"/>
      <c r="AV555" s="27"/>
      <c r="AW555" s="28"/>
    </row>
    <row r="556" spans="39:49" x14ac:dyDescent="0.25">
      <c r="AM556" s="39"/>
      <c r="AN556" s="9"/>
      <c r="AO556" s="10"/>
      <c r="AP556" s="10"/>
      <c r="AQ556" s="10"/>
      <c r="AR556" s="40"/>
      <c r="AS556" s="10"/>
      <c r="AT556" s="10"/>
      <c r="AU556" s="40"/>
      <c r="AV556" s="27"/>
      <c r="AW556" s="28"/>
    </row>
    <row r="557" spans="39:49" x14ac:dyDescent="0.25">
      <c r="AM557" s="39"/>
      <c r="AN557" s="9"/>
      <c r="AO557" s="10"/>
      <c r="AP557" s="10"/>
      <c r="AQ557" s="10"/>
      <c r="AR557" s="40"/>
      <c r="AS557" s="10"/>
      <c r="AT557" s="10"/>
      <c r="AU557" s="40"/>
      <c r="AV557" s="27"/>
      <c r="AW557" s="28"/>
    </row>
    <row r="558" spans="39:49" x14ac:dyDescent="0.25">
      <c r="AM558" s="39"/>
      <c r="AN558" s="9"/>
      <c r="AO558" s="10"/>
      <c r="AP558" s="10"/>
      <c r="AQ558" s="10"/>
      <c r="AR558" s="40"/>
      <c r="AS558" s="10"/>
      <c r="AT558" s="10"/>
      <c r="AU558" s="40"/>
      <c r="AV558" s="27"/>
      <c r="AW558" s="28"/>
    </row>
    <row r="559" spans="39:49" x14ac:dyDescent="0.25">
      <c r="AM559" s="39"/>
      <c r="AN559" s="9"/>
      <c r="AO559" s="10"/>
      <c r="AP559" s="10"/>
      <c r="AQ559" s="10"/>
      <c r="AR559" s="40"/>
      <c r="AS559" s="10"/>
      <c r="AT559" s="10"/>
      <c r="AU559" s="40"/>
      <c r="AV559" s="27"/>
      <c r="AW559" s="28"/>
    </row>
    <row r="560" spans="39:49" x14ac:dyDescent="0.25">
      <c r="AM560" s="39"/>
      <c r="AN560" s="9"/>
      <c r="AO560" s="10"/>
      <c r="AP560" s="10"/>
      <c r="AQ560" s="10"/>
      <c r="AR560" s="40"/>
      <c r="AS560" s="10"/>
      <c r="AT560" s="10"/>
      <c r="AU560" s="40"/>
      <c r="AV560" s="27"/>
      <c r="AW560" s="28"/>
    </row>
    <row r="561" spans="39:49" x14ac:dyDescent="0.25">
      <c r="AM561" s="39"/>
      <c r="AN561" s="9"/>
      <c r="AO561" s="10"/>
      <c r="AP561" s="10"/>
      <c r="AQ561" s="10"/>
      <c r="AR561" s="40"/>
      <c r="AS561" s="10"/>
      <c r="AT561" s="10"/>
      <c r="AU561" s="40"/>
      <c r="AV561" s="27"/>
      <c r="AW561" s="28"/>
    </row>
    <row r="562" spans="39:49" x14ac:dyDescent="0.25">
      <c r="AM562" s="39"/>
      <c r="AN562" s="9"/>
      <c r="AO562" s="10"/>
      <c r="AP562" s="10"/>
      <c r="AQ562" s="10"/>
      <c r="AR562" s="40"/>
      <c r="AS562" s="10"/>
      <c r="AT562" s="10"/>
      <c r="AU562" s="40"/>
      <c r="AV562" s="27"/>
      <c r="AW562" s="28"/>
    </row>
    <row r="563" spans="39:49" x14ac:dyDescent="0.25">
      <c r="AM563" s="39"/>
      <c r="AN563" s="9"/>
      <c r="AO563" s="10"/>
      <c r="AP563" s="10"/>
      <c r="AQ563" s="10"/>
      <c r="AR563" s="40"/>
      <c r="AS563" s="10"/>
      <c r="AT563" s="10"/>
      <c r="AU563" s="40"/>
      <c r="AV563" s="27"/>
      <c r="AW563" s="28"/>
    </row>
    <row r="564" spans="39:49" x14ac:dyDescent="0.25">
      <c r="AM564" s="39"/>
      <c r="AN564" s="9"/>
      <c r="AO564" s="10"/>
      <c r="AP564" s="10"/>
      <c r="AQ564" s="10"/>
      <c r="AR564" s="40"/>
      <c r="AS564" s="10"/>
      <c r="AT564" s="10"/>
      <c r="AU564" s="40"/>
      <c r="AV564" s="27"/>
      <c r="AW564" s="28"/>
    </row>
    <row r="565" spans="39:49" x14ac:dyDescent="0.25">
      <c r="AM565" s="39"/>
      <c r="AN565" s="9"/>
      <c r="AO565" s="10"/>
      <c r="AP565" s="10"/>
      <c r="AQ565" s="10"/>
      <c r="AR565" s="40"/>
      <c r="AS565" s="10"/>
      <c r="AT565" s="10"/>
      <c r="AU565" s="40"/>
      <c r="AV565" s="27"/>
      <c r="AW565" s="28"/>
    </row>
    <row r="566" spans="39:49" x14ac:dyDescent="0.25">
      <c r="AM566" s="39"/>
      <c r="AN566" s="9"/>
      <c r="AO566" s="10"/>
      <c r="AP566" s="10"/>
      <c r="AQ566" s="10"/>
      <c r="AR566" s="40"/>
      <c r="AS566" s="10"/>
      <c r="AT566" s="10"/>
      <c r="AU566" s="40"/>
      <c r="AV566" s="27"/>
      <c r="AW566" s="28"/>
    </row>
    <row r="567" spans="39:49" x14ac:dyDescent="0.25">
      <c r="AM567" s="39"/>
      <c r="AN567" s="9"/>
      <c r="AO567" s="10"/>
      <c r="AP567" s="10"/>
      <c r="AQ567" s="10"/>
      <c r="AR567" s="40"/>
      <c r="AS567" s="10"/>
      <c r="AT567" s="10"/>
      <c r="AU567" s="40"/>
      <c r="AV567" s="27"/>
      <c r="AW567" s="28"/>
    </row>
    <row r="568" spans="39:49" x14ac:dyDescent="0.25">
      <c r="AM568" s="39"/>
      <c r="AN568" s="9"/>
      <c r="AO568" s="10"/>
      <c r="AP568" s="10"/>
      <c r="AQ568" s="10"/>
      <c r="AR568" s="40"/>
      <c r="AS568" s="10"/>
      <c r="AT568" s="10"/>
      <c r="AU568" s="40"/>
      <c r="AV568" s="27"/>
      <c r="AW568" s="28"/>
    </row>
    <row r="569" spans="39:49" x14ac:dyDescent="0.25">
      <c r="AM569" s="39"/>
      <c r="AN569" s="9"/>
      <c r="AO569" s="10"/>
      <c r="AP569" s="10"/>
      <c r="AQ569" s="10"/>
      <c r="AR569" s="40"/>
      <c r="AS569" s="10"/>
      <c r="AT569" s="10"/>
      <c r="AU569" s="40"/>
      <c r="AV569" s="27"/>
      <c r="AW569" s="28"/>
    </row>
    <row r="570" spans="39:49" x14ac:dyDescent="0.25">
      <c r="AM570" s="39"/>
      <c r="AN570" s="9"/>
      <c r="AO570" s="10"/>
      <c r="AP570" s="10"/>
      <c r="AQ570" s="10"/>
      <c r="AR570" s="40"/>
      <c r="AS570" s="10"/>
      <c r="AT570" s="10"/>
      <c r="AU570" s="40"/>
      <c r="AV570" s="27"/>
      <c r="AW570" s="28"/>
    </row>
    <row r="571" spans="39:49" x14ac:dyDescent="0.25">
      <c r="AM571" s="39"/>
      <c r="AN571" s="9"/>
      <c r="AO571" s="10"/>
      <c r="AP571" s="10"/>
      <c r="AQ571" s="10"/>
      <c r="AR571" s="40"/>
      <c r="AS571" s="10"/>
      <c r="AT571" s="10"/>
      <c r="AU571" s="40"/>
      <c r="AV571" s="27"/>
      <c r="AW571" s="28"/>
    </row>
    <row r="572" spans="39:49" x14ac:dyDescent="0.25">
      <c r="AM572" s="39"/>
      <c r="AN572" s="9"/>
      <c r="AO572" s="10"/>
      <c r="AP572" s="10"/>
      <c r="AQ572" s="10"/>
      <c r="AR572" s="10"/>
      <c r="AS572" s="10"/>
      <c r="AT572" s="10"/>
      <c r="AU572" s="40"/>
      <c r="AV572" s="27"/>
      <c r="AW572" s="28"/>
    </row>
    <row r="573" spans="39:49" x14ac:dyDescent="0.25">
      <c r="AM573" s="39"/>
      <c r="AN573" s="9"/>
      <c r="AO573" s="10"/>
      <c r="AP573" s="10"/>
      <c r="AQ573" s="10"/>
      <c r="AR573" s="10"/>
      <c r="AS573" s="10"/>
      <c r="AT573" s="10"/>
      <c r="AU573" s="40"/>
      <c r="AV573" s="27"/>
      <c r="AW573" s="28"/>
    </row>
    <row r="574" spans="39:49" x14ac:dyDescent="0.25">
      <c r="AM574" s="39"/>
      <c r="AN574" s="9"/>
      <c r="AO574" s="10"/>
      <c r="AP574" s="10"/>
      <c r="AQ574" s="10"/>
      <c r="AR574" s="10"/>
      <c r="AS574" s="10"/>
      <c r="AT574" s="10"/>
      <c r="AU574" s="40"/>
      <c r="AV574" s="27"/>
      <c r="AW574" s="28"/>
    </row>
    <row r="575" spans="39:49" x14ac:dyDescent="0.25">
      <c r="AM575" s="39"/>
      <c r="AN575" s="9"/>
      <c r="AO575" s="10"/>
      <c r="AP575" s="10"/>
      <c r="AQ575" s="10"/>
      <c r="AR575" s="10"/>
      <c r="AS575" s="10"/>
      <c r="AT575" s="10"/>
      <c r="AU575" s="40"/>
      <c r="AV575" s="27"/>
      <c r="AW575" s="28"/>
    </row>
    <row r="576" spans="39:49" x14ac:dyDescent="0.25">
      <c r="AM576" s="39"/>
      <c r="AN576" s="9"/>
      <c r="AO576" s="10"/>
      <c r="AP576" s="10"/>
      <c r="AQ576" s="10"/>
      <c r="AR576" s="10"/>
      <c r="AS576" s="10"/>
      <c r="AT576" s="10"/>
      <c r="AU576" s="40"/>
      <c r="AV576" s="27"/>
      <c r="AW576" s="28"/>
    </row>
    <row r="577" spans="39:49" x14ac:dyDescent="0.25">
      <c r="AM577" s="39"/>
      <c r="AN577" s="9"/>
      <c r="AO577" s="10"/>
      <c r="AP577" s="10"/>
      <c r="AQ577" s="10"/>
      <c r="AR577" s="10"/>
      <c r="AS577" s="10"/>
      <c r="AT577" s="10"/>
      <c r="AU577" s="40"/>
      <c r="AV577" s="27"/>
      <c r="AW577" s="28"/>
    </row>
    <row r="578" spans="39:49" x14ac:dyDescent="0.25">
      <c r="AM578" s="39"/>
      <c r="AN578" s="9"/>
      <c r="AO578" s="10"/>
      <c r="AP578" s="10"/>
      <c r="AQ578" s="10"/>
      <c r="AR578" s="10"/>
      <c r="AS578" s="10"/>
      <c r="AT578" s="10"/>
      <c r="AU578" s="40"/>
      <c r="AV578" s="27"/>
      <c r="AW578" s="28"/>
    </row>
    <row r="579" spans="39:49" x14ac:dyDescent="0.25">
      <c r="AM579" s="39"/>
      <c r="AN579" s="9"/>
      <c r="AO579" s="10"/>
      <c r="AP579" s="10"/>
      <c r="AQ579" s="10"/>
      <c r="AR579" s="10"/>
      <c r="AS579" s="10"/>
      <c r="AT579" s="10"/>
      <c r="AU579" s="40"/>
      <c r="AV579" s="27"/>
      <c r="AW579" s="28"/>
    </row>
    <row r="580" spans="39:49" x14ac:dyDescent="0.25">
      <c r="AM580" s="39"/>
      <c r="AN580" s="9"/>
      <c r="AO580" s="10"/>
      <c r="AP580" s="10"/>
      <c r="AQ580" s="10"/>
      <c r="AR580" s="10"/>
      <c r="AS580" s="10"/>
      <c r="AT580" s="10"/>
      <c r="AU580" s="40"/>
      <c r="AV580" s="27"/>
      <c r="AW580" s="28"/>
    </row>
    <row r="581" spans="39:49" x14ac:dyDescent="0.25">
      <c r="AM581" s="39"/>
      <c r="AN581" s="9"/>
      <c r="AO581" s="10"/>
      <c r="AP581" s="10"/>
      <c r="AQ581" s="10"/>
      <c r="AR581" s="10"/>
      <c r="AS581" s="10"/>
      <c r="AT581" s="10"/>
      <c r="AU581" s="40"/>
      <c r="AV581" s="27"/>
      <c r="AW581" s="28"/>
    </row>
    <row r="582" spans="39:49" x14ac:dyDescent="0.25">
      <c r="AM582" s="39"/>
      <c r="AN582" s="9"/>
      <c r="AO582" s="10"/>
      <c r="AP582" s="10"/>
      <c r="AQ582" s="10"/>
      <c r="AR582" s="10"/>
      <c r="AS582" s="10"/>
      <c r="AT582" s="10"/>
      <c r="AU582" s="40"/>
      <c r="AV582" s="27"/>
      <c r="AW582" s="28"/>
    </row>
    <row r="583" spans="39:49" x14ac:dyDescent="0.25">
      <c r="AM583" s="39"/>
      <c r="AN583" s="9"/>
      <c r="AO583" s="10"/>
      <c r="AP583" s="10"/>
      <c r="AQ583" s="10"/>
      <c r="AR583" s="10"/>
      <c r="AS583" s="10"/>
      <c r="AT583" s="10"/>
      <c r="AU583" s="40"/>
      <c r="AV583" s="27"/>
      <c r="AW583" s="28"/>
    </row>
    <row r="584" spans="39:49" x14ac:dyDescent="0.25">
      <c r="AM584" s="39"/>
      <c r="AN584" s="9"/>
      <c r="AO584" s="10"/>
      <c r="AP584" s="10"/>
      <c r="AQ584" s="10"/>
      <c r="AR584" s="10"/>
      <c r="AS584" s="10"/>
      <c r="AT584" s="10"/>
      <c r="AU584" s="40"/>
      <c r="AV584" s="27"/>
      <c r="AW584" s="28"/>
    </row>
    <row r="585" spans="39:49" x14ac:dyDescent="0.25">
      <c r="AM585" s="39"/>
      <c r="AN585" s="9"/>
      <c r="AO585" s="10"/>
      <c r="AP585" s="10"/>
      <c r="AQ585" s="10"/>
      <c r="AR585" s="10"/>
      <c r="AS585" s="10"/>
      <c r="AT585" s="10"/>
      <c r="AU585" s="40"/>
      <c r="AV585" s="27"/>
      <c r="AW585" s="28"/>
    </row>
    <row r="586" spans="39:49" x14ac:dyDescent="0.25">
      <c r="AM586" s="39"/>
      <c r="AN586" s="9"/>
      <c r="AO586" s="10"/>
      <c r="AP586" s="10"/>
      <c r="AQ586" s="10"/>
      <c r="AR586" s="10"/>
      <c r="AS586" s="10"/>
      <c r="AT586" s="10"/>
      <c r="AU586" s="40"/>
      <c r="AV586" s="27"/>
      <c r="AW586" s="28"/>
    </row>
    <row r="587" spans="39:49" x14ac:dyDescent="0.25">
      <c r="AM587" s="39"/>
      <c r="AN587" s="9"/>
      <c r="AO587" s="10"/>
      <c r="AP587" s="10"/>
      <c r="AQ587" s="10"/>
      <c r="AR587" s="10"/>
      <c r="AS587" s="10"/>
      <c r="AT587" s="10"/>
      <c r="AU587" s="40"/>
      <c r="AV587" s="27"/>
      <c r="AW587" s="28"/>
    </row>
    <row r="588" spans="39:49" x14ac:dyDescent="0.25">
      <c r="AM588" s="39"/>
      <c r="AN588" s="9"/>
      <c r="AO588" s="10"/>
      <c r="AP588" s="10"/>
      <c r="AQ588" s="10"/>
      <c r="AR588" s="10"/>
      <c r="AS588" s="10"/>
      <c r="AT588" s="10"/>
      <c r="AU588" s="40"/>
      <c r="AV588" s="27"/>
      <c r="AW588" s="28"/>
    </row>
    <row r="589" spans="39:49" x14ac:dyDescent="0.25">
      <c r="AM589" s="39"/>
      <c r="AN589" s="9"/>
      <c r="AO589" s="10"/>
      <c r="AP589" s="10"/>
      <c r="AQ589" s="10"/>
      <c r="AR589" s="10"/>
      <c r="AS589" s="10"/>
      <c r="AT589" s="10"/>
      <c r="AU589" s="40"/>
      <c r="AV589" s="27"/>
      <c r="AW589" s="28"/>
    </row>
    <row r="590" spans="39:49" x14ac:dyDescent="0.25">
      <c r="AM590" s="39"/>
      <c r="AN590" s="9"/>
      <c r="AO590" s="10"/>
      <c r="AP590" s="10"/>
      <c r="AQ590" s="10"/>
      <c r="AR590" s="10"/>
      <c r="AS590" s="10"/>
      <c r="AT590" s="10"/>
      <c r="AU590" s="40"/>
      <c r="AV590" s="27"/>
      <c r="AW590" s="28"/>
    </row>
    <row r="591" spans="39:49" x14ac:dyDescent="0.25">
      <c r="AM591" s="39"/>
      <c r="AN591" s="9"/>
      <c r="AO591" s="10"/>
      <c r="AP591" s="10"/>
      <c r="AQ591" s="10"/>
      <c r="AR591" s="10"/>
      <c r="AS591" s="10"/>
      <c r="AT591" s="10"/>
      <c r="AU591" s="40"/>
      <c r="AV591" s="27"/>
      <c r="AW591" s="28"/>
    </row>
    <row r="592" spans="39:49" x14ac:dyDescent="0.25">
      <c r="AM592" s="39"/>
      <c r="AN592" s="9"/>
      <c r="AO592" s="10"/>
      <c r="AP592" s="10"/>
      <c r="AQ592" s="10"/>
      <c r="AR592" s="10"/>
      <c r="AS592" s="10"/>
      <c r="AT592" s="10"/>
      <c r="AU592" s="40"/>
      <c r="AV592" s="27"/>
      <c r="AW592" s="28"/>
    </row>
    <row r="593" spans="39:49" x14ac:dyDescent="0.25">
      <c r="AM593" s="39"/>
      <c r="AN593" s="9"/>
      <c r="AO593" s="10"/>
      <c r="AP593" s="10"/>
      <c r="AQ593" s="10"/>
      <c r="AR593" s="10"/>
      <c r="AS593" s="10"/>
      <c r="AT593" s="10"/>
      <c r="AU593" s="40"/>
      <c r="AV593" s="27"/>
      <c r="AW593" s="28"/>
    </row>
    <row r="594" spans="39:49" x14ac:dyDescent="0.25">
      <c r="AM594" s="39"/>
      <c r="AN594" s="9"/>
      <c r="AO594" s="10"/>
      <c r="AP594" s="10"/>
      <c r="AQ594" s="10"/>
      <c r="AR594" s="10"/>
      <c r="AS594" s="10"/>
      <c r="AT594" s="10"/>
      <c r="AU594" s="40"/>
      <c r="AV594" s="27"/>
      <c r="AW594" s="28"/>
    </row>
    <row r="595" spans="39:49" x14ac:dyDescent="0.25">
      <c r="AM595" s="39"/>
      <c r="AN595" s="9"/>
      <c r="AO595" s="10"/>
      <c r="AP595" s="10"/>
      <c r="AQ595" s="10"/>
      <c r="AR595" s="10"/>
      <c r="AS595" s="10"/>
      <c r="AT595" s="10"/>
      <c r="AU595" s="40"/>
      <c r="AV595" s="27"/>
      <c r="AW595" s="28"/>
    </row>
    <row r="596" spans="39:49" x14ac:dyDescent="0.25">
      <c r="AM596" s="39"/>
      <c r="AN596" s="9"/>
      <c r="AO596" s="10"/>
      <c r="AP596" s="10"/>
      <c r="AQ596" s="10"/>
      <c r="AR596" s="10"/>
      <c r="AS596" s="10"/>
      <c r="AT596" s="10"/>
      <c r="AU596" s="40"/>
      <c r="AV596" s="27"/>
      <c r="AW596" s="28"/>
    </row>
    <row r="597" spans="39:49" x14ac:dyDescent="0.25">
      <c r="AM597" s="39"/>
      <c r="AN597" s="9"/>
      <c r="AO597" s="10"/>
      <c r="AP597" s="10"/>
      <c r="AQ597" s="10"/>
      <c r="AR597" s="10"/>
      <c r="AS597" s="10"/>
      <c r="AT597" s="10"/>
      <c r="AU597" s="40"/>
      <c r="AV597" s="27"/>
      <c r="AW597" s="28"/>
    </row>
    <row r="598" spans="39:49" x14ac:dyDescent="0.25">
      <c r="AM598" s="39"/>
      <c r="AN598" s="9"/>
      <c r="AO598" s="10"/>
      <c r="AP598" s="10"/>
      <c r="AQ598" s="10"/>
      <c r="AR598" s="10"/>
      <c r="AS598" s="10"/>
      <c r="AT598" s="10"/>
      <c r="AU598" s="40"/>
      <c r="AV598" s="27"/>
      <c r="AW598" s="28"/>
    </row>
    <row r="599" spans="39:49" x14ac:dyDescent="0.25">
      <c r="AM599" s="39"/>
      <c r="AN599" s="9"/>
      <c r="AO599" s="10"/>
      <c r="AP599" s="10"/>
      <c r="AQ599" s="10"/>
      <c r="AR599" s="10"/>
      <c r="AS599" s="10"/>
      <c r="AT599" s="10"/>
      <c r="AU599" s="40"/>
      <c r="AV599" s="27"/>
      <c r="AW599" s="28"/>
    </row>
    <row r="600" spans="39:49" x14ac:dyDescent="0.25">
      <c r="AM600" s="39"/>
      <c r="AN600" s="9"/>
      <c r="AO600" s="10"/>
      <c r="AP600" s="10"/>
      <c r="AQ600" s="10"/>
      <c r="AR600" s="10"/>
      <c r="AS600" s="10"/>
      <c r="AT600" s="10"/>
      <c r="AU600" s="40"/>
      <c r="AV600" s="27"/>
      <c r="AW600" s="28"/>
    </row>
    <row r="601" spans="39:49" x14ac:dyDescent="0.25">
      <c r="AM601" s="39"/>
      <c r="AN601" s="9"/>
      <c r="AO601" s="10"/>
      <c r="AP601" s="10"/>
      <c r="AQ601" s="10"/>
      <c r="AR601" s="10"/>
      <c r="AS601" s="10"/>
      <c r="AT601" s="10"/>
      <c r="AU601" s="40"/>
      <c r="AV601" s="27"/>
      <c r="AW601" s="28"/>
    </row>
    <row r="602" spans="39:49" x14ac:dyDescent="0.25">
      <c r="AM602" s="39"/>
      <c r="AN602" s="9"/>
      <c r="AO602" s="10"/>
      <c r="AP602" s="10"/>
      <c r="AQ602" s="10"/>
      <c r="AR602" s="10"/>
      <c r="AS602" s="10"/>
      <c r="AT602" s="10"/>
      <c r="AU602" s="40"/>
      <c r="AV602" s="27"/>
      <c r="AW602" s="28"/>
    </row>
    <row r="603" spans="39:49" x14ac:dyDescent="0.25">
      <c r="AM603" s="39"/>
      <c r="AN603" s="9"/>
      <c r="AO603" s="10"/>
      <c r="AP603" s="10"/>
      <c r="AQ603" s="10"/>
      <c r="AR603" s="10"/>
      <c r="AS603" s="10"/>
      <c r="AT603" s="10"/>
      <c r="AU603" s="40"/>
      <c r="AV603" s="27"/>
      <c r="AW603" s="28"/>
    </row>
    <row r="604" spans="39:49" x14ac:dyDescent="0.25">
      <c r="AM604" s="39"/>
      <c r="AN604" s="9"/>
      <c r="AO604" s="10"/>
      <c r="AP604" s="10"/>
      <c r="AQ604" s="10"/>
      <c r="AR604" s="10"/>
      <c r="AS604" s="10"/>
      <c r="AT604" s="10"/>
      <c r="AU604" s="40"/>
      <c r="AV604" s="27"/>
      <c r="AW604" s="28"/>
    </row>
    <row r="605" spans="39:49" x14ac:dyDescent="0.25">
      <c r="AM605" s="39"/>
      <c r="AN605" s="9"/>
      <c r="AO605" s="10"/>
      <c r="AP605" s="10"/>
      <c r="AQ605" s="10"/>
      <c r="AR605" s="10"/>
      <c r="AS605" s="10"/>
      <c r="AT605" s="10"/>
      <c r="AU605" s="40"/>
      <c r="AV605" s="27"/>
      <c r="AW605" s="28"/>
    </row>
    <row r="606" spans="39:49" x14ac:dyDescent="0.25">
      <c r="AM606" s="39"/>
      <c r="AN606" s="9"/>
      <c r="AO606" s="10"/>
      <c r="AP606" s="10"/>
      <c r="AQ606" s="10"/>
      <c r="AR606" s="10"/>
      <c r="AS606" s="10"/>
      <c r="AT606" s="10"/>
      <c r="AU606" s="40"/>
      <c r="AV606" s="27"/>
      <c r="AW606" s="28"/>
    </row>
    <row r="607" spans="39:49" x14ac:dyDescent="0.25">
      <c r="AM607" s="39"/>
      <c r="AN607" s="9"/>
      <c r="AO607" s="10"/>
      <c r="AP607" s="10"/>
      <c r="AQ607" s="10"/>
      <c r="AR607" s="10"/>
      <c r="AS607" s="10"/>
      <c r="AT607" s="10"/>
      <c r="AU607" s="40"/>
      <c r="AV607" s="27"/>
      <c r="AW607" s="28"/>
    </row>
    <row r="608" spans="39:49" x14ac:dyDescent="0.25">
      <c r="AM608" s="39"/>
      <c r="AN608" s="9"/>
      <c r="AO608" s="10"/>
      <c r="AP608" s="10"/>
      <c r="AQ608" s="10"/>
      <c r="AR608" s="10"/>
      <c r="AS608" s="10"/>
      <c r="AT608" s="10"/>
      <c r="AU608" s="40"/>
      <c r="AV608" s="27"/>
      <c r="AW608" s="28"/>
    </row>
    <row r="609" spans="39:49" x14ac:dyDescent="0.25">
      <c r="AM609" s="39"/>
      <c r="AN609" s="9"/>
      <c r="AO609" s="10"/>
      <c r="AP609" s="10"/>
      <c r="AQ609" s="10"/>
      <c r="AR609" s="10"/>
      <c r="AS609" s="10"/>
      <c r="AT609" s="10"/>
      <c r="AU609" s="40"/>
      <c r="AV609" s="27"/>
      <c r="AW609" s="28"/>
    </row>
    <row r="610" spans="39:49" x14ac:dyDescent="0.25">
      <c r="AM610" s="39"/>
      <c r="AN610" s="9"/>
      <c r="AO610" s="10"/>
      <c r="AP610" s="10"/>
      <c r="AQ610" s="10"/>
      <c r="AR610" s="10"/>
      <c r="AS610" s="10"/>
      <c r="AT610" s="10"/>
      <c r="AU610" s="40"/>
      <c r="AV610" s="27"/>
      <c r="AW610" s="28"/>
    </row>
    <row r="611" spans="39:49" x14ac:dyDescent="0.25">
      <c r="AM611" s="39"/>
      <c r="AN611" s="9"/>
      <c r="AO611" s="10"/>
      <c r="AP611" s="10"/>
      <c r="AQ611" s="10"/>
      <c r="AR611" s="10"/>
      <c r="AS611" s="10"/>
      <c r="AT611" s="10"/>
      <c r="AU611" s="40"/>
      <c r="AV611" s="27"/>
      <c r="AW611" s="28"/>
    </row>
    <row r="612" spans="39:49" x14ac:dyDescent="0.25">
      <c r="AM612" s="39"/>
      <c r="AN612" s="9"/>
      <c r="AO612" s="10"/>
      <c r="AP612" s="10"/>
      <c r="AQ612" s="10"/>
      <c r="AR612" s="10"/>
      <c r="AS612" s="10"/>
      <c r="AT612" s="10"/>
      <c r="AU612" s="40"/>
      <c r="AV612" s="27"/>
      <c r="AW612" s="28"/>
    </row>
    <row r="613" spans="39:49" x14ac:dyDescent="0.25">
      <c r="AM613" s="39"/>
      <c r="AN613" s="9"/>
      <c r="AO613" s="10"/>
      <c r="AP613" s="10"/>
      <c r="AQ613" s="10"/>
      <c r="AR613" s="10"/>
      <c r="AS613" s="10"/>
      <c r="AT613" s="10"/>
      <c r="AU613" s="40"/>
      <c r="AV613" s="27"/>
      <c r="AW613" s="28"/>
    </row>
    <row r="614" spans="39:49" x14ac:dyDescent="0.25">
      <c r="AM614" s="39"/>
      <c r="AN614" s="9"/>
      <c r="AO614" s="10"/>
      <c r="AP614" s="10"/>
      <c r="AQ614" s="10"/>
      <c r="AR614" s="10"/>
      <c r="AS614" s="10"/>
      <c r="AT614" s="10"/>
      <c r="AU614" s="40"/>
      <c r="AV614" s="27"/>
      <c r="AW614" s="28"/>
    </row>
    <row r="615" spans="39:49" x14ac:dyDescent="0.25">
      <c r="AM615" s="39"/>
      <c r="AN615" s="9"/>
      <c r="AO615" s="10"/>
      <c r="AP615" s="10"/>
      <c r="AQ615" s="10"/>
      <c r="AR615" s="10"/>
      <c r="AS615" s="10"/>
      <c r="AT615" s="10"/>
      <c r="AU615" s="40"/>
      <c r="AV615" s="27"/>
      <c r="AW615" s="28"/>
    </row>
    <row r="616" spans="39:49" x14ac:dyDescent="0.25">
      <c r="AM616" s="39"/>
      <c r="AN616" s="9"/>
      <c r="AO616" s="10"/>
      <c r="AP616" s="10"/>
      <c r="AQ616" s="10"/>
      <c r="AR616" s="10"/>
      <c r="AS616" s="10"/>
      <c r="AT616" s="10"/>
      <c r="AU616" s="40"/>
      <c r="AV616" s="27"/>
      <c r="AW616" s="28"/>
    </row>
    <row r="617" spans="39:49" x14ac:dyDescent="0.25">
      <c r="AM617" s="39"/>
      <c r="AN617" s="9"/>
      <c r="AO617" s="10"/>
      <c r="AP617" s="10"/>
      <c r="AQ617" s="10"/>
      <c r="AR617" s="10"/>
      <c r="AS617" s="10"/>
      <c r="AT617" s="10"/>
      <c r="AU617" s="40"/>
      <c r="AV617" s="27"/>
      <c r="AW617" s="28"/>
    </row>
    <row r="618" spans="39:49" x14ac:dyDescent="0.25">
      <c r="AM618" s="39"/>
      <c r="AN618" s="9"/>
      <c r="AO618" s="10"/>
      <c r="AP618" s="10"/>
      <c r="AQ618" s="10"/>
      <c r="AR618" s="10"/>
      <c r="AS618" s="10"/>
      <c r="AT618" s="10"/>
      <c r="AU618" s="40"/>
      <c r="AV618" s="27"/>
      <c r="AW618" s="28"/>
    </row>
    <row r="619" spans="39:49" x14ac:dyDescent="0.25">
      <c r="AM619" s="39"/>
      <c r="AN619" s="9"/>
      <c r="AO619" s="10"/>
      <c r="AP619" s="10"/>
      <c r="AQ619" s="10"/>
      <c r="AR619" s="10"/>
      <c r="AS619" s="10"/>
      <c r="AT619" s="10"/>
      <c r="AU619" s="40"/>
      <c r="AV619" s="27"/>
      <c r="AW619" s="28"/>
    </row>
    <row r="620" spans="39:49" x14ac:dyDescent="0.25">
      <c r="AM620" s="39"/>
      <c r="AN620" s="9"/>
      <c r="AO620" s="10"/>
      <c r="AP620" s="10"/>
      <c r="AQ620" s="10"/>
      <c r="AR620" s="10"/>
      <c r="AS620" s="10"/>
      <c r="AT620" s="10"/>
      <c r="AU620" s="40"/>
      <c r="AV620" s="27"/>
      <c r="AW620" s="28"/>
    </row>
    <row r="621" spans="39:49" x14ac:dyDescent="0.25">
      <c r="AM621" s="39"/>
      <c r="AN621" s="9"/>
      <c r="AO621" s="10"/>
      <c r="AP621" s="10"/>
      <c r="AQ621" s="10"/>
      <c r="AR621" s="10"/>
      <c r="AS621" s="10"/>
      <c r="AT621" s="10"/>
      <c r="AU621" s="40"/>
      <c r="AV621" s="27"/>
      <c r="AW621" s="28"/>
    </row>
    <row r="622" spans="39:49" x14ac:dyDescent="0.25">
      <c r="AM622" s="39"/>
      <c r="AN622" s="9"/>
      <c r="AO622" s="10"/>
      <c r="AP622" s="10"/>
      <c r="AQ622" s="10"/>
      <c r="AR622" s="10"/>
      <c r="AS622" s="10"/>
      <c r="AT622" s="10"/>
      <c r="AU622" s="40"/>
      <c r="AV622" s="27"/>
      <c r="AW622" s="28"/>
    </row>
    <row r="623" spans="39:49" x14ac:dyDescent="0.25">
      <c r="AM623" s="39"/>
      <c r="AN623" s="9"/>
      <c r="AO623" s="10"/>
      <c r="AP623" s="10"/>
      <c r="AQ623" s="10"/>
      <c r="AR623" s="10"/>
      <c r="AS623" s="10"/>
      <c r="AT623" s="10"/>
      <c r="AU623" s="40"/>
      <c r="AV623" s="27"/>
      <c r="AW623" s="28"/>
    </row>
    <row r="624" spans="39:49" x14ac:dyDescent="0.25">
      <c r="AM624" s="39"/>
      <c r="AN624" s="9"/>
      <c r="AO624" s="10"/>
      <c r="AP624" s="10"/>
      <c r="AQ624" s="10"/>
      <c r="AR624" s="10"/>
      <c r="AS624" s="10"/>
      <c r="AT624" s="10"/>
      <c r="AU624" s="40"/>
      <c r="AV624" s="27"/>
      <c r="AW624" s="28"/>
    </row>
    <row r="625" spans="39:49" x14ac:dyDescent="0.25">
      <c r="AM625" s="39"/>
      <c r="AN625" s="9"/>
      <c r="AO625" s="10"/>
      <c r="AP625" s="10"/>
      <c r="AQ625" s="10"/>
      <c r="AR625" s="10"/>
      <c r="AS625" s="10"/>
      <c r="AT625" s="10"/>
      <c r="AU625" s="40"/>
      <c r="AV625" s="27"/>
      <c r="AW625" s="28"/>
    </row>
    <row r="626" spans="39:49" x14ac:dyDescent="0.25">
      <c r="AM626" s="39"/>
      <c r="AN626" s="9"/>
      <c r="AO626" s="10"/>
      <c r="AP626" s="10"/>
      <c r="AQ626" s="10"/>
      <c r="AR626" s="10"/>
      <c r="AS626" s="10"/>
      <c r="AT626" s="10"/>
      <c r="AU626" s="40"/>
      <c r="AV626" s="27"/>
      <c r="AW626" s="28"/>
    </row>
    <row r="627" spans="39:49" x14ac:dyDescent="0.25">
      <c r="AM627" s="39"/>
      <c r="AN627" s="9"/>
      <c r="AO627" s="10"/>
      <c r="AP627" s="10"/>
      <c r="AQ627" s="10"/>
      <c r="AR627" s="10"/>
      <c r="AS627" s="10"/>
      <c r="AT627" s="10"/>
      <c r="AU627" s="40"/>
      <c r="AV627" s="27"/>
      <c r="AW627" s="28"/>
    </row>
    <row r="628" spans="39:49" x14ac:dyDescent="0.25">
      <c r="AM628" s="39"/>
      <c r="AN628" s="9"/>
      <c r="AO628" s="10"/>
      <c r="AP628" s="10"/>
      <c r="AQ628" s="10"/>
      <c r="AR628" s="10"/>
      <c r="AS628" s="10"/>
      <c r="AT628" s="10"/>
      <c r="AU628" s="40"/>
      <c r="AV628" s="27"/>
      <c r="AW628" s="28"/>
    </row>
    <row r="629" spans="39:49" x14ac:dyDescent="0.25">
      <c r="AM629" s="39"/>
      <c r="AN629" s="9"/>
      <c r="AO629" s="10"/>
      <c r="AP629" s="10"/>
      <c r="AQ629" s="10"/>
      <c r="AR629" s="10"/>
      <c r="AS629" s="10"/>
      <c r="AT629" s="10"/>
      <c r="AU629" s="40"/>
      <c r="AV629" s="27"/>
      <c r="AW629" s="28"/>
    </row>
    <row r="630" spans="39:49" x14ac:dyDescent="0.25">
      <c r="AM630" s="39"/>
      <c r="AN630" s="9"/>
      <c r="AO630" s="10"/>
      <c r="AP630" s="10"/>
      <c r="AQ630" s="10"/>
      <c r="AR630" s="10"/>
      <c r="AS630" s="10"/>
      <c r="AT630" s="10"/>
      <c r="AU630" s="40"/>
      <c r="AV630" s="27"/>
      <c r="AW630" s="28"/>
    </row>
    <row r="631" spans="39:49" x14ac:dyDescent="0.25">
      <c r="AM631" s="39"/>
      <c r="AN631" s="9"/>
      <c r="AO631" s="10"/>
      <c r="AP631" s="10"/>
      <c r="AQ631" s="10"/>
      <c r="AR631" s="10"/>
      <c r="AS631" s="10"/>
      <c r="AT631" s="10"/>
      <c r="AU631" s="40"/>
      <c r="AV631" s="27"/>
      <c r="AW631" s="28"/>
    </row>
    <row r="632" spans="39:49" x14ac:dyDescent="0.25">
      <c r="AM632" s="39"/>
      <c r="AN632" s="9"/>
      <c r="AO632" s="10"/>
      <c r="AP632" s="10"/>
      <c r="AQ632" s="10"/>
      <c r="AR632" s="10"/>
      <c r="AS632" s="10"/>
      <c r="AT632" s="10"/>
      <c r="AU632" s="40"/>
      <c r="AV632" s="27"/>
      <c r="AW632" s="28"/>
    </row>
    <row r="633" spans="39:49" x14ac:dyDescent="0.25">
      <c r="AM633" s="39"/>
      <c r="AN633" s="9"/>
      <c r="AO633" s="10"/>
      <c r="AP633" s="10"/>
      <c r="AQ633" s="10"/>
      <c r="AR633" s="10"/>
      <c r="AS633" s="10"/>
      <c r="AT633" s="10"/>
      <c r="AU633" s="40"/>
      <c r="AV633" s="27"/>
      <c r="AW633" s="28"/>
    </row>
    <row r="634" spans="39:49" x14ac:dyDescent="0.25">
      <c r="AM634" s="39"/>
      <c r="AN634" s="9"/>
      <c r="AO634" s="10"/>
      <c r="AP634" s="10"/>
      <c r="AQ634" s="10"/>
      <c r="AR634" s="10"/>
      <c r="AS634" s="10"/>
      <c r="AT634" s="10"/>
      <c r="AU634" s="40"/>
      <c r="AV634" s="27"/>
      <c r="AW634" s="28"/>
    </row>
    <row r="635" spans="39:49" x14ac:dyDescent="0.25">
      <c r="AM635" s="39"/>
      <c r="AN635" s="9"/>
      <c r="AO635" s="10"/>
      <c r="AP635" s="10"/>
      <c r="AQ635" s="10"/>
      <c r="AR635" s="10"/>
      <c r="AS635" s="10"/>
      <c r="AT635" s="10"/>
      <c r="AU635" s="40"/>
      <c r="AV635" s="27"/>
      <c r="AW635" s="28"/>
    </row>
    <row r="636" spans="39:49" x14ac:dyDescent="0.25">
      <c r="AM636" s="39"/>
      <c r="AN636" s="9"/>
      <c r="AO636" s="10"/>
      <c r="AP636" s="10"/>
      <c r="AQ636" s="10"/>
      <c r="AR636" s="10"/>
      <c r="AS636" s="10"/>
      <c r="AT636" s="10"/>
      <c r="AU636" s="40"/>
      <c r="AV636" s="27"/>
      <c r="AW636" s="28"/>
    </row>
    <row r="637" spans="39:49" x14ac:dyDescent="0.25">
      <c r="AM637" s="39"/>
      <c r="AN637" s="9"/>
      <c r="AO637" s="10"/>
      <c r="AP637" s="10"/>
      <c r="AQ637" s="10"/>
      <c r="AR637" s="10"/>
      <c r="AS637" s="10"/>
      <c r="AT637" s="10"/>
      <c r="AU637" s="40"/>
      <c r="AV637" s="27"/>
      <c r="AW637" s="28"/>
    </row>
    <row r="638" spans="39:49" x14ac:dyDescent="0.25">
      <c r="AM638" s="40"/>
      <c r="AN638" s="40"/>
      <c r="AO638" s="40"/>
      <c r="AP638" s="40"/>
      <c r="AQ638" s="40"/>
      <c r="AR638" s="40"/>
      <c r="AS638" s="40"/>
      <c r="AT638" s="40"/>
      <c r="AU638" s="40"/>
    </row>
    <row r="639" spans="39:49" x14ac:dyDescent="0.25">
      <c r="AM639" s="40"/>
      <c r="AN639" s="40"/>
      <c r="AO639" s="40"/>
      <c r="AP639" s="40"/>
      <c r="AQ639" s="40"/>
      <c r="AR639" s="40"/>
      <c r="AS639" s="40"/>
      <c r="AT639" s="40"/>
      <c r="AU639" s="40"/>
    </row>
    <row r="640" spans="39:49" x14ac:dyDescent="0.25">
      <c r="AM640" s="40"/>
      <c r="AN640" s="40"/>
      <c r="AO640" s="40"/>
      <c r="AP640" s="40"/>
      <c r="AQ640" s="40"/>
      <c r="AR640" s="40"/>
      <c r="AS640" s="40"/>
      <c r="AT640" s="40"/>
      <c r="AU640" s="40"/>
    </row>
    <row r="641" spans="39:47" x14ac:dyDescent="0.25">
      <c r="AM641" s="40"/>
      <c r="AN641" s="40"/>
      <c r="AO641" s="40"/>
      <c r="AP641" s="40"/>
      <c r="AQ641" s="40"/>
      <c r="AR641" s="40"/>
      <c r="AS641" s="40"/>
      <c r="AT641" s="40"/>
      <c r="AU641" s="40"/>
    </row>
    <row r="642" spans="39:47" x14ac:dyDescent="0.25">
      <c r="AM642" s="40"/>
      <c r="AN642" s="40"/>
      <c r="AO642" s="40"/>
      <c r="AP642" s="40"/>
      <c r="AQ642" s="40"/>
      <c r="AR642" s="40"/>
      <c r="AS642" s="40"/>
      <c r="AT642" s="40"/>
      <c r="AU642" s="40"/>
    </row>
    <row r="643" spans="39:47" x14ac:dyDescent="0.25">
      <c r="AM643" s="40"/>
      <c r="AN643" s="40"/>
      <c r="AO643" s="40"/>
      <c r="AP643" s="40"/>
      <c r="AQ643" s="40"/>
      <c r="AR643" s="40"/>
      <c r="AS643" s="40"/>
      <c r="AT643" s="40"/>
      <c r="AU643" s="40"/>
    </row>
    <row r="644" spans="39:47" x14ac:dyDescent="0.25">
      <c r="AM644" s="40"/>
      <c r="AN644" s="40"/>
      <c r="AO644" s="40"/>
      <c r="AP644" s="40"/>
      <c r="AQ644" s="40"/>
      <c r="AR644" s="40"/>
      <c r="AS644" s="40"/>
      <c r="AT644" s="40"/>
      <c r="AU644" s="40"/>
    </row>
    <row r="645" spans="39:47" x14ac:dyDescent="0.25">
      <c r="AM645" s="40"/>
      <c r="AN645" s="40"/>
      <c r="AO645" s="40"/>
      <c r="AP645" s="40"/>
      <c r="AQ645" s="40"/>
      <c r="AR645" s="40"/>
      <c r="AS645" s="40"/>
      <c r="AT645" s="40"/>
      <c r="AU645" s="40"/>
    </row>
    <row r="646" spans="39:47" x14ac:dyDescent="0.25">
      <c r="AM646" s="40"/>
      <c r="AN646" s="40"/>
      <c r="AO646" s="40"/>
      <c r="AP646" s="40"/>
      <c r="AQ646" s="40"/>
      <c r="AR646" s="40"/>
      <c r="AS646" s="40"/>
      <c r="AT646" s="40"/>
      <c r="AU646" s="40"/>
    </row>
    <row r="647" spans="39:47" x14ac:dyDescent="0.25">
      <c r="AM647" s="40"/>
      <c r="AN647" s="40"/>
      <c r="AO647" s="40"/>
      <c r="AP647" s="40"/>
      <c r="AQ647" s="40"/>
      <c r="AR647" s="40"/>
      <c r="AS647" s="40"/>
      <c r="AT647" s="40"/>
      <c r="AU647" s="40"/>
    </row>
    <row r="648" spans="39:47" x14ac:dyDescent="0.25">
      <c r="AM648" s="40"/>
      <c r="AN648" s="40"/>
      <c r="AO648" s="40"/>
      <c r="AP648" s="40"/>
      <c r="AQ648" s="40"/>
      <c r="AR648" s="40"/>
      <c r="AS648" s="40"/>
      <c r="AT648" s="40"/>
      <c r="AU648" s="40"/>
    </row>
    <row r="649" spans="39:47" x14ac:dyDescent="0.25">
      <c r="AM649" s="40"/>
      <c r="AN649" s="40"/>
      <c r="AO649" s="40"/>
      <c r="AP649" s="40"/>
      <c r="AQ649" s="40"/>
      <c r="AR649" s="40"/>
      <c r="AS649" s="40"/>
      <c r="AT649" s="40"/>
      <c r="AU649" s="40"/>
    </row>
    <row r="650" spans="39:47" x14ac:dyDescent="0.25">
      <c r="AM650" s="40"/>
      <c r="AN650" s="40"/>
      <c r="AO650" s="40"/>
      <c r="AP650" s="40"/>
      <c r="AQ650" s="40"/>
      <c r="AR650" s="40"/>
      <c r="AS650" s="40"/>
      <c r="AT650" s="40"/>
      <c r="AU650" s="40"/>
    </row>
    <row r="651" spans="39:47" x14ac:dyDescent="0.25">
      <c r="AM651" s="40"/>
      <c r="AN651" s="40"/>
      <c r="AO651" s="40"/>
      <c r="AP651" s="40"/>
      <c r="AQ651" s="40"/>
      <c r="AR651" s="40"/>
      <c r="AS651" s="40"/>
      <c r="AT651" s="40"/>
      <c r="AU651" s="40"/>
    </row>
    <row r="652" spans="39:47" x14ac:dyDescent="0.25">
      <c r="AM652" s="40"/>
      <c r="AN652" s="40"/>
      <c r="AO652" s="40"/>
      <c r="AP652" s="40"/>
      <c r="AQ652" s="40"/>
      <c r="AR652" s="40"/>
      <c r="AS652" s="40"/>
      <c r="AT652" s="40"/>
      <c r="AU652" s="40"/>
    </row>
    <row r="653" spans="39:47" x14ac:dyDescent="0.25">
      <c r="AM653" s="40"/>
      <c r="AN653" s="40"/>
      <c r="AO653" s="40"/>
      <c r="AP653" s="40"/>
      <c r="AQ653" s="40"/>
      <c r="AR653" s="40"/>
      <c r="AS653" s="40"/>
      <c r="AT653" s="40"/>
      <c r="AU653" s="40"/>
    </row>
    <row r="654" spans="39:47" x14ac:dyDescent="0.25">
      <c r="AM654" s="40"/>
      <c r="AN654" s="40"/>
      <c r="AO654" s="40"/>
      <c r="AP654" s="40"/>
      <c r="AQ654" s="40"/>
      <c r="AR654" s="40"/>
      <c r="AS654" s="40"/>
      <c r="AT654" s="40"/>
      <c r="AU654" s="40"/>
    </row>
    <row r="655" spans="39:47" x14ac:dyDescent="0.25">
      <c r="AM655" s="40"/>
      <c r="AN655" s="40"/>
      <c r="AO655" s="40"/>
      <c r="AP655" s="40"/>
      <c r="AQ655" s="40"/>
      <c r="AR655" s="40"/>
      <c r="AS655" s="40"/>
      <c r="AT655" s="40"/>
      <c r="AU655" s="40"/>
    </row>
    <row r="656" spans="39:47" x14ac:dyDescent="0.25">
      <c r="AM656" s="40"/>
      <c r="AN656" s="40"/>
      <c r="AO656" s="40"/>
      <c r="AP656" s="40"/>
      <c r="AQ656" s="40"/>
      <c r="AR656" s="40"/>
      <c r="AS656" s="40"/>
      <c r="AT656" s="40"/>
      <c r="AU656" s="40"/>
    </row>
    <row r="657" spans="39:47" x14ac:dyDescent="0.25">
      <c r="AM657" s="40"/>
      <c r="AN657" s="40"/>
      <c r="AO657" s="40"/>
      <c r="AP657" s="40"/>
      <c r="AQ657" s="40"/>
      <c r="AR657" s="40"/>
      <c r="AS657" s="40"/>
      <c r="AT657" s="40"/>
      <c r="AU657" s="40"/>
    </row>
    <row r="658" spans="39:47" x14ac:dyDescent="0.25">
      <c r="AM658" s="40"/>
      <c r="AN658" s="40"/>
      <c r="AO658" s="40"/>
      <c r="AP658" s="40"/>
      <c r="AQ658" s="40"/>
      <c r="AR658" s="40"/>
      <c r="AS658" s="40"/>
      <c r="AT658" s="40"/>
      <c r="AU658" s="40"/>
    </row>
    <row r="659" spans="39:47" x14ac:dyDescent="0.25">
      <c r="AM659" s="40"/>
      <c r="AN659" s="40"/>
      <c r="AO659" s="40"/>
      <c r="AP659" s="40"/>
      <c r="AQ659" s="40"/>
      <c r="AR659" s="40"/>
      <c r="AS659" s="40"/>
      <c r="AT659" s="40"/>
      <c r="AU659" s="40"/>
    </row>
    <row r="660" spans="39:47" x14ac:dyDescent="0.25">
      <c r="AM660" s="40"/>
      <c r="AN660" s="40"/>
      <c r="AO660" s="40"/>
      <c r="AP660" s="40"/>
      <c r="AQ660" s="40"/>
      <c r="AR660" s="40"/>
      <c r="AS660" s="40"/>
      <c r="AT660" s="40"/>
      <c r="AU660" s="40"/>
    </row>
    <row r="661" spans="39:47" x14ac:dyDescent="0.25">
      <c r="AM661" s="40"/>
      <c r="AN661" s="40"/>
      <c r="AO661" s="40"/>
      <c r="AP661" s="40"/>
      <c r="AQ661" s="40"/>
      <c r="AR661" s="40"/>
      <c r="AS661" s="40"/>
      <c r="AT661" s="40"/>
      <c r="AU661" s="40"/>
    </row>
    <row r="662" spans="39:47" x14ac:dyDescent="0.25">
      <c r="AM662" s="40"/>
      <c r="AN662" s="40"/>
      <c r="AO662" s="40"/>
      <c r="AP662" s="40"/>
      <c r="AQ662" s="40"/>
      <c r="AR662" s="40"/>
      <c r="AS662" s="40"/>
      <c r="AT662" s="40"/>
      <c r="AU662" s="40"/>
    </row>
    <row r="663" spans="39:47" x14ac:dyDescent="0.25">
      <c r="AM663" s="40"/>
      <c r="AN663" s="40"/>
      <c r="AO663" s="40"/>
      <c r="AP663" s="40"/>
      <c r="AQ663" s="40"/>
      <c r="AR663" s="40"/>
      <c r="AS663" s="40"/>
      <c r="AT663" s="40"/>
      <c r="AU663" s="40"/>
    </row>
    <row r="664" spans="39:47" x14ac:dyDescent="0.25">
      <c r="AM664" s="40"/>
      <c r="AN664" s="40"/>
      <c r="AO664" s="40"/>
      <c r="AP664" s="40"/>
      <c r="AQ664" s="40"/>
      <c r="AR664" s="40"/>
      <c r="AS664" s="40"/>
      <c r="AT664" s="40"/>
      <c r="AU664" s="40"/>
    </row>
    <row r="665" spans="39:47" x14ac:dyDescent="0.25">
      <c r="AM665" s="40"/>
      <c r="AN665" s="40"/>
      <c r="AO665" s="40"/>
      <c r="AP665" s="40"/>
      <c r="AQ665" s="40"/>
      <c r="AR665" s="40"/>
      <c r="AS665" s="40"/>
      <c r="AT665" s="40"/>
      <c r="AU665" s="40"/>
    </row>
    <row r="666" spans="39:47" x14ac:dyDescent="0.25">
      <c r="AM666" s="40"/>
      <c r="AN666" s="40"/>
      <c r="AO666" s="40"/>
      <c r="AP666" s="40"/>
      <c r="AQ666" s="40"/>
      <c r="AR666" s="40"/>
      <c r="AS666" s="40"/>
      <c r="AT666" s="40"/>
      <c r="AU666" s="40"/>
    </row>
    <row r="667" spans="39:47" x14ac:dyDescent="0.25">
      <c r="AM667" s="40"/>
      <c r="AN667" s="40"/>
      <c r="AO667" s="40"/>
      <c r="AP667" s="40"/>
      <c r="AQ667" s="40"/>
      <c r="AR667" s="40"/>
      <c r="AS667" s="40"/>
      <c r="AT667" s="40"/>
      <c r="AU667" s="40"/>
    </row>
    <row r="668" spans="39:47" x14ac:dyDescent="0.25">
      <c r="AM668" s="40"/>
      <c r="AN668" s="40"/>
      <c r="AO668" s="40"/>
      <c r="AP668" s="40"/>
      <c r="AQ668" s="40"/>
      <c r="AR668" s="40"/>
      <c r="AS668" s="40"/>
      <c r="AT668" s="40"/>
      <c r="AU668" s="40"/>
    </row>
    <row r="669" spans="39:47" x14ac:dyDescent="0.25">
      <c r="AM669" s="40"/>
      <c r="AN669" s="40"/>
      <c r="AO669" s="40"/>
      <c r="AP669" s="40"/>
      <c r="AQ669" s="40"/>
      <c r="AR669" s="40"/>
      <c r="AS669" s="40"/>
      <c r="AT669" s="40"/>
      <c r="AU669" s="40"/>
    </row>
    <row r="670" spans="39:47" x14ac:dyDescent="0.25">
      <c r="AM670" s="40"/>
      <c r="AN670" s="40"/>
      <c r="AO670" s="40"/>
      <c r="AP670" s="40"/>
      <c r="AQ670" s="40"/>
      <c r="AR670" s="40"/>
      <c r="AS670" s="40"/>
      <c r="AT670" s="40"/>
      <c r="AU670" s="40"/>
    </row>
    <row r="671" spans="39:47" x14ac:dyDescent="0.25">
      <c r="AM671" s="40"/>
      <c r="AN671" s="40"/>
      <c r="AO671" s="40"/>
      <c r="AP671" s="40"/>
      <c r="AQ671" s="40"/>
      <c r="AR671" s="40"/>
      <c r="AS671" s="40"/>
      <c r="AT671" s="40"/>
      <c r="AU671" s="40"/>
    </row>
    <row r="672" spans="39:47" x14ac:dyDescent="0.25">
      <c r="AM672" s="40"/>
      <c r="AN672" s="40"/>
      <c r="AO672" s="40"/>
      <c r="AP672" s="40"/>
      <c r="AQ672" s="40"/>
      <c r="AR672" s="40"/>
      <c r="AS672" s="40"/>
      <c r="AT672" s="40"/>
      <c r="AU672" s="40"/>
    </row>
    <row r="673" spans="39:47" x14ac:dyDescent="0.25">
      <c r="AM673" s="40"/>
      <c r="AN673" s="40"/>
      <c r="AO673" s="40"/>
      <c r="AP673" s="40"/>
      <c r="AQ673" s="40"/>
      <c r="AR673" s="40"/>
      <c r="AS673" s="40"/>
      <c r="AT673" s="40"/>
      <c r="AU673" s="40"/>
    </row>
    <row r="674" spans="39:47" x14ac:dyDescent="0.25">
      <c r="AM674" s="40"/>
      <c r="AN674" s="40"/>
      <c r="AO674" s="40"/>
      <c r="AP674" s="40"/>
      <c r="AQ674" s="40"/>
      <c r="AR674" s="40"/>
      <c r="AS674" s="40"/>
      <c r="AT674" s="40"/>
      <c r="AU674" s="40"/>
    </row>
    <row r="675" spans="39:47" x14ac:dyDescent="0.25">
      <c r="AM675" s="40"/>
      <c r="AN675" s="40"/>
      <c r="AO675" s="40"/>
      <c r="AP675" s="40"/>
      <c r="AQ675" s="40"/>
      <c r="AR675" s="40"/>
      <c r="AS675" s="40"/>
      <c r="AT675" s="40"/>
      <c r="AU675" s="40"/>
    </row>
    <row r="676" spans="39:47" x14ac:dyDescent="0.25">
      <c r="AM676" s="40"/>
      <c r="AN676" s="40"/>
      <c r="AO676" s="40"/>
      <c r="AP676" s="40"/>
      <c r="AQ676" s="40"/>
      <c r="AR676" s="40"/>
      <c r="AS676" s="40"/>
      <c r="AT676" s="40"/>
      <c r="AU676" s="40"/>
    </row>
    <row r="677" spans="39:47" x14ac:dyDescent="0.25">
      <c r="AM677" s="40"/>
      <c r="AN677" s="40"/>
      <c r="AO677" s="40"/>
      <c r="AP677" s="40"/>
      <c r="AQ677" s="40"/>
      <c r="AR677" s="40"/>
      <c r="AS677" s="40"/>
      <c r="AT677" s="40"/>
      <c r="AU677" s="40"/>
    </row>
  </sheetData>
  <mergeCells count="53">
    <mergeCell ref="D25:G25"/>
    <mergeCell ref="D21:G21"/>
    <mergeCell ref="F22:G22"/>
    <mergeCell ref="F23:G23"/>
    <mergeCell ref="D24:E24"/>
    <mergeCell ref="F24:G24"/>
    <mergeCell ref="D8:G8"/>
    <mergeCell ref="D18:G18"/>
    <mergeCell ref="D17:G17"/>
    <mergeCell ref="F19:G19"/>
    <mergeCell ref="F20:G20"/>
    <mergeCell ref="D20:E20"/>
    <mergeCell ref="D16:E16"/>
    <mergeCell ref="F16:G16"/>
    <mergeCell ref="D14:E14"/>
    <mergeCell ref="F14:G14"/>
    <mergeCell ref="F15:G15"/>
    <mergeCell ref="U4:AC4"/>
    <mergeCell ref="AA25:AC25"/>
    <mergeCell ref="AA29:AC29"/>
    <mergeCell ref="AA26:AB26"/>
    <mergeCell ref="AA28:AB28"/>
    <mergeCell ref="AA33:AB33"/>
    <mergeCell ref="AA6:AB6"/>
    <mergeCell ref="AA7:AB7"/>
    <mergeCell ref="AA11:AB11"/>
    <mergeCell ref="AA12:AB12"/>
    <mergeCell ref="AA13:AB13"/>
    <mergeCell ref="AA21:AB21"/>
    <mergeCell ref="AA23:AB23"/>
    <mergeCell ref="AA24:AB24"/>
    <mergeCell ref="AA27:AB27"/>
    <mergeCell ref="AV68:AW68"/>
    <mergeCell ref="AV69:AW69"/>
    <mergeCell ref="T60:AG60"/>
    <mergeCell ref="AN68:AU68"/>
    <mergeCell ref="AN69:AU69"/>
    <mergeCell ref="D4:G4"/>
    <mergeCell ref="D13:G13"/>
    <mergeCell ref="D29:G29"/>
    <mergeCell ref="F35:G36"/>
    <mergeCell ref="D60:R60"/>
    <mergeCell ref="I4:S4"/>
    <mergeCell ref="D32:F32"/>
    <mergeCell ref="D33:F33"/>
    <mergeCell ref="D35:E36"/>
    <mergeCell ref="D34:G34"/>
    <mergeCell ref="D31:F31"/>
    <mergeCell ref="D30:F30"/>
    <mergeCell ref="D6:E6"/>
    <mergeCell ref="D5:E5"/>
    <mergeCell ref="F5:G5"/>
    <mergeCell ref="D7:G7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García</dc:creator>
  <cp:lastModifiedBy>Fernando García</cp:lastModifiedBy>
  <dcterms:created xsi:type="dcterms:W3CDTF">2022-06-20T22:38:03Z</dcterms:created>
  <dcterms:modified xsi:type="dcterms:W3CDTF">2022-06-27T17:58:25Z</dcterms:modified>
</cp:coreProperties>
</file>