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9\PhpstormProjects\mainwebsite\"/>
    </mc:Choice>
  </mc:AlternateContent>
  <bookViews>
    <workbookView xWindow="0" yWindow="0" windowWidth="16200" windowHeight="706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B8" i="1" l="1"/>
  <c r="F8" i="1" s="1"/>
  <c r="L8" i="1"/>
  <c r="E4" i="1"/>
  <c r="E5" i="1" s="1"/>
  <c r="E2" i="1"/>
  <c r="L10" i="1" l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E6" i="1"/>
  <c r="D8" i="1" s="1"/>
  <c r="L30" i="1" l="1"/>
  <c r="E8" i="1"/>
  <c r="G8" i="1" s="1"/>
  <c r="B9" i="1"/>
  <c r="F9" i="1" s="1"/>
  <c r="H8" i="1" l="1"/>
  <c r="L31" i="1"/>
  <c r="B10" i="1"/>
  <c r="F10" i="1" s="1"/>
  <c r="L32" i="1" l="1"/>
  <c r="B11" i="1"/>
  <c r="F11" i="1" s="1"/>
  <c r="L33" i="1" l="1"/>
  <c r="B12" i="1"/>
  <c r="F12" i="1" s="1"/>
  <c r="B13" i="1" l="1"/>
  <c r="F13" i="1" s="1"/>
  <c r="B14" i="1" l="1"/>
  <c r="F14" i="1" s="1"/>
  <c r="B15" i="1" l="1"/>
  <c r="F15" i="1" s="1"/>
  <c r="B16" i="1" l="1"/>
  <c r="F16" i="1" s="1"/>
  <c r="B17" i="1" l="1"/>
  <c r="F17" i="1" s="1"/>
  <c r="B18" i="1" l="1"/>
  <c r="F18" i="1" s="1"/>
  <c r="B19" i="1" l="1"/>
  <c r="F19" i="1" s="1"/>
  <c r="B20" i="1" l="1"/>
  <c r="F20" i="1" s="1"/>
  <c r="B21" i="1" l="1"/>
  <c r="F21" i="1" s="1"/>
  <c r="B22" i="1" l="1"/>
  <c r="F22" i="1" s="1"/>
  <c r="B23" i="1" l="1"/>
  <c r="F23" i="1" s="1"/>
  <c r="B24" i="1" l="1"/>
  <c r="F24" i="1" s="1"/>
  <c r="B25" i="1" l="1"/>
  <c r="F25" i="1" s="1"/>
  <c r="B26" i="1" l="1"/>
  <c r="F26" i="1" s="1"/>
  <c r="B27" i="1" l="1"/>
  <c r="F27" i="1" s="1"/>
  <c r="B28" i="1" l="1"/>
  <c r="F28" i="1" s="1"/>
  <c r="B29" i="1" l="1"/>
  <c r="F29" i="1" s="1"/>
  <c r="B30" i="1" l="1"/>
  <c r="F30" i="1" s="1"/>
  <c r="B31" i="1" l="1"/>
  <c r="F31" i="1" s="1"/>
  <c r="B32" i="1" l="1"/>
  <c r="F32" i="1" s="1"/>
  <c r="B33" i="1" l="1"/>
  <c r="F33" i="1" s="1"/>
  <c r="D9" i="1" l="1"/>
  <c r="E9" i="1" l="1"/>
  <c r="G9" i="1" l="1"/>
  <c r="H9" i="1" s="1"/>
  <c r="D10" i="1" s="1"/>
  <c r="E10" i="1" s="1"/>
  <c r="G10" i="1" s="1"/>
  <c r="H10" i="1" l="1"/>
  <c r="D11" i="1" s="1"/>
  <c r="E11" i="1" l="1"/>
  <c r="G11" i="1" s="1"/>
  <c r="H11" i="1" l="1"/>
  <c r="D12" i="1" s="1"/>
  <c r="E12" i="1" l="1"/>
  <c r="G12" i="1" s="1"/>
  <c r="H12" i="1" l="1"/>
  <c r="D13" i="1" s="1"/>
  <c r="E13" i="1" l="1"/>
  <c r="G13" i="1" s="1"/>
  <c r="H13" i="1" l="1"/>
  <c r="D14" i="1" s="1"/>
  <c r="E14" i="1" l="1"/>
  <c r="G14" i="1" s="1"/>
  <c r="H14" i="1" l="1"/>
  <c r="D15" i="1" s="1"/>
  <c r="E15" i="1" l="1"/>
  <c r="G15" i="1" s="1"/>
  <c r="H15" i="1" l="1"/>
  <c r="D16" i="1" s="1"/>
  <c r="E16" i="1" s="1"/>
  <c r="G16" i="1" l="1"/>
  <c r="H16" i="1" s="1"/>
  <c r="D17" i="1" s="1"/>
  <c r="E17" i="1" l="1"/>
  <c r="G17" i="1" s="1"/>
  <c r="H17" i="1" l="1"/>
  <c r="D18" i="1" s="1"/>
  <c r="E18" i="1" l="1"/>
  <c r="G18" i="1" s="1"/>
  <c r="H18" i="1" l="1"/>
  <c r="D19" i="1" s="1"/>
  <c r="E19" i="1" l="1"/>
  <c r="G19" i="1" s="1"/>
  <c r="H19" i="1" l="1"/>
  <c r="D20" i="1" s="1"/>
  <c r="E20" i="1" l="1"/>
  <c r="G20" i="1" s="1"/>
  <c r="H20" i="1" l="1"/>
  <c r="D21" i="1" s="1"/>
  <c r="E21" i="1" l="1"/>
  <c r="G21" i="1" s="1"/>
  <c r="H21" i="1" l="1"/>
  <c r="D22" i="1" s="1"/>
  <c r="E22" i="1" l="1"/>
  <c r="G22" i="1" s="1"/>
  <c r="H22" i="1" l="1"/>
  <c r="D23" i="1" s="1"/>
  <c r="E23" i="1" l="1"/>
  <c r="G23" i="1" l="1"/>
  <c r="H23" i="1" s="1"/>
  <c r="D24" i="1" s="1"/>
  <c r="E24" i="1" l="1"/>
  <c r="G24" i="1" l="1"/>
  <c r="H24" i="1" s="1"/>
  <c r="D25" i="1" s="1"/>
  <c r="E25" i="1" l="1"/>
  <c r="G25" i="1" s="1"/>
  <c r="H25" i="1" l="1"/>
  <c r="D26" i="1" s="1"/>
  <c r="E26" i="1" s="1"/>
  <c r="G26" i="1" l="1"/>
  <c r="H26" i="1" s="1"/>
  <c r="D27" i="1" s="1"/>
  <c r="E27" i="1" l="1"/>
  <c r="G27" i="1" s="1"/>
  <c r="H27" i="1" l="1"/>
  <c r="D28" i="1" s="1"/>
  <c r="E28" i="1" l="1"/>
  <c r="G28" i="1" s="1"/>
  <c r="H28" i="1" l="1"/>
  <c r="D29" i="1" s="1"/>
  <c r="E29" i="1" l="1"/>
  <c r="G29" i="1" s="1"/>
  <c r="H29" i="1" l="1"/>
  <c r="D30" i="1" s="1"/>
  <c r="E30" i="1" l="1"/>
  <c r="G30" i="1" s="1"/>
  <c r="H30" i="1" l="1"/>
  <c r="D31" i="1" s="1"/>
  <c r="E31" i="1" l="1"/>
  <c r="G31" i="1" s="1"/>
  <c r="H31" i="1" l="1"/>
  <c r="D32" i="1" s="1"/>
  <c r="E32" i="1" l="1"/>
  <c r="G32" i="1" s="1"/>
  <c r="H32" i="1" l="1"/>
  <c r="D33" i="1" s="1"/>
  <c r="E33" i="1" l="1"/>
  <c r="G33" i="1" s="1"/>
  <c r="F35" i="1"/>
  <c r="F37" i="1"/>
  <c r="H33" i="1" l="1"/>
</calcChain>
</file>

<file path=xl/sharedStrings.xml><?xml version="1.0" encoding="utf-8"?>
<sst xmlns="http://schemas.openxmlformats.org/spreadsheetml/2006/main" count="14" uniqueCount="14">
  <si>
    <t>pay at start</t>
  </si>
  <si>
    <t>RPI</t>
  </si>
  <si>
    <t>margin</t>
  </si>
  <si>
    <t>pay inf</t>
  </si>
  <si>
    <t>loan bal</t>
  </si>
  <si>
    <t>loan</t>
  </si>
  <si>
    <t>int</t>
  </si>
  <si>
    <t>repay</t>
  </si>
  <si>
    <t>Repayment limit</t>
  </si>
  <si>
    <t>loan balance</t>
  </si>
  <si>
    <t>Repayment rate</t>
  </si>
  <si>
    <t>threshold inflation</t>
  </si>
  <si>
    <t>NPV</t>
  </si>
  <si>
    <t>Actual repay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</si>
</sst>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2" x14ac:knownFonts="1">
    <font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2" borderId="0" xfId="1" applyNumberFormat="1" applyFont="1" applyFill="1"/>
    <xf numFmtId="0" fontId="0" fillId="2" borderId="0" xfId="0" applyFill="1"/>
    <xf numFmtId="10" fontId="0" fillId="2" borderId="0" xfId="0" applyNumberFormat="1" applyFill="1"/>
    <xf numFmtId="164" fontId="0" fillId="0" borderId="1" xfId="1" applyNumberFormat="1" applyFont="1" applyBorder="1"/>
    <xf numFmtId="9" fontId="0" fillId="2" borderId="0" xfId="0" applyNumberFormat="1" applyFill="1"/>
    <xf numFmtId="165" fontId="0" fillId="0" borderId="0" xfId="1" applyNumberFormat="1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4-48BE-9550-3074AD58EF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Sheet1!$E$2:$E$4</c:f>
              <c:numCache>
                <c:formatCode>_-* #,##0_-;\-* #,##0_-;_-* "-"??_-;_-@_-</c:formatCode>
                <c:ptCount val="3"/>
                <c:pt idx="0">
                  <c:v>28500</c:v>
                </c:pt>
                <c:pt idx="1">
                  <c:v>3820</c:v>
                </c:pt>
                <c:pt idx="2">
                  <c:v>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4-48BE-9550-3074AD58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130688"/>
        <c:axId val="765128336"/>
      </c:barChart>
      <c:catAx>
        <c:axId val="76513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28336"/>
        <c:crosses val="autoZero"/>
        <c:auto val="1"/>
        <c:lblAlgn val="ctr"/>
        <c:lblOffset val="100"/>
        <c:noMultiLvlLbl val="0"/>
      </c:catAx>
      <c:valAx>
        <c:axId val="7651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3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tabSelected="1" topLeftCell="D2" workbookViewId="0">
      <selection activeCell="L9" sqref="L9"/>
    </sheetView>
  </sheetViews>
  <sheetFormatPr defaultRowHeight="15" x14ac:dyDescent="0.2"/>
  <cols>
    <col min="2" max="2" width="9.77734375" bestFit="1" customWidth="1"/>
  </cols>
  <sheetData>
    <row r="2" spans="1:14" x14ac:dyDescent="0.2">
      <c r="A2" t="s">
        <v>0</v>
      </c>
      <c r="B2" s="4">
        <v>30000</v>
      </c>
      <c r="D2" t="s">
        <v>4</v>
      </c>
      <c r="E2" s="3">
        <f>27000+1500</f>
        <v>28500</v>
      </c>
      <c r="J2" t="s">
        <v>8</v>
      </c>
      <c r="L2">
        <v>21000</v>
      </c>
    </row>
    <row r="3" spans="1:14" x14ac:dyDescent="0.2">
      <c r="A3" t="s">
        <v>1</v>
      </c>
      <c r="B3" s="5">
        <v>2.5000000000000001E-2</v>
      </c>
      <c r="E3" s="3">
        <v>3820</v>
      </c>
      <c r="J3" t="s">
        <v>11</v>
      </c>
      <c r="L3" s="7">
        <v>0.02</v>
      </c>
    </row>
    <row r="4" spans="1:14" x14ac:dyDescent="0.2">
      <c r="A4" t="s">
        <v>2</v>
      </c>
      <c r="B4" s="5">
        <v>0.03</v>
      </c>
      <c r="E4" s="3">
        <f>E3</f>
        <v>3820</v>
      </c>
      <c r="J4" t="s">
        <v>10</v>
      </c>
      <c r="L4" s="2">
        <v>0.09</v>
      </c>
    </row>
    <row r="5" spans="1:14" ht="15.75" thickBot="1" x14ac:dyDescent="0.25">
      <c r="A5" t="s">
        <v>3</v>
      </c>
      <c r="B5" s="5">
        <v>7.0000000000000007E-2</v>
      </c>
      <c r="E5" s="3">
        <f>E4</f>
        <v>3820</v>
      </c>
    </row>
    <row r="6" spans="1:14" ht="15.75" thickBot="1" x14ac:dyDescent="0.25">
      <c r="E6" s="6">
        <f>SUM(E2:E5)</f>
        <v>39960</v>
      </c>
    </row>
    <row r="7" spans="1:14" ht="30" x14ac:dyDescent="0.2">
      <c r="D7" t="s">
        <v>5</v>
      </c>
      <c r="E7" t="s">
        <v>6</v>
      </c>
      <c r="F7" t="s">
        <v>7</v>
      </c>
      <c r="G7" s="9" t="s">
        <v>13</v>
      </c>
      <c r="H7" t="s">
        <v>9</v>
      </c>
    </row>
    <row r="8" spans="1:14" x14ac:dyDescent="0.2">
      <c r="A8">
        <v>2020</v>
      </c>
      <c r="B8" s="1">
        <f>B2</f>
        <v>30000</v>
      </c>
      <c r="C8" s="1"/>
      <c r="D8" s="1">
        <f>E6</f>
        <v>39960</v>
      </c>
      <c r="E8" s="1">
        <f>D8*($B$3+$B$4)</f>
        <v>2197.8000000000002</v>
      </c>
      <c r="F8" s="8">
        <f>-$L$4*(B8-L8)</f>
        <v>-810</v>
      </c>
      <c r="G8" s="8">
        <f>IF(SUM(D8:F8)&lt;0,-SUM(D8:E8),F8)</f>
        <v>-810</v>
      </c>
      <c r="H8" s="1">
        <f>SUM(D8:E8,G8)</f>
        <v>41347.800000000003</v>
      </c>
      <c r="I8" s="1"/>
      <c r="J8" s="1"/>
      <c r="K8" s="1"/>
      <c r="L8">
        <f>L2</f>
        <v>21000</v>
      </c>
      <c r="M8" s="1"/>
      <c r="N8" s="1"/>
    </row>
    <row r="9" spans="1:14" x14ac:dyDescent="0.2">
      <c r="A9">
        <v>2021</v>
      </c>
      <c r="B9" s="1">
        <f>B8*(1+$B$5)</f>
        <v>32100.000000000004</v>
      </c>
      <c r="C9" s="1"/>
      <c r="D9" s="1">
        <f>H8</f>
        <v>41347.800000000003</v>
      </c>
      <c r="E9" s="1">
        <f t="shared" ref="E9:E28" si="0">D9*($B$3+$B$4)</f>
        <v>2274.1290000000004</v>
      </c>
      <c r="F9" s="8">
        <f t="shared" ref="F9:F33" si="1">-$L$4*(B9-L9)</f>
        <v>-961.20000000000027</v>
      </c>
      <c r="G9" s="8">
        <f t="shared" ref="G9:G33" si="2">IF(SUM(D9:F9)&lt;0,-SUM(D9:E9),F9)</f>
        <v>-961.20000000000027</v>
      </c>
      <c r="H9" s="1">
        <f t="shared" ref="H9:H33" si="3">SUM(D9:E9,G9)</f>
        <v>42660.729000000007</v>
      </c>
      <c r="I9" s="1"/>
      <c r="J9" s="1"/>
      <c r="K9" s="1"/>
      <c r="L9" s="1">
        <f>L8*(1+$L$3)</f>
        <v>21420</v>
      </c>
      <c r="M9" s="1"/>
      <c r="N9" s="1"/>
    </row>
    <row r="10" spans="1:14" x14ac:dyDescent="0.2">
      <c r="A10">
        <v>2022</v>
      </c>
      <c r="B10" s="1">
        <f t="shared" ref="B10:B33" si="4">B9*(1+$B$5)</f>
        <v>34347.000000000007</v>
      </c>
      <c r="C10" s="1"/>
      <c r="D10" s="1">
        <f t="shared" ref="D10:D22" si="5">H9</f>
        <v>42660.729000000007</v>
      </c>
      <c r="E10" s="1">
        <f t="shared" si="0"/>
        <v>2346.3400950000005</v>
      </c>
      <c r="F10" s="8">
        <f t="shared" si="1"/>
        <v>-1124.8740000000005</v>
      </c>
      <c r="G10" s="8">
        <f t="shared" si="2"/>
        <v>-1124.8740000000005</v>
      </c>
      <c r="H10" s="1">
        <f t="shared" si="3"/>
        <v>43882.195095000003</v>
      </c>
      <c r="I10" s="1"/>
      <c r="J10" s="1"/>
      <c r="K10" s="1"/>
      <c r="L10" s="1">
        <f t="shared" ref="L9:L33" si="6">L9*(1+$L$3)</f>
        <v>21848.400000000001</v>
      </c>
      <c r="M10" s="1"/>
      <c r="N10" s="1"/>
    </row>
    <row r="11" spans="1:14" x14ac:dyDescent="0.2">
      <c r="A11">
        <v>2023</v>
      </c>
      <c r="B11" s="1">
        <f t="shared" si="4"/>
        <v>36751.290000000008</v>
      </c>
      <c r="C11" s="1"/>
      <c r="D11" s="1">
        <f t="shared" si="5"/>
        <v>43882.195095000003</v>
      </c>
      <c r="E11" s="1">
        <f t="shared" si="0"/>
        <v>2413.5207302250001</v>
      </c>
      <c r="F11" s="8">
        <f t="shared" si="1"/>
        <v>-1301.9329800000005</v>
      </c>
      <c r="G11" s="8">
        <f t="shared" si="2"/>
        <v>-1301.9329800000005</v>
      </c>
      <c r="H11" s="1">
        <f t="shared" si="3"/>
        <v>44993.782845225003</v>
      </c>
      <c r="I11" s="1"/>
      <c r="J11" s="1"/>
      <c r="K11" s="1"/>
      <c r="L11" s="1">
        <f t="shared" si="6"/>
        <v>22285.368000000002</v>
      </c>
      <c r="M11" s="1"/>
      <c r="N11" s="1"/>
    </row>
    <row r="12" spans="1:14" x14ac:dyDescent="0.2">
      <c r="A12">
        <v>2024</v>
      </c>
      <c r="B12" s="1">
        <f t="shared" si="4"/>
        <v>39323.880300000012</v>
      </c>
      <c r="C12" s="1"/>
      <c r="D12" s="1">
        <f t="shared" si="5"/>
        <v>44993.782845225003</v>
      </c>
      <c r="E12" s="1">
        <f t="shared" si="0"/>
        <v>2474.6580564873752</v>
      </c>
      <c r="F12" s="8">
        <f t="shared" si="1"/>
        <v>-1493.3524446000008</v>
      </c>
      <c r="G12" s="8">
        <f t="shared" si="2"/>
        <v>-1493.3524446000008</v>
      </c>
      <c r="H12" s="1">
        <f t="shared" si="3"/>
        <v>45975.088457112375</v>
      </c>
      <c r="I12" s="1"/>
      <c r="J12" s="1"/>
      <c r="K12" s="1"/>
      <c r="L12" s="1">
        <f t="shared" si="6"/>
        <v>22731.075360000003</v>
      </c>
      <c r="M12" s="1"/>
      <c r="N12" s="1"/>
    </row>
    <row r="13" spans="1:14" x14ac:dyDescent="0.2">
      <c r="A13">
        <v>2025</v>
      </c>
      <c r="B13" s="1">
        <f t="shared" si="4"/>
        <v>42076.551921000013</v>
      </c>
      <c r="C13" s="1"/>
      <c r="D13" s="1">
        <f t="shared" si="5"/>
        <v>45975.088457112375</v>
      </c>
      <c r="E13" s="1">
        <f t="shared" si="0"/>
        <v>2528.6298651411807</v>
      </c>
      <c r="F13" s="8">
        <f t="shared" si="1"/>
        <v>-1700.1769548420007</v>
      </c>
      <c r="G13" s="8">
        <f t="shared" si="2"/>
        <v>-1700.1769548420007</v>
      </c>
      <c r="H13" s="1">
        <f t="shared" si="3"/>
        <v>46803.541367411555</v>
      </c>
      <c r="I13" s="1"/>
      <c r="J13" s="1"/>
      <c r="K13" s="1"/>
      <c r="L13" s="1">
        <f t="shared" si="6"/>
        <v>23185.696867200004</v>
      </c>
      <c r="M13" s="1"/>
      <c r="N13" s="1"/>
    </row>
    <row r="14" spans="1:14" x14ac:dyDescent="0.2">
      <c r="A14">
        <v>2026</v>
      </c>
      <c r="B14" s="1">
        <f t="shared" si="4"/>
        <v>45021.910555470015</v>
      </c>
      <c r="C14" s="1"/>
      <c r="D14" s="1">
        <f t="shared" si="5"/>
        <v>46803.541367411555</v>
      </c>
      <c r="E14" s="1">
        <f t="shared" si="0"/>
        <v>2574.1947752076358</v>
      </c>
      <c r="F14" s="8">
        <f t="shared" si="1"/>
        <v>-1923.5249775833408</v>
      </c>
      <c r="G14" s="8">
        <f t="shared" si="2"/>
        <v>-1923.5249775833408</v>
      </c>
      <c r="H14" s="1">
        <f t="shared" si="3"/>
        <v>47454.211165035849</v>
      </c>
      <c r="I14" s="1"/>
      <c r="J14" s="1"/>
      <c r="K14" s="1"/>
      <c r="L14" s="1">
        <f t="shared" si="6"/>
        <v>23649.410804544004</v>
      </c>
      <c r="M14" s="1"/>
      <c r="N14" s="1"/>
    </row>
    <row r="15" spans="1:14" x14ac:dyDescent="0.2">
      <c r="A15">
        <v>2027</v>
      </c>
      <c r="B15" s="1">
        <f t="shared" si="4"/>
        <v>48173.444294352921</v>
      </c>
      <c r="C15" s="1"/>
      <c r="D15" s="1">
        <f t="shared" si="5"/>
        <v>47454.211165035849</v>
      </c>
      <c r="E15" s="1">
        <f t="shared" si="0"/>
        <v>2609.9816140769717</v>
      </c>
      <c r="F15" s="8">
        <f t="shared" si="1"/>
        <v>-2164.5940746346232</v>
      </c>
      <c r="G15" s="8">
        <f t="shared" si="2"/>
        <v>-2164.5940746346232</v>
      </c>
      <c r="H15" s="1">
        <f t="shared" si="3"/>
        <v>47899.598704478194</v>
      </c>
      <c r="I15" s="1"/>
      <c r="J15" s="1"/>
      <c r="K15" s="1"/>
      <c r="L15" s="1">
        <f t="shared" si="6"/>
        <v>24122.399020634886</v>
      </c>
      <c r="M15" s="1"/>
      <c r="N15" s="1"/>
    </row>
    <row r="16" spans="1:14" x14ac:dyDescent="0.2">
      <c r="A16">
        <v>2028</v>
      </c>
      <c r="B16" s="1">
        <f t="shared" si="4"/>
        <v>51545.585394957627</v>
      </c>
      <c r="C16" s="1"/>
      <c r="D16" s="1">
        <f t="shared" si="5"/>
        <v>47899.598704478194</v>
      </c>
      <c r="E16" s="1">
        <f t="shared" si="0"/>
        <v>2634.4779287463007</v>
      </c>
      <c r="F16" s="8">
        <f t="shared" si="1"/>
        <v>-2424.6664554519039</v>
      </c>
      <c r="G16" s="8">
        <f t="shared" si="2"/>
        <v>-2424.6664554519039</v>
      </c>
      <c r="H16" s="1">
        <f t="shared" si="3"/>
        <v>48109.410177772595</v>
      </c>
      <c r="I16" s="1"/>
      <c r="J16" s="1"/>
      <c r="K16" s="1"/>
      <c r="L16" s="1">
        <f t="shared" si="6"/>
        <v>24604.847001047583</v>
      </c>
      <c r="M16" s="1"/>
      <c r="N16" s="1"/>
    </row>
    <row r="17" spans="1:14" x14ac:dyDescent="0.2">
      <c r="A17">
        <v>2029</v>
      </c>
      <c r="B17" s="1">
        <f t="shared" si="4"/>
        <v>55153.776372604661</v>
      </c>
      <c r="C17" s="1"/>
      <c r="D17" s="1">
        <f t="shared" si="5"/>
        <v>48109.410177772595</v>
      </c>
      <c r="E17" s="1">
        <f t="shared" si="0"/>
        <v>2646.0175597774928</v>
      </c>
      <c r="F17" s="8">
        <f t="shared" si="1"/>
        <v>-2705.1149188382515</v>
      </c>
      <c r="G17" s="8">
        <f t="shared" si="2"/>
        <v>-2705.1149188382515</v>
      </c>
      <c r="H17" s="1">
        <f t="shared" si="3"/>
        <v>48050.312818711842</v>
      </c>
      <c r="I17" s="1"/>
      <c r="J17" s="1"/>
      <c r="K17" s="1"/>
      <c r="L17" s="1">
        <f t="shared" si="6"/>
        <v>25096.943941068534</v>
      </c>
      <c r="M17" s="1"/>
      <c r="N17" s="1"/>
    </row>
    <row r="18" spans="1:14" x14ac:dyDescent="0.2">
      <c r="A18">
        <v>2030</v>
      </c>
      <c r="B18" s="1">
        <f t="shared" si="4"/>
        <v>59014.540718686992</v>
      </c>
      <c r="C18" s="1"/>
      <c r="D18" s="1">
        <f t="shared" si="5"/>
        <v>48050.312818711842</v>
      </c>
      <c r="E18" s="1">
        <f t="shared" si="0"/>
        <v>2642.7672050291512</v>
      </c>
      <c r="F18" s="8">
        <f t="shared" si="1"/>
        <v>-3007.4092108917375</v>
      </c>
      <c r="G18" s="8">
        <f t="shared" si="2"/>
        <v>-3007.4092108917375</v>
      </c>
      <c r="H18" s="1">
        <f t="shared" si="3"/>
        <v>47685.670812849254</v>
      </c>
      <c r="I18" s="1"/>
      <c r="J18" s="1"/>
      <c r="K18" s="1"/>
      <c r="L18" s="1">
        <f t="shared" si="6"/>
        <v>25598.882819889906</v>
      </c>
      <c r="M18" s="1"/>
      <c r="N18" s="1"/>
    </row>
    <row r="19" spans="1:14" x14ac:dyDescent="0.2">
      <c r="A19">
        <v>2031</v>
      </c>
      <c r="B19" s="1">
        <f t="shared" si="4"/>
        <v>63145.558568995082</v>
      </c>
      <c r="C19" s="1"/>
      <c r="D19" s="1">
        <f t="shared" si="5"/>
        <v>47685.670812849254</v>
      </c>
      <c r="E19" s="1">
        <f t="shared" si="0"/>
        <v>2622.7118947067088</v>
      </c>
      <c r="F19" s="8">
        <f t="shared" si="1"/>
        <v>-3333.1228283436635</v>
      </c>
      <c r="G19" s="8">
        <f t="shared" si="2"/>
        <v>-3333.1228283436635</v>
      </c>
      <c r="H19" s="1">
        <f t="shared" si="3"/>
        <v>46975.259879212295</v>
      </c>
      <c r="I19" s="1"/>
      <c r="J19" s="1"/>
      <c r="K19" s="1"/>
      <c r="L19" s="1">
        <f t="shared" si="6"/>
        <v>26110.860476287704</v>
      </c>
      <c r="M19" s="1"/>
      <c r="N19" s="1"/>
    </row>
    <row r="20" spans="1:14" x14ac:dyDescent="0.2">
      <c r="A20">
        <v>2032</v>
      </c>
      <c r="B20" s="1">
        <f t="shared" si="4"/>
        <v>67565.747668824741</v>
      </c>
      <c r="C20" s="1"/>
      <c r="D20" s="1">
        <f t="shared" si="5"/>
        <v>46975.259879212295</v>
      </c>
      <c r="E20" s="1">
        <f t="shared" si="0"/>
        <v>2583.6392933566763</v>
      </c>
      <c r="F20" s="8">
        <f t="shared" si="1"/>
        <v>-3683.940298471015</v>
      </c>
      <c r="G20" s="8">
        <f t="shared" si="2"/>
        <v>-3683.940298471015</v>
      </c>
      <c r="H20" s="1">
        <f t="shared" si="3"/>
        <v>45874.958874097953</v>
      </c>
      <c r="I20" s="1"/>
      <c r="J20" s="1"/>
      <c r="K20" s="1"/>
      <c r="L20" s="1">
        <f t="shared" si="6"/>
        <v>26633.07768581346</v>
      </c>
      <c r="M20" s="1"/>
      <c r="N20" s="1"/>
    </row>
    <row r="21" spans="1:14" x14ac:dyDescent="0.2">
      <c r="A21">
        <v>2033</v>
      </c>
      <c r="B21" s="1">
        <f t="shared" si="4"/>
        <v>72295.350005642482</v>
      </c>
      <c r="C21" s="1"/>
      <c r="D21" s="1">
        <f t="shared" si="5"/>
        <v>45874.958874097953</v>
      </c>
      <c r="E21" s="1">
        <f t="shared" si="0"/>
        <v>2523.1227380753876</v>
      </c>
      <c r="F21" s="8">
        <f t="shared" si="1"/>
        <v>-4061.6649689501478</v>
      </c>
      <c r="G21" s="8">
        <f t="shared" si="2"/>
        <v>-4061.6649689501478</v>
      </c>
      <c r="H21" s="1">
        <f t="shared" si="3"/>
        <v>44336.416643223187</v>
      </c>
      <c r="I21" s="1"/>
      <c r="J21" s="1"/>
      <c r="K21" s="1"/>
      <c r="L21" s="1">
        <f t="shared" si="6"/>
        <v>27165.739239529728</v>
      </c>
      <c r="M21" s="1"/>
      <c r="N21" s="1"/>
    </row>
    <row r="22" spans="1:14" x14ac:dyDescent="0.2">
      <c r="A22">
        <v>2034</v>
      </c>
      <c r="B22" s="1">
        <f t="shared" si="4"/>
        <v>77356.024506037458</v>
      </c>
      <c r="C22" s="1"/>
      <c r="D22" s="1">
        <f t="shared" si="5"/>
        <v>44336.416643223187</v>
      </c>
      <c r="E22" s="1">
        <f t="shared" si="0"/>
        <v>2438.5029153772753</v>
      </c>
      <c r="F22" s="8">
        <f t="shared" si="1"/>
        <v>-4468.2273433545415</v>
      </c>
      <c r="G22" s="8">
        <f t="shared" si="2"/>
        <v>-4468.2273433545415</v>
      </c>
      <c r="H22" s="1">
        <f t="shared" si="3"/>
        <v>42306.692215245923</v>
      </c>
      <c r="I22" s="1"/>
      <c r="J22" s="1"/>
      <c r="K22" s="1"/>
      <c r="L22" s="1">
        <f t="shared" si="6"/>
        <v>27709.054024320325</v>
      </c>
      <c r="M22" s="1"/>
      <c r="N22" s="1"/>
    </row>
    <row r="23" spans="1:14" x14ac:dyDescent="0.2">
      <c r="A23">
        <v>2035</v>
      </c>
      <c r="B23" s="1">
        <f t="shared" si="4"/>
        <v>82770.946221460079</v>
      </c>
      <c r="C23" s="1"/>
      <c r="D23" s="1">
        <f t="shared" ref="D23:D28" si="7">H22</f>
        <v>42306.692215245923</v>
      </c>
      <c r="E23" s="1">
        <f t="shared" si="0"/>
        <v>2326.8680718385258</v>
      </c>
      <c r="F23" s="8">
        <f t="shared" si="1"/>
        <v>-4905.694000498801</v>
      </c>
      <c r="G23" s="8">
        <f t="shared" si="2"/>
        <v>-4905.694000498801</v>
      </c>
      <c r="H23" s="1">
        <f t="shared" si="3"/>
        <v>39727.866286585646</v>
      </c>
      <c r="I23" s="1"/>
      <c r="J23" s="1"/>
      <c r="K23" s="1"/>
      <c r="L23" s="1">
        <f t="shared" si="6"/>
        <v>28263.235104806732</v>
      </c>
      <c r="M23" s="1"/>
      <c r="N23" s="1"/>
    </row>
    <row r="24" spans="1:14" x14ac:dyDescent="0.2">
      <c r="A24">
        <v>2036</v>
      </c>
      <c r="B24" s="1">
        <f t="shared" si="4"/>
        <v>88564.912456962295</v>
      </c>
      <c r="C24" s="1"/>
      <c r="D24" s="1">
        <f t="shared" si="7"/>
        <v>39727.866286585646</v>
      </c>
      <c r="E24" s="1">
        <f t="shared" si="0"/>
        <v>2185.0326457622104</v>
      </c>
      <c r="F24" s="8">
        <f t="shared" si="1"/>
        <v>-5376.2771385053484</v>
      </c>
      <c r="G24" s="8">
        <f t="shared" si="2"/>
        <v>-5376.2771385053484</v>
      </c>
      <c r="H24" s="1">
        <f t="shared" si="3"/>
        <v>36536.621793842511</v>
      </c>
      <c r="I24" s="1"/>
      <c r="J24" s="1"/>
      <c r="K24" s="1"/>
      <c r="L24" s="1">
        <f t="shared" si="6"/>
        <v>28828.499806902866</v>
      </c>
      <c r="M24" s="1"/>
      <c r="N24" s="1"/>
    </row>
    <row r="25" spans="1:14" x14ac:dyDescent="0.2">
      <c r="A25">
        <v>2037</v>
      </c>
      <c r="B25" s="1">
        <f t="shared" si="4"/>
        <v>94764.456328949658</v>
      </c>
      <c r="C25" s="1"/>
      <c r="D25" s="1">
        <f t="shared" si="7"/>
        <v>36536.621793842511</v>
      </c>
      <c r="E25" s="1">
        <f t="shared" si="0"/>
        <v>2009.514198661338</v>
      </c>
      <c r="F25" s="8">
        <f t="shared" si="1"/>
        <v>-5882.3447873317855</v>
      </c>
      <c r="G25" s="8">
        <f t="shared" si="2"/>
        <v>-5882.3447873317855</v>
      </c>
      <c r="H25" s="1">
        <f t="shared" si="3"/>
        <v>32663.791205172063</v>
      </c>
      <c r="I25" s="1"/>
      <c r="J25" s="1"/>
      <c r="K25" s="1"/>
      <c r="L25" s="1">
        <f t="shared" si="6"/>
        <v>29405.069803040926</v>
      </c>
      <c r="M25" s="1"/>
      <c r="N25" s="1"/>
    </row>
    <row r="26" spans="1:14" x14ac:dyDescent="0.2">
      <c r="A26">
        <v>2038</v>
      </c>
      <c r="B26" s="1">
        <f t="shared" si="4"/>
        <v>101397.96827197613</v>
      </c>
      <c r="C26" s="1"/>
      <c r="D26" s="1">
        <f t="shared" si="7"/>
        <v>32663.791205172063</v>
      </c>
      <c r="E26" s="1">
        <f t="shared" si="0"/>
        <v>1796.5085162844634</v>
      </c>
      <c r="F26" s="8">
        <f t="shared" si="1"/>
        <v>-6426.431736558694</v>
      </c>
      <c r="G26" s="8">
        <f t="shared" si="2"/>
        <v>-6426.431736558694</v>
      </c>
      <c r="H26" s="1">
        <f t="shared" si="3"/>
        <v>28033.867984897832</v>
      </c>
      <c r="I26" s="1"/>
      <c r="J26" s="1"/>
      <c r="K26" s="1"/>
      <c r="L26" s="1">
        <f t="shared" si="6"/>
        <v>29993.171199101744</v>
      </c>
      <c r="M26" s="1"/>
      <c r="N26" s="1"/>
    </row>
    <row r="27" spans="1:14" x14ac:dyDescent="0.2">
      <c r="A27">
        <v>2039</v>
      </c>
      <c r="B27" s="1">
        <f t="shared" si="4"/>
        <v>108495.82605101448</v>
      </c>
      <c r="C27" s="1"/>
      <c r="D27" s="1">
        <f t="shared" si="7"/>
        <v>28033.867984897832</v>
      </c>
      <c r="E27" s="1">
        <f t="shared" si="0"/>
        <v>1541.8627391693808</v>
      </c>
      <c r="F27" s="8">
        <f t="shared" si="1"/>
        <v>-7011.2512285137627</v>
      </c>
      <c r="G27" s="8">
        <f t="shared" si="2"/>
        <v>-7011.2512285137627</v>
      </c>
      <c r="H27" s="1">
        <f t="shared" si="3"/>
        <v>22564.479495553449</v>
      </c>
      <c r="I27" s="1"/>
      <c r="J27" s="1"/>
      <c r="K27" s="1"/>
      <c r="L27" s="1">
        <f t="shared" si="6"/>
        <v>30593.034623083779</v>
      </c>
      <c r="M27" s="1"/>
      <c r="N27" s="1"/>
    </row>
    <row r="28" spans="1:14" x14ac:dyDescent="0.2">
      <c r="A28">
        <v>2040</v>
      </c>
      <c r="B28" s="1">
        <f t="shared" si="4"/>
        <v>116090.5338745855</v>
      </c>
      <c r="C28" s="1"/>
      <c r="D28" s="1">
        <f t="shared" si="7"/>
        <v>22564.479495553449</v>
      </c>
      <c r="E28" s="1">
        <f t="shared" si="0"/>
        <v>1241.0463722554398</v>
      </c>
      <c r="F28" s="8">
        <f t="shared" si="1"/>
        <v>-7639.7074703136041</v>
      </c>
      <c r="G28" s="8">
        <f t="shared" si="2"/>
        <v>-7639.7074703136041</v>
      </c>
      <c r="H28" s="1">
        <f t="shared" si="3"/>
        <v>16165.818397495286</v>
      </c>
      <c r="I28" s="1"/>
      <c r="J28" s="1"/>
      <c r="K28" s="1"/>
      <c r="L28" s="1">
        <f t="shared" si="6"/>
        <v>31204.895315545455</v>
      </c>
      <c r="M28" s="1"/>
      <c r="N28" s="1"/>
    </row>
    <row r="29" spans="1:14" x14ac:dyDescent="0.2">
      <c r="A29">
        <v>2041</v>
      </c>
      <c r="B29" s="1">
        <f t="shared" si="4"/>
        <v>124216.87124580648</v>
      </c>
      <c r="C29" s="1"/>
      <c r="D29" s="1">
        <f t="shared" ref="D29:D33" si="8">H28</f>
        <v>16165.818397495286</v>
      </c>
      <c r="E29" s="1">
        <f t="shared" ref="E29:E33" si="9">D29*($B$3+$B$4)</f>
        <v>889.12001186224074</v>
      </c>
      <c r="F29" s="8">
        <f t="shared" si="1"/>
        <v>-8314.9090221555107</v>
      </c>
      <c r="G29" s="8">
        <f t="shared" si="2"/>
        <v>-8314.9090221555107</v>
      </c>
      <c r="H29" s="1">
        <f t="shared" si="3"/>
        <v>8740.0293872020175</v>
      </c>
      <c r="I29" s="1"/>
      <c r="J29" s="1"/>
      <c r="K29" s="1"/>
      <c r="L29" s="1">
        <f t="shared" si="6"/>
        <v>31828.993221856363</v>
      </c>
      <c r="M29" s="1"/>
      <c r="N29" s="1"/>
    </row>
    <row r="30" spans="1:14" x14ac:dyDescent="0.2">
      <c r="A30">
        <v>2042</v>
      </c>
      <c r="B30" s="1">
        <f t="shared" si="4"/>
        <v>132912.05223301295</v>
      </c>
      <c r="C30" s="1"/>
      <c r="D30" s="1">
        <f t="shared" si="8"/>
        <v>8740.0293872020175</v>
      </c>
      <c r="E30" s="1">
        <f t="shared" si="9"/>
        <v>480.70161629611096</v>
      </c>
      <c r="F30" s="8">
        <f t="shared" si="1"/>
        <v>-9040.1831232047516</v>
      </c>
      <c r="G30" s="8">
        <f t="shared" si="2"/>
        <v>-9040.1831232047516</v>
      </c>
      <c r="H30" s="1">
        <f t="shared" si="3"/>
        <v>180.5478802933776</v>
      </c>
      <c r="I30" s="1"/>
      <c r="J30" s="1"/>
      <c r="K30" s="1"/>
      <c r="L30" s="1">
        <f t="shared" si="6"/>
        <v>32465.573086293491</v>
      </c>
      <c r="M30" s="1"/>
      <c r="N30" s="1"/>
    </row>
    <row r="31" spans="1:14" x14ac:dyDescent="0.2">
      <c r="A31">
        <v>2043</v>
      </c>
      <c r="B31" s="1">
        <f t="shared" si="4"/>
        <v>142215.89588932387</v>
      </c>
      <c r="C31" s="1"/>
      <c r="D31" s="1">
        <f t="shared" si="8"/>
        <v>180.5478802933776</v>
      </c>
      <c r="E31" s="1">
        <f t="shared" si="9"/>
        <v>9.9301334161357691</v>
      </c>
      <c r="F31" s="8">
        <f t="shared" si="1"/>
        <v>-9819.0910207174056</v>
      </c>
      <c r="G31" s="8">
        <f t="shared" si="2"/>
        <v>-190.47801370951336</v>
      </c>
      <c r="H31" s="1">
        <f t="shared" si="3"/>
        <v>0</v>
      </c>
      <c r="I31" s="1"/>
      <c r="J31" s="1"/>
      <c r="K31" s="1"/>
      <c r="L31" s="1">
        <f t="shared" si="6"/>
        <v>33114.884548019363</v>
      </c>
      <c r="M31" s="1"/>
      <c r="N31" s="1"/>
    </row>
    <row r="32" spans="1:14" x14ac:dyDescent="0.2">
      <c r="A32">
        <v>2044</v>
      </c>
      <c r="B32" s="1">
        <f t="shared" si="4"/>
        <v>152171.00860157656</v>
      </c>
      <c r="C32" s="1"/>
      <c r="D32" s="1">
        <f t="shared" si="8"/>
        <v>0</v>
      </c>
      <c r="E32" s="1">
        <f t="shared" si="9"/>
        <v>0</v>
      </c>
      <c r="F32" s="8">
        <f t="shared" si="1"/>
        <v>-10655.44437263371</v>
      </c>
      <c r="G32" s="8">
        <f t="shared" si="2"/>
        <v>0</v>
      </c>
      <c r="H32" s="1">
        <f t="shared" si="3"/>
        <v>0</v>
      </c>
      <c r="I32" s="1"/>
      <c r="J32" s="1"/>
      <c r="K32" s="1"/>
      <c r="L32" s="1">
        <f t="shared" si="6"/>
        <v>33777.182238979753</v>
      </c>
      <c r="M32" s="1"/>
      <c r="N32" s="1"/>
    </row>
    <row r="33" spans="1:14" x14ac:dyDescent="0.2">
      <c r="A33">
        <v>2045</v>
      </c>
      <c r="B33" s="1">
        <f t="shared" si="4"/>
        <v>162822.97920368693</v>
      </c>
      <c r="C33" s="1"/>
      <c r="D33" s="1">
        <f t="shared" si="8"/>
        <v>0</v>
      </c>
      <c r="E33" s="1">
        <f t="shared" si="9"/>
        <v>0</v>
      </c>
      <c r="F33" s="8">
        <f t="shared" si="1"/>
        <v>-11553.322798793482</v>
      </c>
      <c r="G33" s="8">
        <f t="shared" si="2"/>
        <v>0</v>
      </c>
      <c r="H33" s="1">
        <f t="shared" si="3"/>
        <v>0</v>
      </c>
      <c r="I33" s="1"/>
      <c r="J33" s="1"/>
      <c r="K33" s="1"/>
      <c r="L33" s="1">
        <f t="shared" si="6"/>
        <v>34452.725883759347</v>
      </c>
      <c r="M33" s="1"/>
      <c r="N33" s="1"/>
    </row>
    <row r="34" spans="1:14" x14ac:dyDescent="0.2">
      <c r="B34" s="1"/>
      <c r="C34" s="1"/>
      <c r="D34" s="1"/>
      <c r="E34" s="1"/>
      <c r="F34" s="8"/>
      <c r="G34" s="8"/>
      <c r="H34" s="1"/>
      <c r="I34" s="1"/>
      <c r="J34" s="1"/>
      <c r="K34" s="1"/>
      <c r="L34" s="1"/>
    </row>
    <row r="35" spans="1:14" x14ac:dyDescent="0.2">
      <c r="B35" s="1"/>
      <c r="C35" s="1"/>
      <c r="D35" s="1"/>
      <c r="E35" s="1"/>
      <c r="F35" s="8">
        <f>SUM(F8:F34)</f>
        <v>-121788.45815518807</v>
      </c>
      <c r="G35" s="8"/>
      <c r="H35" s="1"/>
      <c r="I35" s="1"/>
      <c r="J35" s="1"/>
      <c r="K35" s="1"/>
      <c r="L35" s="1"/>
    </row>
    <row r="36" spans="1:14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4" x14ac:dyDescent="0.2">
      <c r="B37" s="1"/>
      <c r="C37" s="1"/>
      <c r="D37" s="1"/>
      <c r="E37" s="1" t="s">
        <v>12</v>
      </c>
      <c r="F37" s="1">
        <f>NPV(B3,F8:F33)</f>
        <v>-78232.69526791395</v>
      </c>
      <c r="G37" s="1"/>
      <c r="H37" s="1"/>
      <c r="I37" s="1"/>
      <c r="J37" s="1"/>
      <c r="K37" s="1"/>
      <c r="L37" s="1"/>
    </row>
    <row r="38" spans="1:14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4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4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4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ferguson</dc:creator>
  <cp:lastModifiedBy>jack</cp:lastModifiedBy>
  <dcterms:created xsi:type="dcterms:W3CDTF">2017-06-15T19:29:20Z</dcterms:created>
  <dcterms:modified xsi:type="dcterms:W3CDTF">2017-07-21T19:51:03Z</dcterms:modified>
</cp:coreProperties>
</file>