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a_Meta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<sst xmlns="http://schemas.openxmlformats.org/spreadsheetml/2006/main" count="119" uniqueCount="87">
  <si>
    <t xml:space="preserve">Time</t>
  </si>
  <si>
    <t xml:space="preserve">Filename (root\...)</t>
  </si>
  <si>
    <t xml:space="preserve">Comments</t>
  </si>
  <si>
    <t xml:space="preserve">Surf Type</t>
  </si>
  <si>
    <t xml:space="preserve">Grain Size (mm)</t>
  </si>
  <si>
    <t xml:space="preserve">Density</t>
  </si>
  <si>
    <t xml:space="preserve">Grain Size</t>
  </si>
  <si>
    <t xml:space="preserve">Algae</t>
  </si>
  <si>
    <t xml:space="preserve">cells/mL(measured)</t>
  </si>
  <si>
    <t xml:space="preserve">ppb_calc_frm_cllspermL</t>
  </si>
  <si>
    <t xml:space="preserve">cells/mL_rom_ppb</t>
  </si>
  <si>
    <t xml:space="preserve">2DBA_index</t>
  </si>
  <si>
    <t xml:space="preserve">cells/mL2DBA</t>
  </si>
  <si>
    <t xml:space="preserve">Error</t>
  </si>
  <si>
    <t xml:space="preserve">22_7_SB2</t>
  </si>
  <si>
    <t xml:space="preserve">REFROZEN WEATHERING CRUST, CORAL</t>
  </si>
  <si>
    <t xml:space="preserve">LA</t>
  </si>
  <si>
    <t xml:space="preserve">22_7_SB3</t>
  </si>
  <si>
    <t xml:space="preserve">REFROZEN WEATHERED, V THIN ALGAE</t>
  </si>
  <si>
    <t xml:space="preserve">CI</t>
  </si>
  <si>
    <t xml:space="preserve">22_7_SB4</t>
  </si>
  <si>
    <t xml:space="preserve">&lt;1CM THICK WEATHERING CRUST</t>
  </si>
  <si>
    <t xml:space="preserve">HA</t>
  </si>
  <si>
    <t xml:space="preserve">22_7_S2</t>
  </si>
  <si>
    <t xml:space="preserve">THICK REFROZEN WEATHERED CRUST</t>
  </si>
  <si>
    <t xml:space="preserve">14_7_S3</t>
  </si>
  <si>
    <t xml:space="preserve">SOME IMPURITIES, COARSE SNOW</t>
  </si>
  <si>
    <t xml:space="preserve">3-5</t>
  </si>
  <si>
    <t xml:space="preserve">14_7_S4</t>
  </si>
  <si>
    <t xml:space="preserve">WEASTHERED GRANULAR</t>
  </si>
  <si>
    <t xml:space="preserve">SNOW</t>
  </si>
  <si>
    <t xml:space="preserve">14_7_SB2</t>
  </si>
  <si>
    <t xml:space="preserve">SOME V LIGHT ALGAE, WEATHERED, NO CHOLES</t>
  </si>
  <si>
    <t xml:space="preserve">2-3</t>
  </si>
  <si>
    <t xml:space="preserve">14_7_SB7</t>
  </si>
  <si>
    <t xml:space="preserve">ALGAL BLOOM 25CM ACROSS, WEATHERED</t>
  </si>
  <si>
    <t xml:space="preserve">15_7_S2</t>
  </si>
  <si>
    <t xml:space="preserve">WEATHERED CORAL ICE</t>
  </si>
  <si>
    <t xml:space="preserve">1-2</t>
  </si>
  <si>
    <t xml:space="preserve">15_7_SB2</t>
  </si>
  <si>
    <t xml:space="preserve">ICE IMMED ADJ TO WATER, HEAVILY WEATHERED, VERY POROUS, WATERLOGGED</t>
  </si>
  <si>
    <t xml:space="preserve">21_7_SB2</t>
  </si>
  <si>
    <t xml:space="preserve">ALGAE ON WEATHERED POROUS ICE, 1-2MM GRAINS,</t>
  </si>
  <si>
    <t xml:space="preserve">21_7_SB7_ALUP1_A0_Z0</t>
  </si>
  <si>
    <t xml:space="preserve">WATERLOGGED</t>
  </si>
  <si>
    <t xml:space="preserve">21_7_SB9_ALUP1_A0_Z0</t>
  </si>
  <si>
    <t xml:space="preserve">LIGHT ALGAE ON BRIGHT 3MM GRAIN CRYSTALLINE REFROZEN SNOW</t>
  </si>
  <si>
    <t xml:space="preserve">23_7_SB5_ALUP1_A0_Z0</t>
  </si>
  <si>
    <t xml:space="preserve">BLOCKY CRYSTAL WEATHERING CRUST, REFROZEN, BLOCKS 1CM</t>
  </si>
  <si>
    <t xml:space="preserve">22_7_SB5_ALUP1_A0_Z0</t>
  </si>
  <si>
    <t xml:space="preserve">IDENTICAL TONSB4</t>
  </si>
  <si>
    <t xml:space="preserve">22_7_S1_ALUP1_A0_Z0</t>
  </si>
  <si>
    <t xml:space="preserve">V WEATHERED CRUST, V LIGHT SLGAE, SMALL CHOLES</t>
  </si>
  <si>
    <t xml:space="preserve">22_7_S5_ALUP1_A0_Z0</t>
  </si>
  <si>
    <t xml:space="preserve">2CM WEATHERING CRUST, SMALL CHOLES</t>
  </si>
  <si>
    <t xml:space="preserve">14_7_S4_ALUP1_A0_Z0</t>
  </si>
  <si>
    <t xml:space="preserve">14_7_S5_ALUP1_A0_Z0</t>
  </si>
  <si>
    <t xml:space="preserve">RAIN WEATHERED</t>
  </si>
  <si>
    <t xml:space="preserve">14_7_S1_ALUP1_A0_Z0</t>
  </si>
  <si>
    <t xml:space="preserve">COARSER AFTER RAINFALL</t>
  </si>
  <si>
    <t xml:space="preserve">5-10</t>
  </si>
  <si>
    <t xml:space="preserve">14_7_S2_ALUP1_A0_Z0</t>
  </si>
  <si>
    <t xml:space="preserve">ON BLUE ICE,CORAL</t>
  </si>
  <si>
    <t xml:space="preserve">14_7_SB5_ALUP1_A0_Z0</t>
  </si>
  <si>
    <t xml:space="preserve">NO CHOLES, WEATHERED CORAL</t>
  </si>
  <si>
    <t xml:space="preserve">14_7_SB6_ALUP1_A0_Z0</t>
  </si>
  <si>
    <t xml:space="preserve">UNIFORM GRAIN SIZE</t>
  </si>
  <si>
    <t xml:space="preserve">15_7_S4_ALUP1_A0_Z0</t>
  </si>
  <si>
    <t xml:space="preserve">EVEN GRAINS</t>
  </si>
  <si>
    <t xml:space="preserve">15_7_SB5_ALUP1_A0_Z0</t>
  </si>
  <si>
    <t xml:space="preserve">FLUFFY</t>
  </si>
  <si>
    <t xml:space="preserve">21_7_SB1_ALUP1_A0_Z0</t>
  </si>
  <si>
    <t xml:space="preserve">THIN WEATHERING CRUST OVER SOLID ICE</t>
  </si>
  <si>
    <t xml:space="preserve">21_7_S5_ALUP1_A0_Z0</t>
  </si>
  <si>
    <t xml:space="preserve">HEAVILY WEASTHERED POROUS REFROZEN WEASTHERING CRUST</t>
  </si>
  <si>
    <t xml:space="preserve">23_7_S3_ALUP1_A0_Z0</t>
  </si>
  <si>
    <t xml:space="preserve">SOLID ICE, NO CHOLES, SOLAR DISC OBSCURED</t>
  </si>
  <si>
    <t xml:space="preserve">23_7_SB4_ALUP1_A0_Z0</t>
  </si>
  <si>
    <t xml:space="preserve">CLOUDS THINNING. ON SOLID ICE, NO WEATHERING LAYER, SOME REFROZEN</t>
  </si>
  <si>
    <t xml:space="preserve">23_7_SB2</t>
  </si>
  <si>
    <t xml:space="preserve">thin weathering crust, clean ice, some refreezing</t>
  </si>
  <si>
    <t xml:space="preserve">24_7_SB2</t>
  </si>
  <si>
    <t xml:space="preserve">solid ice with some small C holes</t>
  </si>
  <si>
    <t xml:space="preserve">21_7_SB3</t>
  </si>
  <si>
    <t xml:space="preserve">some small C holes in thin weathering crust</t>
  </si>
  <si>
    <t xml:space="preserve">mean</t>
  </si>
  <si>
    <t xml:space="preserve">stdev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</si>
</sst>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38" activeCellId="0" sqref="N3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22.83"/>
    <col collapsed="false" customWidth="true" hidden="false" outlineLevel="0" max="3" min="3" style="0" width="25.84"/>
    <col collapsed="false" customWidth="true" hidden="false" outlineLevel="0" max="4" min="4" style="0" width="8.06"/>
    <col collapsed="false" customWidth="true" hidden="false" outlineLevel="0" max="5" min="5" style="0" width="14.77"/>
    <col collapsed="false" customWidth="true" hidden="false" outlineLevel="0" max="6" min="6" style="0" width="7.68"/>
    <col collapsed="false" customWidth="true" hidden="false" outlineLevel="0" max="7" min="7" style="0" width="10.05"/>
    <col collapsed="false" customWidth="true" hidden="false" outlineLevel="0" max="8" min="8" style="0" width="7.41"/>
    <col collapsed="false" customWidth="true" hidden="false" outlineLevel="0" max="9" min="9" style="0" width="11.52"/>
    <col collapsed="false" customWidth="true" hidden="false" outlineLevel="0" max="10" min="10" style="0" width="21.16"/>
    <col collapsed="false" customWidth="true" hidden="false" outlineLevel="0" max="11" min="11" style="0" width="16.71"/>
    <col collapsed="false" customWidth="true" hidden="false" outlineLevel="0" max="12" min="12" style="0" width="13.65"/>
    <col collapsed="false" customWidth="true" hidden="false" outlineLevel="0" max="15" min="15" style="0" width="14.43"/>
    <col collapsed="false" customWidth="true" hidden="false" outlineLevel="0" max="16" min="16" style="0" width="12.64"/>
    <col collapsed="false" customWidth="true" hidden="false" outlineLevel="0" max="17" min="17" style="0" width="13.75"/>
    <col collapsed="false" customWidth="true" hidden="false" outlineLevel="0" max="19" min="18" style="0" width="7.41"/>
    <col collapsed="false" customWidth="true" hidden="false" outlineLevel="0" max="20" min="20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1101</v>
      </c>
      <c r="B2" s="0" t="s">
        <v>14</v>
      </c>
      <c r="C2" s="0" t="s">
        <v>15</v>
      </c>
      <c r="D2" s="0" t="s">
        <v>16</v>
      </c>
      <c r="E2" s="1" t="n">
        <v>1</v>
      </c>
      <c r="F2" s="0" t="n">
        <v>450</v>
      </c>
      <c r="G2" s="0" t="n">
        <v>15000</v>
      </c>
      <c r="H2" s="0" t="n">
        <v>100000</v>
      </c>
      <c r="I2" s="0" t="n">
        <v>15313</v>
      </c>
      <c r="J2" s="0" t="n">
        <v>113316.2</v>
      </c>
      <c r="K2" s="0" t="n">
        <f aca="false">H2/ (      (((((PI()*4^2)*40)*0.0014)*0.3)/0.917)*10   )</f>
        <v>10859.0091380408</v>
      </c>
      <c r="L2" s="0" t="n">
        <v>0.999</v>
      </c>
      <c r="M2" s="0" t="n">
        <v>6174</v>
      </c>
      <c r="N2" s="0" t="n">
        <f aca="false">ABS(K2-I2)</f>
        <v>4453.99086195922</v>
      </c>
      <c r="S2" s="2"/>
    </row>
    <row r="3" customFormat="false" ht="12.8" hidden="false" customHeight="false" outlineLevel="0" collapsed="false">
      <c r="A3" s="0" t="n">
        <v>1111</v>
      </c>
      <c r="B3" s="0" t="s">
        <v>17</v>
      </c>
      <c r="C3" s="0" t="s">
        <v>18</v>
      </c>
      <c r="D3" s="0" t="s">
        <v>19</v>
      </c>
      <c r="E3" s="1" t="n">
        <v>2</v>
      </c>
      <c r="F3" s="0" t="n">
        <v>450</v>
      </c>
      <c r="G3" s="0" t="n">
        <v>15000</v>
      </c>
      <c r="H3" s="0" t="n">
        <v>75000</v>
      </c>
      <c r="I3" s="0" t="n">
        <v>6688</v>
      </c>
      <c r="J3" s="0" t="n">
        <v>49491.2</v>
      </c>
      <c r="K3" s="0" t="n">
        <f aca="false">H3/ (      (((((PI()*4^2)*40)*0.0014)*0.3)/0.917)*10   )</f>
        <v>8144.25685353058</v>
      </c>
      <c r="L3" s="0" t="n">
        <v>0.997728028739568</v>
      </c>
      <c r="M3" s="0" t="n">
        <f aca="false">1E-034*L3*EXP(87.015*L3)</f>
        <v>5049.96556216541</v>
      </c>
      <c r="N3" s="0" t="n">
        <f aca="false">ABS(K3-I3)</f>
        <v>1456.25685353058</v>
      </c>
      <c r="S3" s="2"/>
    </row>
    <row r="4" customFormat="false" ht="12.8" hidden="false" customHeight="false" outlineLevel="0" collapsed="false">
      <c r="A4" s="0" t="n">
        <v>1121</v>
      </c>
      <c r="B4" s="0" t="s">
        <v>20</v>
      </c>
      <c r="C4" s="0" t="s">
        <v>21</v>
      </c>
      <c r="D4" s="0" t="s">
        <v>22</v>
      </c>
      <c r="E4" s="1" t="n">
        <v>1</v>
      </c>
      <c r="F4" s="0" t="n">
        <v>500</v>
      </c>
      <c r="G4" s="0" t="n">
        <v>15000</v>
      </c>
      <c r="H4" s="0" t="n">
        <v>250000</v>
      </c>
      <c r="I4" s="0" t="n">
        <v>57083</v>
      </c>
      <c r="J4" s="0" t="n">
        <v>422414.2</v>
      </c>
      <c r="K4" s="0" t="n">
        <f aca="false">H4/ (      (((((PI()*4^2)*40)*0.0014)*0.3)/0.917)*10   )</f>
        <v>27147.5228451019</v>
      </c>
      <c r="L4" s="0" t="n">
        <v>0.999216423664904</v>
      </c>
      <c r="M4" s="0" t="n">
        <f aca="false">1E-034*L4*EXP(87.015*L4)</f>
        <v>5756.81736343516</v>
      </c>
      <c r="N4" s="0" t="n">
        <f aca="false">ABS(K4-I4)</f>
        <v>29935.4771548981</v>
      </c>
      <c r="S4" s="2"/>
    </row>
    <row r="5" customFormat="false" ht="12.8" hidden="false" customHeight="false" outlineLevel="0" collapsed="false">
      <c r="A5" s="0" t="n">
        <v>1157</v>
      </c>
      <c r="B5" s="0" t="s">
        <v>23</v>
      </c>
      <c r="C5" s="0" t="s">
        <v>24</v>
      </c>
      <c r="D5" s="0" t="s">
        <v>19</v>
      </c>
      <c r="E5" s="1"/>
      <c r="F5" s="0" t="n">
        <v>400</v>
      </c>
      <c r="G5" s="0" t="n">
        <v>15000</v>
      </c>
      <c r="H5" s="0" t="n">
        <v>50000</v>
      </c>
      <c r="I5" s="0" t="n">
        <v>1313</v>
      </c>
      <c r="J5" s="0" t="n">
        <v>9716.2</v>
      </c>
      <c r="K5" s="0" t="n">
        <f aca="false">H5/ (      (((((PI()*4^2)*40)*0.0014)*0.3)/0.917)*10   )</f>
        <v>5429.50456902039</v>
      </c>
      <c r="L5" s="0" t="n">
        <v>1.0003</v>
      </c>
      <c r="M5" s="0" t="n">
        <v>6333</v>
      </c>
      <c r="N5" s="0" t="n">
        <f aca="false">ABS(K5-I5)</f>
        <v>4116.50456902039</v>
      </c>
      <c r="S5" s="2"/>
    </row>
    <row r="6" customFormat="false" ht="12.8" hidden="false" customHeight="false" outlineLevel="0" collapsed="false">
      <c r="A6" s="0" t="n">
        <v>1037</v>
      </c>
      <c r="B6" s="0" t="s">
        <v>25</v>
      </c>
      <c r="C6" s="0" t="s">
        <v>26</v>
      </c>
      <c r="D6" s="0" t="s">
        <v>16</v>
      </c>
      <c r="E6" s="3" t="s">
        <v>27</v>
      </c>
      <c r="F6" s="0" t="n">
        <v>500</v>
      </c>
      <c r="G6" s="0" t="n">
        <v>15000</v>
      </c>
      <c r="H6" s="0" t="n">
        <v>50000</v>
      </c>
      <c r="J6" s="0" t="n">
        <v>0</v>
      </c>
      <c r="K6" s="0" t="n">
        <f aca="false">H6/ (      (((((PI()*4^2)*40)*0.0014)*0.3)/0.917)*10   )</f>
        <v>5429.50456902039</v>
      </c>
      <c r="L6" s="0" t="n">
        <v>0.99927795185688</v>
      </c>
      <c r="M6" s="0" t="n">
        <f aca="false">1E-034*L6*EXP(87.015*L6)</f>
        <v>5788.0776889793</v>
      </c>
      <c r="S6" s="2"/>
    </row>
    <row r="7" customFormat="false" ht="12.8" hidden="false" customHeight="false" outlineLevel="0" collapsed="false">
      <c r="A7" s="0" t="n">
        <v>1055</v>
      </c>
      <c r="B7" s="0" t="s">
        <v>28</v>
      </c>
      <c r="C7" s="0" t="s">
        <v>29</v>
      </c>
      <c r="D7" s="0" t="s">
        <v>30</v>
      </c>
      <c r="E7" s="3" t="s">
        <v>27</v>
      </c>
      <c r="F7" s="0" t="n">
        <v>750</v>
      </c>
      <c r="G7" s="0" t="n">
        <v>5000</v>
      </c>
      <c r="H7" s="0" t="n">
        <v>20000</v>
      </c>
      <c r="J7" s="0" t="n">
        <v>0</v>
      </c>
      <c r="K7" s="0" t="n">
        <f aca="false">H7/ (      (((((PI()*4^2)*40)*0.0014)*0.3)/0.917)*10   )</f>
        <v>2171.80182760816</v>
      </c>
      <c r="L7" s="0" t="n">
        <v>0.999262334554645</v>
      </c>
      <c r="M7" s="0" t="n">
        <f aca="false">1E-034*L7*EXP(87.015*L7)</f>
        <v>5780.12704668684</v>
      </c>
      <c r="S7" s="2"/>
    </row>
    <row r="8" customFormat="false" ht="12.8" hidden="false" customHeight="false" outlineLevel="0" collapsed="false">
      <c r="A8" s="0" t="n">
        <v>1152</v>
      </c>
      <c r="B8" s="0" t="s">
        <v>31</v>
      </c>
      <c r="C8" s="0" t="s">
        <v>32</v>
      </c>
      <c r="D8" s="0" t="s">
        <v>16</v>
      </c>
      <c r="E8" s="3" t="s">
        <v>33</v>
      </c>
      <c r="F8" s="0" t="n">
        <v>400</v>
      </c>
      <c r="G8" s="0" t="n">
        <v>15000</v>
      </c>
      <c r="H8" s="0" t="n">
        <v>75000</v>
      </c>
      <c r="I8" s="0" t="n">
        <v>3063</v>
      </c>
      <c r="J8" s="0" t="n">
        <v>22666.2</v>
      </c>
      <c r="K8" s="0" t="n">
        <f aca="false">H8/ (      (((((PI()*4^2)*40)*0.0014)*0.3)/0.917)*10   )</f>
        <v>8144.25685353058</v>
      </c>
      <c r="L8" s="0" t="n">
        <v>0.998803629079593</v>
      </c>
      <c r="M8" s="0" t="n">
        <f aca="false">1E-034*L8*EXP(87.015*L8)</f>
        <v>5551.41170368124</v>
      </c>
      <c r="N8" s="0" t="n">
        <f aca="false">ABS(K8-I8)</f>
        <v>5081.25685353058</v>
      </c>
      <c r="S8" s="2"/>
    </row>
    <row r="9" customFormat="false" ht="12.8" hidden="false" customHeight="false" outlineLevel="0" collapsed="false">
      <c r="A9" s="0" t="n">
        <v>1302</v>
      </c>
      <c r="B9" s="0" t="s">
        <v>34</v>
      </c>
      <c r="C9" s="0" t="s">
        <v>35</v>
      </c>
      <c r="D9" s="0" t="s">
        <v>22</v>
      </c>
      <c r="E9" s="1" t="n">
        <v>2</v>
      </c>
      <c r="F9" s="0" t="n">
        <v>400</v>
      </c>
      <c r="G9" s="0" t="n">
        <v>15000</v>
      </c>
      <c r="H9" s="0" t="n">
        <v>150000</v>
      </c>
      <c r="I9" s="0" t="n">
        <v>12438</v>
      </c>
      <c r="J9" s="0" t="n">
        <v>92041.2</v>
      </c>
      <c r="K9" s="0" t="n">
        <f aca="false">H9/ (      (((((PI()*4^2)*40)*0.0014)*0.3)/0.917)*10   )</f>
        <v>16288.5137070612</v>
      </c>
      <c r="L9" s="0" t="n">
        <v>1.00112869911369</v>
      </c>
      <c r="M9" s="0" t="n">
        <f aca="false">1E-034*L9*EXP(87.015*L9)</f>
        <v>6812.05185592986</v>
      </c>
      <c r="N9" s="0" t="n">
        <f aca="false">ABS(K9-I9)</f>
        <v>3850.51370706116</v>
      </c>
      <c r="S9" s="2"/>
    </row>
    <row r="10" customFormat="false" ht="12.8" hidden="false" customHeight="false" outlineLevel="0" collapsed="false">
      <c r="A10" s="0" t="n">
        <v>1134</v>
      </c>
      <c r="B10" s="0" t="s">
        <v>36</v>
      </c>
      <c r="C10" s="0" t="s">
        <v>37</v>
      </c>
      <c r="D10" s="0" t="s">
        <v>16</v>
      </c>
      <c r="E10" s="3" t="s">
        <v>38</v>
      </c>
      <c r="F10" s="0" t="n">
        <v>450</v>
      </c>
      <c r="G10" s="0" t="n">
        <v>15000</v>
      </c>
      <c r="H10" s="0" t="n">
        <v>100000</v>
      </c>
      <c r="J10" s="0" t="n">
        <v>0</v>
      </c>
      <c r="K10" s="0" t="n">
        <f aca="false">H10/ (      (((((PI()*4^2)*40)*0.0014)*0.3)/0.917)*10   )</f>
        <v>10859.0091380408</v>
      </c>
      <c r="L10" s="0" t="n">
        <v>0.999930747488734</v>
      </c>
      <c r="M10" s="0" t="n">
        <f aca="false">1E-034*L10*EXP(87.015*L10)</f>
        <v>6130.37729530327</v>
      </c>
      <c r="S10" s="2"/>
    </row>
    <row r="11" customFormat="false" ht="12.8" hidden="false" customHeight="false" outlineLevel="0" collapsed="false">
      <c r="A11" s="0" t="n">
        <v>1333</v>
      </c>
      <c r="B11" s="0" t="s">
        <v>39</v>
      </c>
      <c r="C11" s="0" t="s">
        <v>40</v>
      </c>
      <c r="D11" s="0" t="s">
        <v>16</v>
      </c>
      <c r="E11" s="1"/>
      <c r="F11" s="0" t="n">
        <v>500</v>
      </c>
      <c r="G11" s="0" t="n">
        <v>15000</v>
      </c>
      <c r="H11" s="0" t="n">
        <v>75000</v>
      </c>
      <c r="I11" s="0" t="n">
        <v>7250</v>
      </c>
      <c r="J11" s="0" t="n">
        <v>53650</v>
      </c>
      <c r="K11" s="0" t="n">
        <f aca="false">H11/ (      (((((PI()*4^2)*40)*0.0014)*0.3)/0.917)*10   )</f>
        <v>8144.25685353058</v>
      </c>
      <c r="L11" s="0" t="n">
        <v>0.999337107150623</v>
      </c>
      <c r="M11" s="0" t="n">
        <f aca="false">1E-034*L11*EXP(87.015*L11)</f>
        <v>5818.29245027645</v>
      </c>
      <c r="N11" s="0" t="n">
        <f aca="false">ABS(K11-I11)</f>
        <v>894.256853530582</v>
      </c>
      <c r="S11" s="2"/>
    </row>
    <row r="12" customFormat="false" ht="12.8" hidden="false" customHeight="false" outlineLevel="0" collapsed="false">
      <c r="A12" s="0" t="n">
        <v>1117</v>
      </c>
      <c r="B12" s="0" t="s">
        <v>41</v>
      </c>
      <c r="C12" s="0" t="s">
        <v>42</v>
      </c>
      <c r="D12" s="0" t="s">
        <v>22</v>
      </c>
      <c r="E12" s="3" t="s">
        <v>38</v>
      </c>
      <c r="F12" s="0" t="n">
        <v>550</v>
      </c>
      <c r="G12" s="0" t="n">
        <v>15000</v>
      </c>
      <c r="H12" s="0" t="n">
        <v>250000</v>
      </c>
      <c r="I12" s="0" t="n">
        <v>44861</v>
      </c>
      <c r="J12" s="0" t="n">
        <v>331971.4</v>
      </c>
      <c r="K12" s="0" t="n">
        <f aca="false">H12/ (      (((((PI()*4^2)*40)*0.0014)*0.3)/0.917)*10   )</f>
        <v>27147.5228451019</v>
      </c>
      <c r="L12" s="0" t="n">
        <v>0.999667713536561</v>
      </c>
      <c r="M12" s="0" t="n">
        <f aca="false">1E-034*L12*EXP(87.015*L12)</f>
        <v>5990.08325435459</v>
      </c>
      <c r="N12" s="0" t="n">
        <f aca="false">ABS(K12-I12)</f>
        <v>17713.4771548981</v>
      </c>
      <c r="S12" s="2"/>
    </row>
    <row r="13" customFormat="false" ht="12.8" hidden="false" customHeight="false" outlineLevel="0" collapsed="false">
      <c r="A13" s="0" t="n">
        <v>1244</v>
      </c>
      <c r="B13" s="0" t="s">
        <v>43</v>
      </c>
      <c r="C13" s="0" t="s">
        <v>44</v>
      </c>
      <c r="D13" s="0" t="s">
        <v>22</v>
      </c>
      <c r="E13" s="1"/>
      <c r="F13" s="0" t="n">
        <v>850</v>
      </c>
      <c r="G13" s="0" t="n">
        <v>15000</v>
      </c>
      <c r="H13" s="0" t="n">
        <v>200000</v>
      </c>
      <c r="I13" s="0" t="n">
        <v>33229</v>
      </c>
      <c r="J13" s="0" t="n">
        <v>245894.6</v>
      </c>
      <c r="K13" s="0" t="n">
        <f aca="false">H13/ (      (((((PI()*4^2)*40)*0.0014)*0.3)/0.917)*10   )</f>
        <v>21718.0182760816</v>
      </c>
      <c r="L13" s="0" t="n">
        <v>0.999394804902704</v>
      </c>
      <c r="M13" s="0" t="n">
        <f aca="false">1E-034*L13*EXP(87.015*L13)</f>
        <v>5847.91466122565</v>
      </c>
      <c r="N13" s="0" t="n">
        <f aca="false">ABS(K13-I13)</f>
        <v>11510.9817239184</v>
      </c>
      <c r="S13" s="2"/>
    </row>
    <row r="14" customFormat="false" ht="12.8" hidden="false" customHeight="false" outlineLevel="0" collapsed="false">
      <c r="A14" s="0" t="n">
        <v>1305</v>
      </c>
      <c r="B14" s="0" t="s">
        <v>45</v>
      </c>
      <c r="C14" s="0" t="s">
        <v>46</v>
      </c>
      <c r="D14" s="0" t="s">
        <v>19</v>
      </c>
      <c r="E14" s="1" t="n">
        <v>3</v>
      </c>
      <c r="F14" s="0" t="n">
        <v>750</v>
      </c>
      <c r="G14" s="0" t="n">
        <v>8000</v>
      </c>
      <c r="H14" s="0" t="n">
        <v>20000</v>
      </c>
      <c r="I14" s="0" t="n">
        <v>313</v>
      </c>
      <c r="J14" s="0" t="n">
        <v>2316.2</v>
      </c>
      <c r="K14" s="0" t="n">
        <f aca="false">H14/ (      (((((PI()*4^2)*40)*0.0014)*0.3)/0.917)*10   )</f>
        <v>2171.80182760816</v>
      </c>
      <c r="L14" s="0" t="n">
        <v>0.998352729027748</v>
      </c>
      <c r="M14" s="0" t="n">
        <f aca="false">1E-034*L14*EXP(87.015*L14)</f>
        <v>5335.40953886072</v>
      </c>
      <c r="N14" s="0" t="n">
        <f aca="false">ABS(K14-I14)</f>
        <v>1858.80182760816</v>
      </c>
      <c r="S14" s="2"/>
    </row>
    <row r="15" customFormat="false" ht="12.8" hidden="false" customHeight="false" outlineLevel="0" collapsed="false">
      <c r="A15" s="0" t="n">
        <v>1230</v>
      </c>
      <c r="B15" s="0" t="s">
        <v>47</v>
      </c>
      <c r="C15" s="0" t="s">
        <v>48</v>
      </c>
      <c r="D15" s="0" t="s">
        <v>22</v>
      </c>
      <c r="E15" s="1" t="n">
        <v>1</v>
      </c>
      <c r="F15" s="0" t="n">
        <v>400</v>
      </c>
      <c r="G15" s="0" t="n">
        <v>15000</v>
      </c>
      <c r="H15" s="0" t="n">
        <v>250000</v>
      </c>
      <c r="I15" s="0" t="n">
        <v>28563</v>
      </c>
      <c r="J15" s="0" t="n">
        <v>211366.2</v>
      </c>
      <c r="K15" s="0" t="n">
        <f aca="false">H15/ (      (((((PI()*4^2)*40)*0.0014)*0.3)/0.917)*10   )</f>
        <v>27147.5228451019</v>
      </c>
      <c r="L15" s="0" t="n">
        <v>1.00096376999254</v>
      </c>
      <c r="M15" s="0" t="n">
        <f aca="false">1E-034*L15*EXP(87.015*L15)</f>
        <v>6713.88191807834</v>
      </c>
      <c r="N15" s="0" t="n">
        <f aca="false">ABS(K15-I15)</f>
        <v>1415.47715489806</v>
      </c>
      <c r="S15" s="2"/>
    </row>
    <row r="16" customFormat="false" ht="12.8" hidden="false" customHeight="false" outlineLevel="0" collapsed="false">
      <c r="A16" s="0" t="n">
        <v>1132</v>
      </c>
      <c r="B16" s="0" t="s">
        <v>49</v>
      </c>
      <c r="C16" s="0" t="s">
        <v>50</v>
      </c>
      <c r="D16" s="0" t="s">
        <v>22</v>
      </c>
      <c r="E16" s="1"/>
      <c r="F16" s="0" t="n">
        <v>400</v>
      </c>
      <c r="G16" s="0" t="n">
        <v>15000</v>
      </c>
      <c r="H16" s="0" t="n">
        <v>250000</v>
      </c>
      <c r="I16" s="0" t="n">
        <v>22813</v>
      </c>
      <c r="J16" s="0" t="n">
        <v>168816.2</v>
      </c>
      <c r="K16" s="0" t="n">
        <f aca="false">H16/ (      (((((PI()*4^2)*40)*0.0014)*0.3)/0.917)*10   )</f>
        <v>27147.5228451019</v>
      </c>
      <c r="L16" s="0" t="n">
        <v>0.998899201733255</v>
      </c>
      <c r="M16" s="0" t="n">
        <f aca="false">1E-034*L16*EXP(87.015*L16)</f>
        <v>5598.30679199573</v>
      </c>
      <c r="N16" s="0" t="n">
        <f aca="false">ABS(K16-I16)</f>
        <v>4334.52284510194</v>
      </c>
      <c r="S16" s="2"/>
    </row>
    <row r="17" customFormat="false" ht="12.8" hidden="false" customHeight="false" outlineLevel="0" collapsed="false">
      <c r="A17" s="0" t="n">
        <v>1143</v>
      </c>
      <c r="B17" s="0" t="s">
        <v>51</v>
      </c>
      <c r="C17" s="0" t="s">
        <v>52</v>
      </c>
      <c r="D17" s="0" t="s">
        <v>16</v>
      </c>
      <c r="E17" s="1" t="n">
        <v>1</v>
      </c>
      <c r="F17" s="0" t="n">
        <v>400</v>
      </c>
      <c r="G17" s="0" t="n">
        <v>15000</v>
      </c>
      <c r="H17" s="0" t="n">
        <v>75000</v>
      </c>
      <c r="J17" s="0" t="n">
        <v>0</v>
      </c>
      <c r="K17" s="0" t="n">
        <f aca="false">H17/ (      (((((PI()*4^2)*40)*0.0014)*0.3)/0.917)*10   )</f>
        <v>8144.25685353058</v>
      </c>
      <c r="L17" s="0" t="n">
        <v>0.999400676271843</v>
      </c>
      <c r="M17" s="0" t="n">
        <f aca="false">1E-034*L17*EXP(87.015*L17)</f>
        <v>5850.93748131203</v>
      </c>
      <c r="S17" s="2"/>
    </row>
    <row r="18" customFormat="false" ht="12.8" hidden="false" customHeight="false" outlineLevel="0" collapsed="false">
      <c r="A18" s="0" t="n">
        <v>1235</v>
      </c>
      <c r="B18" s="0" t="s">
        <v>53</v>
      </c>
      <c r="C18" s="0" t="s">
        <v>54</v>
      </c>
      <c r="D18" s="0" t="s">
        <v>22</v>
      </c>
      <c r="E18" s="1" t="n">
        <v>1</v>
      </c>
      <c r="F18" s="0" t="n">
        <v>400</v>
      </c>
      <c r="G18" s="0" t="n">
        <v>15000</v>
      </c>
      <c r="H18" s="0" t="n">
        <v>150000</v>
      </c>
      <c r="J18" s="0" t="n">
        <v>0</v>
      </c>
      <c r="K18" s="0" t="n">
        <f aca="false">H18/ (      (((((PI()*4^2)*40)*0.0014)*0.3)/0.917)*10   )</f>
        <v>16288.5137070612</v>
      </c>
      <c r="L18" s="0" t="n">
        <v>0.997791919799729</v>
      </c>
      <c r="M18" s="0" t="n">
        <f aca="false">1E-034*L18*EXP(87.015*L18)</f>
        <v>5078.44411950204</v>
      </c>
      <c r="S18" s="2"/>
    </row>
    <row r="19" customFormat="false" ht="12.8" hidden="false" customHeight="false" outlineLevel="0" collapsed="false">
      <c r="A19" s="0" t="n">
        <v>1055</v>
      </c>
      <c r="B19" s="0" t="s">
        <v>55</v>
      </c>
      <c r="C19" s="0" t="s">
        <v>29</v>
      </c>
      <c r="D19" s="0" t="s">
        <v>30</v>
      </c>
      <c r="E19" s="3" t="s">
        <v>27</v>
      </c>
      <c r="F19" s="0" t="n">
        <v>750</v>
      </c>
      <c r="G19" s="0" t="n">
        <v>5000</v>
      </c>
      <c r="H19" s="0" t="n">
        <v>20000</v>
      </c>
      <c r="J19" s="0" t="n">
        <v>0</v>
      </c>
      <c r="K19" s="0" t="n">
        <f aca="false">H19/ (      (((((PI()*4^2)*40)*0.0014)*0.3)/0.917)*10   )</f>
        <v>2171.80182760816</v>
      </c>
      <c r="L19" s="0" t="n">
        <v>0.999262334554645</v>
      </c>
      <c r="M19" s="0" t="n">
        <f aca="false">1E-034*L19*EXP(87.015*L19)</f>
        <v>5780.12704668684</v>
      </c>
      <c r="S19" s="2"/>
    </row>
    <row r="20" customFormat="false" ht="12.8" hidden="false" customHeight="false" outlineLevel="0" collapsed="false">
      <c r="A20" s="0" t="n">
        <v>1108</v>
      </c>
      <c r="B20" s="0" t="s">
        <v>56</v>
      </c>
      <c r="C20" s="0" t="s">
        <v>57</v>
      </c>
      <c r="D20" s="0" t="s">
        <v>22</v>
      </c>
      <c r="E20" s="1" t="n">
        <v>10</v>
      </c>
      <c r="F20" s="0" t="n">
        <v>400</v>
      </c>
      <c r="G20" s="0" t="n">
        <v>15000</v>
      </c>
      <c r="H20" s="0" t="n">
        <v>250000</v>
      </c>
      <c r="J20" s="0" t="n">
        <v>0</v>
      </c>
      <c r="K20" s="0" t="n">
        <f aca="false">H20/ (      (((((PI()*4^2)*40)*0.0014)*0.3)/0.917)*10   )</f>
        <v>27147.5228451019</v>
      </c>
      <c r="L20" s="0" t="n">
        <v>1.00180364473015</v>
      </c>
      <c r="M20" s="0" t="n">
        <f aca="false">1E-034*L20*EXP(87.015*L20)</f>
        <v>7228.9783962549</v>
      </c>
      <c r="S20" s="2"/>
    </row>
    <row r="21" customFormat="false" ht="12.8" hidden="false" customHeight="false" outlineLevel="0" collapsed="false">
      <c r="A21" s="0" t="n">
        <v>1007</v>
      </c>
      <c r="B21" s="0" t="s">
        <v>58</v>
      </c>
      <c r="C21" s="0" t="s">
        <v>59</v>
      </c>
      <c r="D21" s="0" t="s">
        <v>16</v>
      </c>
      <c r="E21" s="3" t="s">
        <v>60</v>
      </c>
      <c r="F21" s="0" t="n">
        <v>450</v>
      </c>
      <c r="G21" s="0" t="n">
        <v>15000</v>
      </c>
      <c r="H21" s="0" t="n">
        <v>100000</v>
      </c>
      <c r="J21" s="0" t="n">
        <v>0</v>
      </c>
      <c r="K21" s="0" t="n">
        <f aca="false">H21/ (      (((((PI()*4^2)*40)*0.0014)*0.3)/0.917)*10   )</f>
        <v>10859.0091380408</v>
      </c>
      <c r="L21" s="0" t="n">
        <v>1.00005768918511</v>
      </c>
      <c r="M21" s="0" t="n">
        <f aca="false">1E-034*L21*EXP(87.015*L21)</f>
        <v>6199.25467542588</v>
      </c>
      <c r="S21" s="2"/>
    </row>
    <row r="22" customFormat="false" ht="12.8" hidden="false" customHeight="false" outlineLevel="0" collapsed="false">
      <c r="A22" s="0" t="n">
        <v>1220</v>
      </c>
      <c r="B22" s="0" t="s">
        <v>61</v>
      </c>
      <c r="C22" s="0" t="s">
        <v>62</v>
      </c>
      <c r="D22" s="0" t="s">
        <v>22</v>
      </c>
      <c r="E22" s="1" t="n">
        <v>5</v>
      </c>
      <c r="F22" s="0" t="n">
        <v>850</v>
      </c>
      <c r="G22" s="0" t="n">
        <v>15000</v>
      </c>
      <c r="H22" s="0" t="n">
        <v>250000</v>
      </c>
      <c r="J22" s="0" t="n">
        <v>0</v>
      </c>
      <c r="K22" s="0" t="n">
        <f aca="false">H22/ (      (((((PI()*4^2)*40)*0.0014)*0.3)/0.917)*10   )</f>
        <v>27147.5228451019</v>
      </c>
      <c r="L22" s="0" t="n">
        <v>0.999456975476871</v>
      </c>
      <c r="M22" s="0" t="n">
        <f aca="false">1E-034*L22*EXP(87.015*L22)</f>
        <v>5880.00203692269</v>
      </c>
      <c r="S22" s="2"/>
    </row>
    <row r="23" customFormat="false" ht="12.8" hidden="false" customHeight="false" outlineLevel="0" collapsed="false">
      <c r="A23" s="0" t="n">
        <v>1233</v>
      </c>
      <c r="B23" s="0" t="s">
        <v>63</v>
      </c>
      <c r="C23" s="0" t="s">
        <v>64</v>
      </c>
      <c r="D23" s="0" t="s">
        <v>22</v>
      </c>
      <c r="E23" s="1" t="n">
        <v>5</v>
      </c>
      <c r="F23" s="0" t="n">
        <v>750</v>
      </c>
      <c r="G23" s="0" t="n">
        <v>15000</v>
      </c>
      <c r="H23" s="0" t="n">
        <v>250000</v>
      </c>
      <c r="I23" s="0" t="n">
        <v>41000</v>
      </c>
      <c r="J23" s="0" t="n">
        <v>303400</v>
      </c>
      <c r="K23" s="0" t="n">
        <f aca="false">H23/ (      (((((PI()*4^2)*40)*0.0014)*0.3)/0.917)*10   )</f>
        <v>27147.5228451019</v>
      </c>
      <c r="L23" s="0" t="n">
        <v>1.00180364473015</v>
      </c>
      <c r="M23" s="0" t="n">
        <f aca="false">1E-034*L23*EXP(87.015*L23)</f>
        <v>7228.9783962549</v>
      </c>
      <c r="N23" s="0" t="n">
        <f aca="false">ABS(K23-I23)</f>
        <v>13852.4771548981</v>
      </c>
      <c r="S23" s="2"/>
    </row>
    <row r="24" customFormat="false" ht="12.8" hidden="false" customHeight="false" outlineLevel="0" collapsed="false">
      <c r="A24" s="0" t="n">
        <v>1247</v>
      </c>
      <c r="B24" s="0" t="s">
        <v>65</v>
      </c>
      <c r="C24" s="0" t="s">
        <v>66</v>
      </c>
      <c r="D24" s="0" t="s">
        <v>30</v>
      </c>
      <c r="E24" s="1" t="n">
        <v>2</v>
      </c>
      <c r="F24" s="0" t="n">
        <v>850</v>
      </c>
      <c r="G24" s="0" t="n">
        <v>1500</v>
      </c>
      <c r="H24" s="0" t="n">
        <v>20000</v>
      </c>
      <c r="I24" s="0" t="n">
        <v>0</v>
      </c>
      <c r="J24" s="0" t="n">
        <v>0</v>
      </c>
      <c r="K24" s="0" t="n">
        <f aca="false">H24/ (      (((((PI()*4^2)*40)*0.0014)*0.3)/0.917)*10   )</f>
        <v>2171.80182760816</v>
      </c>
      <c r="L24" s="0" t="n">
        <v>0.999596077624139</v>
      </c>
      <c r="M24" s="0" t="n">
        <f aca="false">1E-034*L24*EXP(87.015*L24)</f>
        <v>5952.43422721108</v>
      </c>
      <c r="S24" s="2"/>
    </row>
    <row r="25" customFormat="false" ht="12.8" hidden="false" customHeight="false" outlineLevel="0" collapsed="false">
      <c r="A25" s="0" t="n">
        <v>1200</v>
      </c>
      <c r="B25" s="0" t="s">
        <v>67</v>
      </c>
      <c r="C25" s="0" t="s">
        <v>68</v>
      </c>
      <c r="D25" s="0" t="s">
        <v>30</v>
      </c>
      <c r="E25" s="1" t="n">
        <v>2</v>
      </c>
      <c r="F25" s="0" t="n">
        <v>900</v>
      </c>
      <c r="G25" s="0" t="n">
        <v>1500</v>
      </c>
      <c r="H25" s="0" t="n">
        <v>20000</v>
      </c>
      <c r="J25" s="0" t="n">
        <v>0</v>
      </c>
      <c r="K25" s="0" t="n">
        <f aca="false">H25/ (      (((((PI()*4^2)*40)*0.0014)*0.3)/0.917)*10   )</f>
        <v>2171.80182760816</v>
      </c>
      <c r="L25" s="0" t="n">
        <v>0.999743346860701</v>
      </c>
      <c r="M25" s="0" t="n">
        <f aca="false">1E-034*L25*EXP(87.015*L25)</f>
        <v>6030.09159328879</v>
      </c>
      <c r="S25" s="2"/>
    </row>
    <row r="26" customFormat="false" ht="12.8" hidden="false" customHeight="false" outlineLevel="0" collapsed="false">
      <c r="A26" s="0" t="n">
        <v>1358</v>
      </c>
      <c r="B26" s="0" t="s">
        <v>69</v>
      </c>
      <c r="C26" s="0" t="s">
        <v>70</v>
      </c>
      <c r="D26" s="0" t="s">
        <v>30</v>
      </c>
      <c r="E26" s="1" t="n">
        <v>3</v>
      </c>
      <c r="F26" s="0" t="n">
        <v>900</v>
      </c>
      <c r="G26" s="0" t="n">
        <v>10000</v>
      </c>
      <c r="H26" s="0" t="n">
        <v>20000</v>
      </c>
      <c r="I26" s="0" t="n">
        <v>938</v>
      </c>
      <c r="J26" s="0" t="n">
        <v>6941.2</v>
      </c>
      <c r="K26" s="0" t="n">
        <f aca="false">H26/ (      (((((PI()*4^2)*40)*0.0014)*0.3)/0.917)*10   )</f>
        <v>2171.80182760816</v>
      </c>
      <c r="L26" s="0" t="n">
        <v>0.997493061731166</v>
      </c>
      <c r="M26" s="0" t="n">
        <f aca="false">1E-034*L26*EXP(87.015*L26)</f>
        <v>4946.59885222112</v>
      </c>
      <c r="N26" s="0" t="n">
        <f aca="false">ABS(K26-I26)</f>
        <v>1233.80182760816</v>
      </c>
      <c r="S26" s="2"/>
    </row>
    <row r="27" customFormat="false" ht="12.8" hidden="false" customHeight="false" outlineLevel="0" collapsed="false">
      <c r="A27" s="0" t="n">
        <v>1104</v>
      </c>
      <c r="B27" s="0" t="s">
        <v>71</v>
      </c>
      <c r="C27" s="0" t="s">
        <v>72</v>
      </c>
      <c r="D27" s="0" t="s">
        <v>22</v>
      </c>
      <c r="E27" s="1"/>
      <c r="F27" s="0" t="n">
        <v>900</v>
      </c>
      <c r="G27" s="0" t="n">
        <v>15000</v>
      </c>
      <c r="H27" s="0" t="n">
        <v>250000</v>
      </c>
      <c r="J27" s="0" t="n">
        <v>0</v>
      </c>
      <c r="K27" s="0" t="n">
        <f aca="false">H27/ (      (((((PI()*4^2)*40)*0.0014)*0.3)/0.917)*10   )</f>
        <v>27147.5228451019</v>
      </c>
      <c r="L27" s="0" t="n">
        <v>0.998090066749557</v>
      </c>
      <c r="M27" s="0" t="n">
        <f aca="false">1E-034*L27*EXP(87.015*L27)</f>
        <v>5213.47676184964</v>
      </c>
      <c r="S27" s="2"/>
    </row>
    <row r="28" customFormat="false" ht="12.8" hidden="false" customHeight="false" outlineLevel="0" collapsed="false">
      <c r="A28" s="0" t="n">
        <v>1046</v>
      </c>
      <c r="B28" s="0" t="s">
        <v>73</v>
      </c>
      <c r="C28" s="0" t="s">
        <v>74</v>
      </c>
      <c r="D28" s="0" t="s">
        <v>16</v>
      </c>
      <c r="E28" s="1"/>
      <c r="F28" s="0" t="n">
        <v>400</v>
      </c>
      <c r="G28" s="0" t="n">
        <v>15000</v>
      </c>
      <c r="H28" s="0" t="n">
        <v>125000</v>
      </c>
      <c r="J28" s="0" t="n">
        <v>0</v>
      </c>
      <c r="K28" s="0" t="n">
        <f aca="false">H28/ (      (((((PI()*4^2)*40)*0.0014)*0.3)/0.917)*10   )</f>
        <v>13573.761422551</v>
      </c>
      <c r="L28" s="0" t="n">
        <v>0.998859719334347</v>
      </c>
      <c r="M28" s="0" t="n">
        <f aca="false">1E-034*L28*EXP(87.015*L28)</f>
        <v>5578.88594941681</v>
      </c>
      <c r="S28" s="2"/>
    </row>
    <row r="29" customFormat="false" ht="12.8" hidden="false" customHeight="false" outlineLevel="0" collapsed="false">
      <c r="A29" s="0" t="n">
        <v>1310</v>
      </c>
      <c r="B29" s="0" t="s">
        <v>75</v>
      </c>
      <c r="C29" s="0" t="s">
        <v>76</v>
      </c>
      <c r="D29" s="0" t="s">
        <v>22</v>
      </c>
      <c r="E29" s="1"/>
      <c r="F29" s="0" t="n">
        <v>400</v>
      </c>
      <c r="G29" s="0" t="n">
        <v>15000</v>
      </c>
      <c r="H29" s="0" t="n">
        <v>250000</v>
      </c>
      <c r="J29" s="0" t="n">
        <v>0</v>
      </c>
      <c r="K29" s="0" t="n">
        <f aca="false">H29/ (      (((((PI()*4^2)*40)*0.0014)*0.3)/0.917)*10   )</f>
        <v>27147.5228451019</v>
      </c>
      <c r="L29" s="0" t="n">
        <v>0.999171594116956</v>
      </c>
      <c r="M29" s="0" t="n">
        <f aca="false">1E-034*L29*EXP(87.015*L29)</f>
        <v>5734.14739233022</v>
      </c>
      <c r="S29" s="2"/>
    </row>
    <row r="30" customFormat="false" ht="12.8" hidden="false" customHeight="false" outlineLevel="0" collapsed="false">
      <c r="A30" s="0" t="n">
        <v>1209</v>
      </c>
      <c r="B30" s="0" t="s">
        <v>77</v>
      </c>
      <c r="C30" s="0" t="s">
        <v>78</v>
      </c>
      <c r="D30" s="0" t="s">
        <v>22</v>
      </c>
      <c r="E30" s="1" t="n">
        <v>3</v>
      </c>
      <c r="F30" s="0" t="n">
        <v>550</v>
      </c>
      <c r="G30" s="0" t="n">
        <v>15000</v>
      </c>
      <c r="H30" s="0" t="n">
        <v>250000</v>
      </c>
      <c r="I30" s="0" t="n">
        <v>21125</v>
      </c>
      <c r="J30" s="0" t="n">
        <v>156325</v>
      </c>
      <c r="K30" s="0" t="n">
        <f aca="false">H30/ (      (((((PI()*4^2)*40)*0.0014)*0.3)/0.917)*10   )</f>
        <v>27147.5228451019</v>
      </c>
      <c r="L30" s="0" t="n">
        <v>0.997172132666332</v>
      </c>
      <c r="M30" s="0" t="n">
        <f aca="false">1E-034*L30*EXP(87.015*L30)</f>
        <v>4808.82518439531</v>
      </c>
      <c r="N30" s="0" t="n">
        <f aca="false">ABS(K30-I30)</f>
        <v>6022.52284510194</v>
      </c>
      <c r="S30" s="2"/>
    </row>
    <row r="31" customFormat="false" ht="12.8" hidden="false" customHeight="false" outlineLevel="0" collapsed="false">
      <c r="A31" s="0" t="n">
        <v>1159</v>
      </c>
      <c r="B31" s="0" t="s">
        <v>79</v>
      </c>
      <c r="C31" s="0" t="s">
        <v>80</v>
      </c>
      <c r="D31" s="0" t="s">
        <v>19</v>
      </c>
      <c r="E31" s="1" t="n">
        <v>2</v>
      </c>
      <c r="F31" s="0" t="n">
        <v>900</v>
      </c>
      <c r="G31" s="0" t="n">
        <v>15000</v>
      </c>
      <c r="H31" s="0" t="n">
        <v>20000</v>
      </c>
      <c r="I31" s="0" t="n">
        <v>938</v>
      </c>
      <c r="J31" s="0" t="n">
        <v>6941.2</v>
      </c>
      <c r="K31" s="0" t="n">
        <f aca="false">H31/ (      (((((PI()*4^2)*40)*0.0014)*0.3)/0.917)*10   )</f>
        <v>2171.80182760816</v>
      </c>
      <c r="L31" s="0" t="n">
        <v>0.997820679177718</v>
      </c>
      <c r="M31" s="0" t="n">
        <f aca="false">1E-034*L31*EXP(87.015*L31)</f>
        <v>5091.31557007718</v>
      </c>
      <c r="N31" s="0" t="n">
        <f aca="false">ABS(K31-I31)</f>
        <v>1233.80182760816</v>
      </c>
      <c r="S31" s="2"/>
    </row>
    <row r="32" customFormat="false" ht="12.8" hidden="false" customHeight="false" outlineLevel="0" collapsed="false">
      <c r="A32" s="0" t="n">
        <v>1200</v>
      </c>
      <c r="B32" s="0" t="s">
        <v>81</v>
      </c>
      <c r="C32" s="0" t="s">
        <v>82</v>
      </c>
      <c r="D32" s="0" t="s">
        <v>22</v>
      </c>
      <c r="E32" s="1"/>
      <c r="F32" s="0" t="n">
        <v>400</v>
      </c>
      <c r="G32" s="0" t="n">
        <v>15000</v>
      </c>
      <c r="H32" s="0" t="n">
        <v>200000</v>
      </c>
      <c r="I32" s="0" t="n">
        <v>13438</v>
      </c>
      <c r="J32" s="0" t="n">
        <v>99441.2</v>
      </c>
      <c r="K32" s="0" t="n">
        <f aca="false">H32/ (      (((((PI()*4^2)*40)*0.0014)*0.3)/0.917)*10   )</f>
        <v>21718.0182760816</v>
      </c>
      <c r="L32" s="0" t="n">
        <v>0.998519805358618</v>
      </c>
      <c r="M32" s="0" t="n">
        <f aca="false">1E-034*L32*EXP(87.015*L32)</f>
        <v>5414.44905630543</v>
      </c>
      <c r="N32" s="0" t="n">
        <f aca="false">ABS(K32-I32)</f>
        <v>8280.01827608155</v>
      </c>
      <c r="S32" s="2"/>
    </row>
    <row r="33" customFormat="false" ht="12.8" hidden="false" customHeight="false" outlineLevel="0" collapsed="false">
      <c r="A33" s="0" t="n">
        <v>1142</v>
      </c>
      <c r="B33" s="0" t="s">
        <v>83</v>
      </c>
      <c r="C33" s="0" t="s">
        <v>84</v>
      </c>
      <c r="D33" s="0" t="s">
        <v>19</v>
      </c>
      <c r="E33" s="1"/>
      <c r="F33" s="0" t="n">
        <v>700</v>
      </c>
      <c r="G33" s="0" t="n">
        <v>8000</v>
      </c>
      <c r="H33" s="0" t="n">
        <v>20000</v>
      </c>
      <c r="I33" s="0" t="n">
        <v>750</v>
      </c>
      <c r="J33" s="0" t="n">
        <v>5550</v>
      </c>
      <c r="K33" s="0" t="n">
        <f aca="false">H33/ (      (((((PI()*4^2)*40)*0.0014)*0.3)/0.917)*10   )</f>
        <v>2171.80182760816</v>
      </c>
      <c r="L33" s="0" t="n">
        <v>0.999178426545775</v>
      </c>
      <c r="M33" s="0" t="n">
        <f aca="false">1E-034*L33*EXP(87.015*L33)</f>
        <v>5737.59672693878</v>
      </c>
      <c r="N33" s="0" t="n">
        <f aca="false">ABS(K33-I33)</f>
        <v>1421.80182760816</v>
      </c>
      <c r="S33" s="2"/>
    </row>
    <row r="34" customFormat="false" ht="12.8" hidden="false" customHeight="false" outlineLevel="0" collapsed="false">
      <c r="H34" s="4"/>
      <c r="L34" s="4"/>
      <c r="N34" s="4"/>
    </row>
    <row r="35" customFormat="false" ht="12.8" hidden="false" customHeight="false" outlineLevel="0" collapsed="false">
      <c r="M35" s="0" t="s">
        <v>85</v>
      </c>
      <c r="N35" s="0" t="n">
        <f aca="false">AVERAGE(N2:N33)</f>
        <v>6592.55229549229</v>
      </c>
    </row>
    <row r="36" customFormat="false" ht="12.8" hidden="false" customHeight="false" outlineLevel="0" collapsed="false">
      <c r="M36" s="0" t="s">
        <v>86</v>
      </c>
      <c r="N36" s="0" t="n">
        <f aca="false">STDEV(N2:N33)</f>
        <v>7539.98932160151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2020-10-07T13:54:51Z</dcterms:modified>
  <cp:revision>7</cp:revision>
  <dc:subject/>
  <dc:title/>
</cp:coreProperties>
</file>