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01/FericM/Protocols/in vitro transcription/FINAL_DATA_APRIL_2021/"/>
    </mc:Choice>
  </mc:AlternateContent>
  <xr:revisionPtr revIDLastSave="0" documentId="8_{22444603-A5F4-0E4F-B0A6-8C3B79359C86}" xr6:coauthVersionLast="46" xr6:coauthVersionMax="46" xr10:uidLastSave="{00000000-0000-0000-0000-000000000000}"/>
  <bookViews>
    <workbookView xWindow="0" yWindow="480" windowWidth="29040" windowHeight="15840" activeTab="1" xr2:uid="{5B0A7FB8-7C79-4374-8317-B1D34AB53783}"/>
  </bookViews>
  <sheets>
    <sheet name="Sheet1" sheetId="1" r:id="rId1"/>
    <sheet name="Corrected RNA am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2" i="1"/>
  <c r="J3" i="1"/>
  <c r="J4" i="1"/>
  <c r="J5" i="1"/>
  <c r="J6" i="1"/>
  <c r="J8" i="1"/>
  <c r="J9" i="1"/>
  <c r="J10" i="1"/>
  <c r="J11" i="1"/>
  <c r="J12" i="1"/>
  <c r="F3" i="1"/>
  <c r="F4" i="1"/>
  <c r="F5" i="1"/>
  <c r="F6" i="1"/>
  <c r="F8" i="1"/>
  <c r="F9" i="1"/>
  <c r="F10" i="1"/>
  <c r="F11" i="1"/>
  <c r="F12" i="1"/>
  <c r="E15" i="1" l="1"/>
  <c r="E3" i="1"/>
  <c r="E4" i="1"/>
  <c r="E5" i="1"/>
  <c r="E6" i="1"/>
  <c r="E8" i="1"/>
  <c r="E9" i="1"/>
  <c r="E10" i="1"/>
  <c r="E11" i="1"/>
  <c r="E12" i="1"/>
  <c r="E2" i="1"/>
  <c r="G12" i="1" l="1"/>
  <c r="H12" i="1" s="1"/>
  <c r="G5" i="1"/>
  <c r="G2" i="1"/>
  <c r="H2" i="1" s="1"/>
  <c r="G11" i="1"/>
  <c r="H11" i="1" s="1"/>
  <c r="G10" i="1"/>
  <c r="H10" i="1" s="1"/>
  <c r="G9" i="1"/>
  <c r="H9" i="1" s="1"/>
  <c r="G8" i="1"/>
  <c r="H8" i="1" s="1"/>
  <c r="G6" i="1"/>
  <c r="G4" i="1"/>
  <c r="H5" i="1" l="1"/>
  <c r="H4" i="1"/>
  <c r="H6" i="1"/>
  <c r="G3" i="1"/>
  <c r="H3" i="1" l="1"/>
</calcChain>
</file>

<file path=xl/sharedStrings.xml><?xml version="1.0" encoding="utf-8"?>
<sst xmlns="http://schemas.openxmlformats.org/spreadsheetml/2006/main" count="63" uniqueCount="46">
  <si>
    <t>1X</t>
  </si>
  <si>
    <t>3X</t>
  </si>
  <si>
    <t>5X</t>
  </si>
  <si>
    <t>7X</t>
  </si>
  <si>
    <t>10X</t>
  </si>
  <si>
    <t>1X-PEG</t>
  </si>
  <si>
    <t>3X-PEG</t>
  </si>
  <si>
    <t>5X-PEG</t>
  </si>
  <si>
    <t>7X-PEG</t>
  </si>
  <si>
    <t>10X-PEG</t>
  </si>
  <si>
    <t>Reference spot</t>
  </si>
  <si>
    <t>Background for ref spot</t>
  </si>
  <si>
    <t>Background for reactions</t>
  </si>
  <si>
    <t>Explanation</t>
  </si>
  <si>
    <t>Dilution of the 1X reaction for the reference spot: 1/25</t>
  </si>
  <si>
    <t>rounds (RNA/DNA)</t>
  </si>
  <si>
    <t>Intensity, AU</t>
  </si>
  <si>
    <t>Corrected intensity, AU</t>
  </si>
  <si>
    <t>Amount of RNA, pmol</t>
  </si>
  <si>
    <t>Amount of GMP (pmol)</t>
  </si>
  <si>
    <t>DNA, pmol</t>
  </si>
  <si>
    <t>Reaction</t>
  </si>
  <si>
    <t>Adjusted RNA, pmol</t>
  </si>
  <si>
    <r>
      <rPr>
        <b/>
        <sz val="12"/>
        <color theme="1"/>
        <rFont val="Helvetica"/>
        <family val="2"/>
      </rPr>
      <t>Rounds</t>
    </r>
    <r>
      <rPr>
        <sz val="12"/>
        <color theme="1"/>
        <rFont val="Helvetica"/>
        <family val="2"/>
      </rPr>
      <t xml:space="preserve"> (of transcription) = RNA / DNA </t>
    </r>
  </si>
  <si>
    <r>
      <rPr>
        <b/>
        <sz val="12"/>
        <color theme="1"/>
        <rFont val="Helvetica"/>
        <family val="2"/>
      </rPr>
      <t>pmoles of GTP in the reference spot:</t>
    </r>
    <r>
      <rPr>
        <sz val="12"/>
        <color theme="1"/>
        <rFont val="Helvetica"/>
        <family val="2"/>
      </rPr>
      <t xml:space="preserve"> 50 uM GTP / 2.2 (reaction volume change from 10 to 22 ul). The reaction was diluted 25 times, 1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 loaded.  [GTP] = 50/(2.2 x 25) = </t>
    </r>
    <r>
      <rPr>
        <b/>
        <sz val="12"/>
        <color rgb="FF100BEA"/>
        <rFont val="Helvetica"/>
        <family val="2"/>
      </rPr>
      <t>0.91</t>
    </r>
    <r>
      <rPr>
        <sz val="12"/>
        <color theme="1"/>
        <rFont val="Helvetica"/>
        <family val="2"/>
      </rPr>
      <t xml:space="preserve"> pmoles</t>
    </r>
  </si>
  <si>
    <r>
      <rPr>
        <b/>
        <sz val="12"/>
        <color theme="1"/>
        <rFont val="Helvetica"/>
        <family val="2"/>
      </rPr>
      <t>Amount of RNA, pmol</t>
    </r>
    <r>
      <rPr>
        <sz val="12"/>
        <color theme="1"/>
        <rFont val="Helvetica"/>
        <family val="2"/>
      </rPr>
      <t xml:space="preserve"> = amount of GMP / number of GMP in the transcript (80)</t>
    </r>
  </si>
  <si>
    <r>
      <rPr>
        <b/>
        <sz val="12"/>
        <color theme="1"/>
        <rFont val="Helvetica"/>
        <family val="2"/>
      </rPr>
      <t>Corrected Intensity, AU</t>
    </r>
    <r>
      <rPr>
        <sz val="12"/>
        <color theme="1"/>
        <rFont val="Helvetica"/>
        <family val="2"/>
      </rPr>
      <t xml:space="preserve"> (AU- arbitrary units) = intensity in the band with subtracted background intensity</t>
    </r>
  </si>
  <si>
    <r>
      <rPr>
        <b/>
        <sz val="12"/>
        <color theme="1"/>
        <rFont val="Helvetica"/>
        <family val="2"/>
      </rPr>
      <t xml:space="preserve">Amount of GMP incorporated, pmol </t>
    </r>
    <r>
      <rPr>
        <sz val="12"/>
        <color theme="1"/>
        <rFont val="Helvetica"/>
        <family val="2"/>
      </rPr>
      <t xml:space="preserve"> = corrected intensity of the band divided by relative intensity of GTP (see below) in the reference spot multiplied by loaded fraction of the loaded sample (5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 out of 22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l, or 4.4) </t>
    </r>
  </si>
  <si>
    <r>
      <rPr>
        <b/>
        <sz val="12"/>
        <color theme="1"/>
        <rFont val="Helvetica"/>
        <family val="2"/>
      </rPr>
      <t xml:space="preserve">relative intensity of GTP in the reference spot </t>
    </r>
    <r>
      <rPr>
        <sz val="12"/>
        <color theme="1"/>
        <rFont val="Helvetica"/>
        <family val="2"/>
      </rPr>
      <t xml:space="preserve">(AU/pmol) = intensity of the reference spot divided by moles of GTP loaded = 876.41/0.91 = </t>
    </r>
    <r>
      <rPr>
        <b/>
        <sz val="12"/>
        <color rgb="FF100BEA"/>
        <rFont val="Helvetica"/>
        <family val="2"/>
      </rPr>
      <t>963.1</t>
    </r>
    <r>
      <rPr>
        <sz val="12"/>
        <color theme="1"/>
        <rFont val="Helvetica"/>
        <family val="2"/>
      </rPr>
      <t xml:space="preserve"> AU/pmol</t>
    </r>
  </si>
  <si>
    <t>Protein concentrations</t>
  </si>
  <si>
    <r>
      <t>cold GTP/</t>
    </r>
    <r>
      <rPr>
        <vertAlign val="superscript"/>
        <sz val="12"/>
        <color theme="1"/>
        <rFont val="Helvetica"/>
        <family val="2"/>
      </rPr>
      <t>32</t>
    </r>
    <r>
      <rPr>
        <sz val="12"/>
        <color theme="1"/>
        <rFont val="Helvetica"/>
        <family val="2"/>
      </rPr>
      <t>P-GTP</t>
    </r>
  </si>
  <si>
    <r>
      <rPr>
        <b/>
        <sz val="12"/>
        <color theme="1"/>
        <rFont val="Helvetica"/>
        <family val="2"/>
      </rPr>
      <t>Adjusted RNA, pmol</t>
    </r>
    <r>
      <rPr>
        <sz val="12"/>
        <color theme="1"/>
        <rFont val="Helvetica"/>
        <family val="2"/>
      </rPr>
      <t xml:space="preserve"> = amount of RNA multiplied by </t>
    </r>
    <r>
      <rPr>
        <vertAlign val="superscript"/>
        <sz val="12"/>
        <color theme="1"/>
        <rFont val="Helvetica"/>
        <family val="2"/>
      </rPr>
      <t>32</t>
    </r>
    <r>
      <rPr>
        <sz val="12"/>
        <color theme="1"/>
        <rFont val="Helvetica"/>
        <family val="2"/>
      </rPr>
      <t>P-GTP dilution factor</t>
    </r>
  </si>
  <si>
    <r>
      <t xml:space="preserve">0.6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TFAM, 0.6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mtRNAP/B2 </t>
    </r>
  </si>
  <si>
    <r>
      <t xml:space="preserve">6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TFAM, 6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mtRNAP/B2 </t>
    </r>
  </si>
  <si>
    <r>
      <t xml:space="preserve">1.8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TFAM, 1.8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mtRNAP/B2 </t>
    </r>
  </si>
  <si>
    <r>
      <t xml:space="preserve">3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TFAM, 3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mtRNAP/B2 </t>
    </r>
  </si>
  <si>
    <r>
      <t xml:space="preserve">4.2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TFAM, 4.2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mtRNAP/B2 </t>
    </r>
  </si>
  <si>
    <r>
      <t xml:space="preserve">The ratio between cold GTP and </t>
    </r>
    <r>
      <rPr>
        <b/>
        <vertAlign val="superscript"/>
        <sz val="12"/>
        <color theme="1"/>
        <rFont val="Helvetica"/>
        <family val="2"/>
      </rPr>
      <t>32</t>
    </r>
    <r>
      <rPr>
        <b/>
        <sz val="12"/>
        <color theme="1"/>
        <rFont val="Helvetica"/>
        <family val="2"/>
      </rPr>
      <t xml:space="preserve">P-GTP in 1x reaction is taken as 1. </t>
    </r>
    <r>
      <rPr>
        <sz val="12"/>
        <color theme="1"/>
        <rFont val="Helvetica"/>
        <family val="2"/>
      </rPr>
      <t xml:space="preserve">( 50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cold GTP in 1X reaction, 150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- in 3X, 250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- 5X, 350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M - 7x, 500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>M -10X)</t>
    </r>
  </si>
  <si>
    <r>
      <t xml:space="preserve">Total volume of  the reaction: 22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 (10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 transcription reaction + 1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 xml:space="preserve">l of proteinase K + 11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>L of 2X stop buffer)</t>
    </r>
  </si>
  <si>
    <r>
      <t xml:space="preserve">Volume loaded on the gel: 5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>l</t>
    </r>
  </si>
  <si>
    <r>
      <t xml:space="preserve">Volume of the diluted reference loaded on gel: 1 </t>
    </r>
    <r>
      <rPr>
        <sz val="12"/>
        <color theme="1"/>
        <rFont val="Symbol"/>
        <charset val="2"/>
      </rPr>
      <t>m</t>
    </r>
    <r>
      <rPr>
        <sz val="12"/>
        <color theme="1"/>
        <rFont val="Helvetica"/>
        <family val="2"/>
      </rPr>
      <t>l</t>
    </r>
  </si>
  <si>
    <t>Note: The amount of RNA in 1X-PEG reaction was recalculated using a longer exposure of the gel  to get a better signal to noise ratio (~ 8 fold difference). We detected a 7.3 fold increase of RNA production between 1x/PEG and 3x/PEG reaction. We devided the previously calculated RNA amount for 3X reaction (0.21 pmol)  by 7.2 to arrive at 0.03 pmol</t>
  </si>
  <si>
    <t>intensity, AU</t>
  </si>
  <si>
    <t>3xPEG</t>
  </si>
  <si>
    <t>1x PEG</t>
  </si>
  <si>
    <t>backgrd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</si>
</sst>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100BEA"/>
      <name val="Helvetica"/>
      <family val="2"/>
    </font>
    <font>
      <sz val="12"/>
      <color theme="1"/>
      <name val="Symbol"/>
      <charset val="2"/>
    </font>
    <font>
      <vertAlign val="superscript"/>
      <sz val="12"/>
      <color theme="1"/>
      <name val="Helvetica"/>
      <family val="2"/>
    </font>
    <font>
      <b/>
      <vertAlign val="superscript"/>
      <sz val="12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25FF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1A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4" fontId="2" fillId="5" borderId="0" xfId="0" applyNumberFormat="1" applyFont="1" applyFill="1" applyAlignment="1">
      <alignment horizontal="center"/>
    </xf>
    <xf numFmtId="4" fontId="2" fillId="6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/>
    <xf numFmtId="164" fontId="3" fillId="0" borderId="0" xfId="0" applyNumberFormat="1" applyFont="1" applyAlignment="1">
      <alignment horizontal="center"/>
    </xf>
    <xf numFmtId="4" fontId="2" fillId="0" borderId="0" xfId="0" applyNumberFormat="1" applyFont="1" applyFill="1"/>
    <xf numFmtId="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2" borderId="0" xfId="0" applyFill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2" fillId="7" borderId="0" xfId="0" applyFont="1" applyFill="1" applyAlignment="1"/>
    <xf numFmtId="0" fontId="0" fillId="7" borderId="0" xfId="0" applyFill="1" applyAlignment="1"/>
    <xf numFmtId="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1AA"/>
      <color rgb="FF100BEA"/>
      <color rgb="FFFFA400"/>
      <color rgb="FFCCB3FF"/>
      <color rgb="FFFF8BBA"/>
      <color rgb="FF25FFC6"/>
      <color rgb="FF9FDFFF"/>
      <color rgb="FFFF9BFF"/>
      <color rgb="FFFF8F8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9D1E-111A-4D96-88E0-29B576CA6766}">
  <dimension ref="A1:J34"/>
  <sheetViews>
    <sheetView zoomScale="80" zoomScaleNormal="80" workbookViewId="0">
      <selection sqref="A1:A12"/>
    </sheetView>
  </sheetViews>
  <sheetFormatPr baseColWidth="10" defaultColWidth="8.83203125" defaultRowHeight="16" x14ac:dyDescent="0.2"/>
  <cols>
    <col min="1" max="1" width="24.83203125" style="7" customWidth="1"/>
    <col min="2" max="2" width="34" style="8" customWidth="1"/>
    <col min="3" max="3" width="22.1640625" style="8" customWidth="1"/>
    <col min="4" max="4" width="15.1640625" style="10" customWidth="1"/>
    <col min="5" max="5" width="21.33203125" style="10" customWidth="1"/>
    <col min="6" max="6" width="22.33203125" style="10" customWidth="1"/>
    <col min="7" max="7" width="21" style="9" customWidth="1"/>
    <col min="8" max="8" width="21" style="10" customWidth="1"/>
    <col min="9" max="9" width="11.5" style="7" customWidth="1"/>
    <col min="10" max="10" width="19.83203125" style="11" customWidth="1"/>
    <col min="11" max="16384" width="8.83203125" style="7"/>
  </cols>
  <sheetData>
    <row r="1" spans="1:10" s="1" customFormat="1" ht="18" x14ac:dyDescent="0.2">
      <c r="A1" s="16" t="s">
        <v>21</v>
      </c>
      <c r="B1" s="15" t="s">
        <v>29</v>
      </c>
      <c r="C1" s="15" t="s">
        <v>30</v>
      </c>
      <c r="D1" s="3" t="s">
        <v>16</v>
      </c>
      <c r="E1" s="4" t="s">
        <v>17</v>
      </c>
      <c r="F1" s="5" t="s">
        <v>19</v>
      </c>
      <c r="G1" s="6" t="s">
        <v>18</v>
      </c>
      <c r="H1" s="13" t="s">
        <v>22</v>
      </c>
      <c r="I1" s="2" t="s">
        <v>20</v>
      </c>
      <c r="J1" s="14" t="s">
        <v>15</v>
      </c>
    </row>
    <row r="2" spans="1:10" x14ac:dyDescent="0.2">
      <c r="A2" s="16" t="s">
        <v>0</v>
      </c>
      <c r="B2" s="8" t="s">
        <v>32</v>
      </c>
      <c r="C2" s="8">
        <v>1</v>
      </c>
      <c r="D2" s="9">
        <v>9516.6229999999996</v>
      </c>
      <c r="E2" s="9">
        <f>D2-$D$14</f>
        <v>9133.1229999999996</v>
      </c>
      <c r="F2" s="9">
        <f>E2/963.1*4.4</f>
        <v>41.725408784134572</v>
      </c>
      <c r="G2" s="9">
        <f>F2/80</f>
        <v>0.52156760980168215</v>
      </c>
      <c r="H2" s="13">
        <f>G2*1</f>
        <v>0.52156760980168215</v>
      </c>
      <c r="I2" s="8">
        <v>0.5</v>
      </c>
      <c r="J2" s="14">
        <f>H2/I2</f>
        <v>1.0431352196033643</v>
      </c>
    </row>
    <row r="3" spans="1:10" x14ac:dyDescent="0.2">
      <c r="A3" s="16" t="s">
        <v>1</v>
      </c>
      <c r="B3" s="8" t="s">
        <v>34</v>
      </c>
      <c r="C3" s="8">
        <v>3</v>
      </c>
      <c r="D3" s="9">
        <v>15966.388999999999</v>
      </c>
      <c r="E3" s="9">
        <f t="shared" ref="E3:E12" si="0">D3-$D$14</f>
        <v>15582.888999999999</v>
      </c>
      <c r="F3" s="9">
        <f t="shared" ref="F3:F12" si="1">E3/963.1*4.4</f>
        <v>71.191684767936863</v>
      </c>
      <c r="G3" s="9">
        <f t="shared" ref="G3:G12" si="2">F3/80</f>
        <v>0.88989605959921081</v>
      </c>
      <c r="H3" s="13">
        <f>G3*3</f>
        <v>2.6696881787976325</v>
      </c>
      <c r="I3" s="8">
        <v>1.5</v>
      </c>
      <c r="J3" s="14">
        <f t="shared" ref="J3:J12" si="3">H3/I3</f>
        <v>1.7797921191984216</v>
      </c>
    </row>
    <row r="4" spans="1:10" x14ac:dyDescent="0.2">
      <c r="A4" s="16" t="s">
        <v>2</v>
      </c>
      <c r="B4" s="8" t="s">
        <v>35</v>
      </c>
      <c r="C4" s="8">
        <v>5</v>
      </c>
      <c r="D4" s="9">
        <v>29652.75</v>
      </c>
      <c r="E4" s="9">
        <f t="shared" si="0"/>
        <v>29269.25</v>
      </c>
      <c r="F4" s="9">
        <f t="shared" si="1"/>
        <v>133.71892846018068</v>
      </c>
      <c r="G4" s="9">
        <f t="shared" si="2"/>
        <v>1.6714866057522584</v>
      </c>
      <c r="H4" s="13">
        <f>G4*5</f>
        <v>8.3574330287612923</v>
      </c>
      <c r="I4" s="8">
        <v>2.5</v>
      </c>
      <c r="J4" s="14">
        <f t="shared" si="3"/>
        <v>3.3429732115045168</v>
      </c>
    </row>
    <row r="5" spans="1:10" x14ac:dyDescent="0.2">
      <c r="A5" s="16" t="s">
        <v>3</v>
      </c>
      <c r="B5" s="8" t="s">
        <v>36</v>
      </c>
      <c r="C5" s="8">
        <v>7</v>
      </c>
      <c r="D5" s="9">
        <v>29753.971000000001</v>
      </c>
      <c r="E5" s="9">
        <f t="shared" si="0"/>
        <v>29370.471000000001</v>
      </c>
      <c r="F5" s="9">
        <f t="shared" si="1"/>
        <v>134.18136475963038</v>
      </c>
      <c r="G5" s="9">
        <f t="shared" si="2"/>
        <v>1.6772670594953798</v>
      </c>
      <c r="H5" s="13">
        <f>G5*7</f>
        <v>11.740869416467659</v>
      </c>
      <c r="I5" s="8">
        <v>3.5</v>
      </c>
      <c r="J5" s="14">
        <f t="shared" si="3"/>
        <v>3.3545341189907596</v>
      </c>
    </row>
    <row r="6" spans="1:10" x14ac:dyDescent="0.2">
      <c r="A6" s="16" t="s">
        <v>4</v>
      </c>
      <c r="B6" s="8" t="s">
        <v>33</v>
      </c>
      <c r="C6" s="8">
        <v>10</v>
      </c>
      <c r="D6" s="9">
        <v>6809.951</v>
      </c>
      <c r="E6" s="9">
        <f t="shared" si="0"/>
        <v>6426.451</v>
      </c>
      <c r="F6" s="9">
        <f t="shared" si="1"/>
        <v>29.359759526528919</v>
      </c>
      <c r="G6" s="9">
        <f t="shared" si="2"/>
        <v>0.36699699408161146</v>
      </c>
      <c r="H6" s="13">
        <f>G6*10</f>
        <v>3.6699699408161148</v>
      </c>
      <c r="I6" s="8">
        <v>5</v>
      </c>
      <c r="J6" s="14">
        <f t="shared" si="3"/>
        <v>0.73399398816322292</v>
      </c>
    </row>
    <row r="7" spans="1:10" x14ac:dyDescent="0.2">
      <c r="A7" s="16"/>
      <c r="D7" s="9"/>
      <c r="E7" s="9"/>
      <c r="F7" s="9"/>
      <c r="H7" s="17"/>
      <c r="I7" s="15"/>
      <c r="J7" s="18"/>
    </row>
    <row r="8" spans="1:10" x14ac:dyDescent="0.2">
      <c r="A8" s="16" t="s">
        <v>5</v>
      </c>
      <c r="B8" s="8" t="s">
        <v>32</v>
      </c>
      <c r="C8" s="8">
        <v>1</v>
      </c>
      <c r="D8" s="9">
        <v>711.86199999999997</v>
      </c>
      <c r="E8" s="9">
        <f t="shared" si="0"/>
        <v>328.36199999999997</v>
      </c>
      <c r="F8" s="9">
        <f t="shared" si="1"/>
        <v>1.5001482712075589</v>
      </c>
      <c r="G8" s="9">
        <f t="shared" si="2"/>
        <v>1.8751853390094487E-2</v>
      </c>
      <c r="H8" s="13">
        <f>G8*1</f>
        <v>1.8751853390094487E-2</v>
      </c>
      <c r="I8" s="8">
        <v>0.5</v>
      </c>
      <c r="J8" s="14">
        <f t="shared" si="3"/>
        <v>3.7503706780188974E-2</v>
      </c>
    </row>
    <row r="9" spans="1:10" x14ac:dyDescent="0.2">
      <c r="A9" s="16" t="s">
        <v>6</v>
      </c>
      <c r="B9" s="8" t="s">
        <v>34</v>
      </c>
      <c r="C9" s="8">
        <v>3</v>
      </c>
      <c r="D9" s="9">
        <v>1613.415</v>
      </c>
      <c r="E9" s="9">
        <f t="shared" si="0"/>
        <v>1229.915</v>
      </c>
      <c r="F9" s="9">
        <f t="shared" si="1"/>
        <v>5.6189658394766893</v>
      </c>
      <c r="G9" s="9">
        <f t="shared" si="2"/>
        <v>7.0237072993458619E-2</v>
      </c>
      <c r="H9" s="13">
        <f>G9*3</f>
        <v>0.21071121898037587</v>
      </c>
      <c r="I9" s="8">
        <v>1.5</v>
      </c>
      <c r="J9" s="14">
        <f t="shared" si="3"/>
        <v>0.14047414598691724</v>
      </c>
    </row>
    <row r="10" spans="1:10" x14ac:dyDescent="0.2">
      <c r="A10" s="16" t="s">
        <v>7</v>
      </c>
      <c r="B10" s="8" t="s">
        <v>35</v>
      </c>
      <c r="C10" s="8">
        <v>5</v>
      </c>
      <c r="D10" s="9">
        <v>8693.1419999999998</v>
      </c>
      <c r="E10" s="9">
        <f t="shared" si="0"/>
        <v>8309.6419999999998</v>
      </c>
      <c r="F10" s="9">
        <f t="shared" si="1"/>
        <v>37.963269442425499</v>
      </c>
      <c r="G10" s="9">
        <f t="shared" si="2"/>
        <v>0.47454086803031875</v>
      </c>
      <c r="H10" s="13">
        <f>G10*5</f>
        <v>2.3727043401515937</v>
      </c>
      <c r="I10" s="8">
        <v>2.5</v>
      </c>
      <c r="J10" s="14">
        <f t="shared" si="3"/>
        <v>0.9490817360606375</v>
      </c>
    </row>
    <row r="11" spans="1:10" x14ac:dyDescent="0.2">
      <c r="A11" s="16" t="s">
        <v>8</v>
      </c>
      <c r="B11" s="8" t="s">
        <v>36</v>
      </c>
      <c r="C11" s="8">
        <v>7</v>
      </c>
      <c r="D11" s="9">
        <v>13243.397000000001</v>
      </c>
      <c r="E11" s="9">
        <f t="shared" si="0"/>
        <v>12859.897000000001</v>
      </c>
      <c r="F11" s="9">
        <f t="shared" si="1"/>
        <v>58.75147627453017</v>
      </c>
      <c r="G11" s="9">
        <f t="shared" si="2"/>
        <v>0.7343934534316271</v>
      </c>
      <c r="H11" s="13">
        <f>G11*7</f>
        <v>5.1407541740213896</v>
      </c>
      <c r="I11" s="8">
        <v>3.5</v>
      </c>
      <c r="J11" s="14">
        <f t="shared" si="3"/>
        <v>1.4687869068632542</v>
      </c>
    </row>
    <row r="12" spans="1:10" x14ac:dyDescent="0.2">
      <c r="A12" s="16" t="s">
        <v>9</v>
      </c>
      <c r="B12" s="8" t="s">
        <v>33</v>
      </c>
      <c r="C12" s="8">
        <v>10</v>
      </c>
      <c r="D12" s="9">
        <v>5196.058</v>
      </c>
      <c r="E12" s="9">
        <f t="shared" si="0"/>
        <v>4812.558</v>
      </c>
      <c r="F12" s="9">
        <f t="shared" si="1"/>
        <v>21.98655923580106</v>
      </c>
      <c r="G12" s="9">
        <f t="shared" si="2"/>
        <v>0.27483199044751327</v>
      </c>
      <c r="H12" s="13">
        <f>G12*10</f>
        <v>2.7483199044751325</v>
      </c>
      <c r="I12" s="8">
        <v>5</v>
      </c>
      <c r="J12" s="14">
        <f t="shared" si="3"/>
        <v>0.54966398089502655</v>
      </c>
    </row>
    <row r="13" spans="1:10" x14ac:dyDescent="0.2">
      <c r="A13" s="15"/>
      <c r="D13" s="9"/>
      <c r="E13" s="9"/>
      <c r="F13" s="9"/>
      <c r="H13" s="17"/>
      <c r="I13" s="8"/>
      <c r="J13" s="18"/>
    </row>
    <row r="14" spans="1:10" x14ac:dyDescent="0.2">
      <c r="A14" s="8" t="s">
        <v>12</v>
      </c>
      <c r="D14" s="9">
        <v>383.5</v>
      </c>
      <c r="E14" s="9"/>
    </row>
    <row r="15" spans="1:10" x14ac:dyDescent="0.2">
      <c r="A15" s="8" t="s">
        <v>10</v>
      </c>
      <c r="D15" s="9">
        <v>890.875</v>
      </c>
      <c r="E15" s="9">
        <f>D15-D16</f>
        <v>876.40499999999997</v>
      </c>
    </row>
    <row r="16" spans="1:10" x14ac:dyDescent="0.2">
      <c r="A16" s="8" t="s">
        <v>11</v>
      </c>
      <c r="D16" s="9">
        <v>14.47</v>
      </c>
      <c r="E16" s="9"/>
    </row>
    <row r="18" spans="1:10" x14ac:dyDescent="0.2">
      <c r="A18" s="19"/>
      <c r="B18" s="15"/>
      <c r="C18" s="15"/>
    </row>
    <row r="19" spans="1:10" x14ac:dyDescent="0.2">
      <c r="A19" s="19"/>
      <c r="B19" s="15"/>
      <c r="C19" s="15"/>
      <c r="D19" s="26" t="s">
        <v>38</v>
      </c>
      <c r="E19" s="22"/>
      <c r="F19" s="22"/>
      <c r="G19" s="22"/>
      <c r="H19" s="22"/>
    </row>
    <row r="20" spans="1:10" x14ac:dyDescent="0.2">
      <c r="D20" s="26" t="s">
        <v>39</v>
      </c>
      <c r="E20" s="22"/>
      <c r="F20" s="22"/>
    </row>
    <row r="21" spans="1:10" x14ac:dyDescent="0.2">
      <c r="D21" s="10" t="s">
        <v>14</v>
      </c>
    </row>
    <row r="22" spans="1:10" x14ac:dyDescent="0.2">
      <c r="D22" s="26" t="s">
        <v>40</v>
      </c>
      <c r="E22" s="22"/>
      <c r="F22" s="22"/>
    </row>
    <row r="24" spans="1:10" x14ac:dyDescent="0.2">
      <c r="A24" s="24" t="s">
        <v>13</v>
      </c>
      <c r="B24" s="25"/>
      <c r="C24" s="25"/>
    </row>
    <row r="25" spans="1:10" x14ac:dyDescent="0.2">
      <c r="A25" s="21" t="s">
        <v>26</v>
      </c>
      <c r="B25" s="21"/>
      <c r="C25" s="21"/>
      <c r="D25" s="21"/>
      <c r="E25" s="21"/>
      <c r="F25" s="21"/>
      <c r="G25" s="21"/>
      <c r="H25" s="21"/>
    </row>
    <row r="26" spans="1:10" x14ac:dyDescent="0.2">
      <c r="A26" s="21" t="s">
        <v>27</v>
      </c>
      <c r="B26" s="21"/>
      <c r="C26" s="21"/>
      <c r="D26" s="21"/>
      <c r="E26" s="21"/>
      <c r="F26" s="21"/>
      <c r="G26" s="21"/>
      <c r="H26" s="21"/>
      <c r="I26" s="22"/>
      <c r="J26" s="22"/>
    </row>
    <row r="27" spans="1:10" x14ac:dyDescent="0.2">
      <c r="A27" s="21" t="s">
        <v>25</v>
      </c>
      <c r="B27" s="21"/>
      <c r="C27" s="21"/>
      <c r="D27" s="22"/>
      <c r="E27" s="12"/>
    </row>
    <row r="28" spans="1:10" ht="18" x14ac:dyDescent="0.2">
      <c r="A28" s="21" t="s">
        <v>31</v>
      </c>
      <c r="B28" s="21"/>
      <c r="C28" s="21"/>
      <c r="D28" s="22"/>
      <c r="E28" s="22"/>
      <c r="F28" s="22"/>
      <c r="G28" s="22"/>
      <c r="H28" s="22"/>
      <c r="I28" s="22"/>
      <c r="J28" s="22"/>
    </row>
    <row r="29" spans="1:10" x14ac:dyDescent="0.2">
      <c r="A29" s="21" t="s">
        <v>23</v>
      </c>
      <c r="B29" s="21"/>
      <c r="C29" s="21"/>
    </row>
    <row r="31" spans="1:10" x14ac:dyDescent="0.2">
      <c r="A31" s="21" t="s">
        <v>24</v>
      </c>
      <c r="B31" s="21"/>
      <c r="C31" s="21"/>
      <c r="D31" s="21"/>
      <c r="E31" s="21"/>
      <c r="F31" s="21"/>
      <c r="G31" s="21"/>
      <c r="H31" s="22"/>
      <c r="I31" s="22"/>
      <c r="J31" s="22"/>
    </row>
    <row r="32" spans="1:10" x14ac:dyDescent="0.2">
      <c r="A32" s="21" t="s">
        <v>28</v>
      </c>
      <c r="B32" s="21"/>
      <c r="C32" s="21"/>
      <c r="D32" s="21"/>
      <c r="E32" s="21"/>
      <c r="F32" s="21"/>
      <c r="G32" s="21"/>
      <c r="H32" s="22"/>
      <c r="I32" s="22"/>
      <c r="J32" s="22"/>
    </row>
    <row r="33" spans="1:7" ht="18" x14ac:dyDescent="0.2">
      <c r="A33" s="23" t="s">
        <v>37</v>
      </c>
      <c r="B33" s="21"/>
      <c r="C33" s="21"/>
      <c r="D33" s="21"/>
      <c r="E33" s="21"/>
      <c r="F33" s="21"/>
      <c r="G33" s="21"/>
    </row>
    <row r="34" spans="1:7" x14ac:dyDescent="0.2">
      <c r="A34" s="21"/>
      <c r="B34" s="21"/>
      <c r="C34" s="21"/>
      <c r="D34" s="21"/>
      <c r="E34" s="21"/>
      <c r="F34" s="21"/>
      <c r="G34" s="21"/>
    </row>
  </sheetData>
  <mergeCells count="13">
    <mergeCell ref="A24:C24"/>
    <mergeCell ref="D19:H19"/>
    <mergeCell ref="D20:F20"/>
    <mergeCell ref="D22:F22"/>
    <mergeCell ref="A26:J26"/>
    <mergeCell ref="A34:G34"/>
    <mergeCell ref="A25:H25"/>
    <mergeCell ref="A29:C29"/>
    <mergeCell ref="A32:J32"/>
    <mergeCell ref="A31:J31"/>
    <mergeCell ref="A27:D27"/>
    <mergeCell ref="A28:J28"/>
    <mergeCell ref="A33:G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6DE6-E181-4076-BB4F-F18E19D2F69D}">
  <dimension ref="A1:AD22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3.6640625" customWidth="1"/>
    <col min="2" max="2" width="21.6640625" customWidth="1"/>
    <col min="4" max="4" width="14.6640625" customWidth="1"/>
  </cols>
  <sheetData>
    <row r="1" spans="1:30" ht="16" x14ac:dyDescent="0.2">
      <c r="A1" s="16" t="s">
        <v>21</v>
      </c>
      <c r="B1" s="20" t="s">
        <v>22</v>
      </c>
    </row>
    <row r="2" spans="1:30" ht="16" x14ac:dyDescent="0.2">
      <c r="A2" s="16" t="s">
        <v>0</v>
      </c>
      <c r="B2" s="13">
        <v>0.52156760980168215</v>
      </c>
    </row>
    <row r="3" spans="1:30" ht="16" x14ac:dyDescent="0.2">
      <c r="A3" s="16" t="s">
        <v>1</v>
      </c>
      <c r="B3" s="13">
        <v>2.6696881787976325</v>
      </c>
    </row>
    <row r="4" spans="1:30" ht="16" x14ac:dyDescent="0.2">
      <c r="A4" s="16" t="s">
        <v>2</v>
      </c>
      <c r="B4" s="13">
        <v>8.3574330287612923</v>
      </c>
    </row>
    <row r="5" spans="1:30" ht="16" x14ac:dyDescent="0.2">
      <c r="A5" s="16" t="s">
        <v>3</v>
      </c>
      <c r="B5" s="13">
        <v>11.740869416467659</v>
      </c>
    </row>
    <row r="6" spans="1:30" ht="16" x14ac:dyDescent="0.2">
      <c r="A6" s="16" t="s">
        <v>4</v>
      </c>
      <c r="B6" s="13">
        <v>3.6699699408161148</v>
      </c>
    </row>
    <row r="7" spans="1:30" ht="16" x14ac:dyDescent="0.2">
      <c r="A7" s="16"/>
      <c r="B7" s="17"/>
    </row>
    <row r="8" spans="1:30" ht="16" x14ac:dyDescent="0.2">
      <c r="A8" s="16" t="s">
        <v>5</v>
      </c>
      <c r="B8" s="13">
        <v>2.8000000000000001E-2</v>
      </c>
    </row>
    <row r="9" spans="1:30" ht="16" x14ac:dyDescent="0.2">
      <c r="A9" s="16" t="s">
        <v>6</v>
      </c>
      <c r="B9" s="13">
        <v>0.21071121898037587</v>
      </c>
    </row>
    <row r="10" spans="1:30" ht="16" x14ac:dyDescent="0.2">
      <c r="A10" s="16" t="s">
        <v>7</v>
      </c>
      <c r="B10" s="13">
        <v>2.3727043401515937</v>
      </c>
    </row>
    <row r="11" spans="1:30" ht="16" x14ac:dyDescent="0.2">
      <c r="A11" s="16" t="s">
        <v>8</v>
      </c>
      <c r="B11" s="13">
        <v>5.1407541740213896</v>
      </c>
    </row>
    <row r="12" spans="1:30" ht="16" x14ac:dyDescent="0.2">
      <c r="A12" s="16" t="s">
        <v>9</v>
      </c>
      <c r="B12" s="13">
        <v>2.7483199044751325</v>
      </c>
    </row>
    <row r="15" spans="1:30" x14ac:dyDescent="0.2">
      <c r="B15" s="22" t="s">
        <v>41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9" spans="3:4" x14ac:dyDescent="0.2">
      <c r="D19" t="s">
        <v>42</v>
      </c>
    </row>
    <row r="20" spans="3:4" x14ac:dyDescent="0.2">
      <c r="C20" t="s">
        <v>44</v>
      </c>
      <c r="D20">
        <v>7789.1790000000001</v>
      </c>
    </row>
    <row r="21" spans="3:4" x14ac:dyDescent="0.2">
      <c r="C21" t="s">
        <v>43</v>
      </c>
      <c r="D21">
        <v>17353.02</v>
      </c>
    </row>
    <row r="22" spans="3:4" x14ac:dyDescent="0.2">
      <c r="C22" t="s">
        <v>45</v>
      </c>
      <c r="D22">
        <v>1115.2149999999999</v>
      </c>
    </row>
  </sheetData>
  <mergeCells count="1">
    <mergeCell ref="B15:A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Corrected RNA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 Sarfallah</dc:creator>
  <cp:lastModifiedBy>Microsoft Office User</cp:lastModifiedBy>
  <dcterms:created xsi:type="dcterms:W3CDTF">2021-03-29T01:39:35Z</dcterms:created>
  <dcterms:modified xsi:type="dcterms:W3CDTF">2021-04-21T20:18:55Z</dcterms:modified>
</cp:coreProperties>
</file>