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firstSheet="15" activeTab="22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  <sheet name="sd_incidencia" sheetId="19" r:id="rId19"/>
    <sheet name="sd_tipo_pesaje" sheetId="22" r:id="rId20"/>
    <sheet name="sd_zona_balanza" sheetId="20" r:id="rId21"/>
    <sheet name="sd_cola_pesaje" sheetId="21" r:id="rId22"/>
    <sheet name="sd_canal_carga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3" l="1"/>
  <c r="E4" i="23"/>
  <c r="E5" i="23"/>
  <c r="E2" i="23"/>
  <c r="F3" i="20"/>
  <c r="F4" i="20"/>
  <c r="F5" i="20"/>
  <c r="F6" i="20"/>
  <c r="F7" i="20"/>
  <c r="F2" i="20"/>
  <c r="C3" i="22" l="1"/>
  <c r="C2" i="22"/>
  <c r="C3" i="19" l="1"/>
  <c r="C4" i="19"/>
  <c r="C5" i="19"/>
  <c r="C6" i="19"/>
  <c r="C2" i="19"/>
  <c r="C3" i="3" l="1"/>
  <c r="C4" i="3"/>
  <c r="C5" i="3"/>
  <c r="C6" i="3"/>
  <c r="C7" i="3"/>
  <c r="C8" i="3"/>
  <c r="C9" i="3"/>
  <c r="C10" i="3"/>
  <c r="C11" i="3"/>
  <c r="C12" i="3"/>
  <c r="C13" i="3"/>
  <c r="C2" i="3"/>
  <c r="I12" i="18"/>
  <c r="G3" i="7" l="1"/>
  <c r="G4" i="7"/>
  <c r="G5" i="7"/>
  <c r="G6" i="7"/>
  <c r="G7" i="7"/>
  <c r="G2" i="7"/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E13" i="3"/>
  <c r="E12" i="3"/>
  <c r="J25" i="1"/>
  <c r="J24" i="1"/>
  <c r="F13" i="2"/>
  <c r="F12" i="2"/>
  <c r="F11" i="2"/>
  <c r="F10" i="2"/>
  <c r="F9" i="2"/>
  <c r="F8" i="2"/>
  <c r="F7" i="2"/>
  <c r="F6" i="2"/>
  <c r="N3" i="14"/>
  <c r="N4" i="14"/>
  <c r="H4" i="14"/>
  <c r="I3" i="14"/>
  <c r="H3" i="14"/>
  <c r="E6" i="3"/>
  <c r="E7" i="3"/>
  <c r="E8" i="3"/>
  <c r="E9" i="3"/>
  <c r="E10" i="3"/>
  <c r="E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N2" i="14" l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E3" i="3" l="1"/>
  <c r="E4" i="3"/>
  <c r="E5" i="3"/>
  <c r="E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<sst xmlns="http://schemas.openxmlformats.org/spreadsheetml/2006/main" count="788" uniqueCount="431">
  <si>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</si>
  <si>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</si>
  <si>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</si>
  <si>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</si>
  <si>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</si>
  <si>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</si>
  <si>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</si>
  <si>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</si>
  <si>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</si>
  <si>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</si>
  <si>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</si>
  <si>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</si>
  <si>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</si>
  <si>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</si>
  <si>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</si>
  <si>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</si>
  <si>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</si>
  <si>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</si>
  <si>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</si>
  <si>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</si>
  <si>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</si>
  <si>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</si>
  <si>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</si>
  <si>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</si>
  <si>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</si>
  <si>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</si>
  <si>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</si>
  <si>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</si>
  <si>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</si>
  <si>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</si>
  <si>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</si>
  <si>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</si>
  <si>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</si>
  <si>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</si>
  <si>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</si>
  <si>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</si>
  <si>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</si>
  <si>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</si>
  <si>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</si>
  <si>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</si>
  <si>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</si>
  <si>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</si>
  <si>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</si>
  <si>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</si>
  <si>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</si>
  <si>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</si>
  <si>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</si>
  <si>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</si>
  <si>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</si>
  <si>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</si>
  <si>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</si>
  <si>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</si>
  <si>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</si>
  <si>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</si>
  <si>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</si>
  <si>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</si>
  <si>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</si>
  <si>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</si>
  <si>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</si>
  <si>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</si>
  <si>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</si>
  <si>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</si>
  <si>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</si>
  <si>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</si>
  <si>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</si>
  <si>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</si>
  <si>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</si>
  <si>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</si>
  <si>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</si>
  <si>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</si>
  <si>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</si>
  <si>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</si>
  <si>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</si>
  <si>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</si>
  <si>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</si>
  <si>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</si>
  <si>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</si>
  <si>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</si>
  <si>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</si>
  <si>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</si>
  <si>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</si>
  <si>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</si>
  <si>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</si>
  <si>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</si>
  <si>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</si>
  <si>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</si>
  <si>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</si>
  <si>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</si>
  <si>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</si>
  <si>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</si>
  <si>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</si>
  <si>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</si>
  <si>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</si>
  <si>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</si>
  <si>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</si>
  <si>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</si>
  <si>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</si>
  <si>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</si>
  <si>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</si>
  <si>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</si>
  <si>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</si>
  <si>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</si>
  <si>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</si>
  <si>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</si>
  <si>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</si>
  <si>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</si>
  <si>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</si>
  <si>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</si>
  <si>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</si>
  <si>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</si>
  <si>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</si>
  <si>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</si>
  <si>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</si>
  <si>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</si>
  <si>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</si>
  <si>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</si>
  <si>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</si>
  <si>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</si>
  <si>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</si>
  <si>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</si>
  <si>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</si>
  <si>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</si>
  <si>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</si>
  <si>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</si>
  <si>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</si>
  <si>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</si>
  <si>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</si>
  <si>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</si>
  <si>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</si>
  <si>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</si>
  <si>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</si>
  <si>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</si>
  <si>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</si>
  <si>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</si>
  <si>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</si>
  <si>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</si>
  <si>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</si>
  <si>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</si>
  <si>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</si>
  <si>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</si>
  <si>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</si>
  <si>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</si>
  <si>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</si>
  <si>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</si>
  <si>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</si>
  <si>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</si>
  <si>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</si>
  <si>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</si>
  <si>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</si>
  <si>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</si>
  <si>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</si>
  <si>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</si>
  <si>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</si>
  <si>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</si>
  <si>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</si>
  <si>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</si>
  <si>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</si>
  <si>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</si>
  <si>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</si>
  <si>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</si>
  <si>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</si>
  <si>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</si>
  <si>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</si>
  <si>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</si>
  <si>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</si>
  <si>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</si>
  <si>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</si>
  <si>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</si>
  <si>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</si>
  <si>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</si>
  <si>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</si>
  <si>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</si>
  <si>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</si>
  <si>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</si>
  <si>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</si>
  <si>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</si>
  <si>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</si>
  <si>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</si>
  <si>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</si>
  <si>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</si>
  <si>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</si>
  <si>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</si>
  <si>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</si>
  <si>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</si>
  <si>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</si>
  <si>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</si>
  <si>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</si>
  <si>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</si>
  <si>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</si>
  <si>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</si>
  <si>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</si>
  <si>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</si>
  <si>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</si>
  <si>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</si>
  <si>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</si>
  <si>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</si>
  <si>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</si>
  <si>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</si>
  <si>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</si>
  <si>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</si>
  <si>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</si>
  <si>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</si>
  <si>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</si>
  <si>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</si>
  <si>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</si>
  <si>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</si>
  <si>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</si>
  <si>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</si>
  <si>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</si>
  <si>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</si>
  <si>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</si>
  <si>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</si>
  <si>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</si>
  <si>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</si>
  <si>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</si>
  <si>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</si>
  <si>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</si>
  <si>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</si>
  <si>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</si>
  <si>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</si>
  <si>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</si>
  <si>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</si>
  <si>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</si>
  <si>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</si>
  <si>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</si>
  <si>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</si>
  <si>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</si>
  <si>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</si>
  <si>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</si>
  <si>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</si>
  <si>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</si>
  <si>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</si>
  <si>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</si>
  <si>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</si>
  <si>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</si>
  <si>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</si>
  <si>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</si>
  <si>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</si>
  <si>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</si>
  <si>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</si>
  <si>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</si>
  <si>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</si>
  <si>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</si>
  <si>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</si>
  <si>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</si>
  <si>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</si>
  <si>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</si>
  <si>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</si>
  <si>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</si>
  <si>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</si>
  <si>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</si>
  <si>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</si>
  <si>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</si>
  <si>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</si>
  <si>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</si>
  <si>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</si>
  <si>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</si>
  <si>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</si>
  <si>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</si>
  <si>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</si>
  <si>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</si>
  <si>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</si>
  <si>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</si>
  <si>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</si>
  <si>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</si>
  <si>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</si>
  <si>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</si>
  <si>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</si>
  <si>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</si>
  <si>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</si>
  <si>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</si>
  <si>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</si>
  <si>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</si>
  <si>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</si>
  <si>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</si>
  <si>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</si>
  <si>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</si>
  <si>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</si>
  <si>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</si>
  <si>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</si>
  <si>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</si>
  <si>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</si>
  <si>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</si>
  <si>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</si>
  <si>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</si>
  <si>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</si>
  <si>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</si>
  <si>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</si>
  <si>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</si>
  <si>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</si>
  <si>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</si>
  <si>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</si>
  <si>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</si>
  <si>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</si>
  <si>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</si>
  <si>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</si>
  <si>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</si>
  <si>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</si>
  <si>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</si>
  <si>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</si>
  <si>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</si>
  <si>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</si>
  <si>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</si>
  <si>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</si>
  <si>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</si>
  <si>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</si>
  <si>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</si>
  <si>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</si>
  <si>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</si>
  <si>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</si>
  <si>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</si>
  <si>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</si>
  <si>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</si>
  <si>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</si>
  <si>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</si>
  <si>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</si>
  <si>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</si>
  <si>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</si>
  <si>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</si>
  <si>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</si>
  <si>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</si>
  <si>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</si>
  <si>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</si>
  <si>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</si>
  <si>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</si>
  <si>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</si>
  <si>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</si>
  <si>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</si>
  <si>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</si>
  <si>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</si>
  <si>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</si>
  <si>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</si>
  <si>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</si>
  <si>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</si>
  <si>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</si>
  <si>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</si>
  <si>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</si>
  <si>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</si>
  <si>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</si>
  <si>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</si>
  <si>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</si>
  <si>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</si>
  <si>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</si>
  <si>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</si>
  <si>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</si>
  <si>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</si>
  <si>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</si>
  <si>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</si>
  <si>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</si>
  <si>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</si>
  <si>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</si>
  <si>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</si>
  <si>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</si>
  <si>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</si>
  <si>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</si>
  <si>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</si>
  <si>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</si>
  <si>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</si>
  <si>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</si>
  <si>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</si>
  <si>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</si>
  <si>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</si>
  <si>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</si>
  <si>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</si>
  <si>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</si>
  <si>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</si>
  <si>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</si>
  <si>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</si>
  <si>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</si>
  <si>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</si>
  <si>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</si>
  <si>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</si>
  <si>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</si>
  <si>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</si>
  <si>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</si>
  <si>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</si>
  <si>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</si>
  <si>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</si>
  <si>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</si>
  <si>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</si>
  <si>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</si>
  <si>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</si>
  <si>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despachando</t>
  </si>
  <si>
    <t>recogida</t>
  </si>
  <si>
    <t>LORETO</t>
  </si>
  <si>
    <t>JULIACA</t>
  </si>
  <si>
    <t>OROYA</t>
  </si>
  <si>
    <t>peso_unidad</t>
  </si>
  <si>
    <t>id_incidente</t>
  </si>
  <si>
    <t>Mal estado de la plataforma</t>
  </si>
  <si>
    <t>Llantas en mal estado</t>
  </si>
  <si>
    <t>No contar con EPP</t>
  </si>
  <si>
    <t>No contar con botiquín</t>
  </si>
  <si>
    <t>No contar con extintor</t>
  </si>
  <si>
    <t>id_zona_balanza</t>
  </si>
  <si>
    <t>qr_fisico</t>
  </si>
  <si>
    <t>contraseña</t>
  </si>
  <si>
    <t>B1</t>
  </si>
  <si>
    <t>B2</t>
  </si>
  <si>
    <t>B3</t>
  </si>
  <si>
    <t>B4</t>
  </si>
  <si>
    <t>B5</t>
  </si>
  <si>
    <t>B6</t>
  </si>
  <si>
    <t>balanza1</t>
  </si>
  <si>
    <t>balanza2</t>
  </si>
  <si>
    <t>balanza3</t>
  </si>
  <si>
    <t>balanza4</t>
  </si>
  <si>
    <t>balanza5</t>
  </si>
  <si>
    <t>balanza6</t>
  </si>
  <si>
    <t>id_cola_pesaje</t>
  </si>
  <si>
    <t>id_tipo_pesaje</t>
  </si>
  <si>
    <t>posicion</t>
  </si>
  <si>
    <t>Pesaje vacío</t>
  </si>
  <si>
    <t>Pesaje lleno</t>
  </si>
  <si>
    <t>16300</t>
  </si>
  <si>
    <t>3</t>
  </si>
  <si>
    <t>Orden</t>
  </si>
  <si>
    <t>4</t>
  </si>
  <si>
    <t>Despacho</t>
  </si>
  <si>
    <t>Peso</t>
  </si>
  <si>
    <t>15500</t>
  </si>
  <si>
    <t>12700</t>
  </si>
  <si>
    <t>id_canal_carga</t>
  </si>
  <si>
    <t>A1</t>
  </si>
  <si>
    <t>A2</t>
  </si>
  <si>
    <t>A3</t>
  </si>
  <si>
    <t>A4</t>
  </si>
  <si>
    <t>FSJIUSKNVS</t>
  </si>
  <si>
    <t>ENSJFIENSF</t>
  </si>
  <si>
    <t>FNESFISKMV</t>
  </si>
  <si>
    <t>NFESIFNML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</si>
</sst>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Font="1"/>
    <xf numFmtId="0" fontId="0" fillId="4" borderId="0" xfId="0" applyFont="1" applyFill="1"/>
    <xf numFmtId="49" fontId="0" fillId="4" borderId="0" xfId="0" applyNumberFormat="1" applyFont="1" applyFill="1"/>
    <xf numFmtId="0" fontId="0" fillId="4" borderId="0" xfId="0" applyFont="1" applyFill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14" fontId="0" fillId="3" borderId="0" xfId="0" applyNumberFormat="1" applyFill="1"/>
    <xf numFmtId="14" fontId="0" fillId="0" borderId="0" xfId="0" applyNumberFormat="1" applyFont="1"/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0" sqref="C30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9" sqref="B29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2:E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382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383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5" sqref="F5:G5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1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(4,2,4,1,3,2,1600,1,sysdate(),'admin');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1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(5,5,1,1,5,2,825,1,sysdate(),'admin');</v>
      </c>
    </row>
    <row r="13" spans="1:9" x14ac:dyDescent="0.3">
      <c r="A13" s="16">
        <v>12</v>
      </c>
      <c r="B13" s="17">
        <v>5</v>
      </c>
      <c r="C13" s="17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1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(6,1,1,1,3,4,750,1,sysdate(),'admin');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1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(7,6,5,1,1,4,1350,1,sysdate(),'admin');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1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(8,3,4,1,3,2,1350,1,sysdate(),'admin');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6</v>
      </c>
    </row>
    <row r="2" spans="1:14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8">
        <v>20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10.1, 11.1, 24.5, 26.5, 300, 300, 0, 20, 1,sysdate(),'admin');</v>
      </c>
    </row>
    <row r="3" spans="1:14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8">
        <v>20</v>
      </c>
      <c r="N3" t="str">
        <f t="shared" ref="N3:N4" si="0"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('"&amp;B3&amp;"','"&amp;C3&amp;"','"&amp;D3&amp;"',"&amp;E3&amp;", "&amp;F3&amp;", "&amp;G3&amp;", "&amp;H3&amp;", "&amp;I3&amp;", "&amp;J3&amp;", "&amp;K3&amp;", "&amp;L3&amp;", "&amp;M3&amp;",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Norte','Av. Tulipanes 1248','Ancón',50, 12.5, 13.5, 27.5, 29.5, 320, 300, 0, 20, 1,sysdate(),'admin');</v>
      </c>
    </row>
    <row r="4" spans="1:14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8">
        <v>18</v>
      </c>
      <c r="N4" t="str">
        <f t="shared" si="0"/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Este','Av. Juliaca 3458','Ate',40, 7, 8, 22.5, 24, 300, 300, 0, 18, 1,sysdate(),'admin');</v>
      </c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7" sqref="A7:C7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3" sqref="C3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s="11" customFormat="1" x14ac:dyDescent="0.3">
      <c r="A5" s="11">
        <v>4</v>
      </c>
      <c r="B5" s="11">
        <v>1</v>
      </c>
      <c r="C5" s="11">
        <v>10</v>
      </c>
      <c r="D5" s="11">
        <v>1</v>
      </c>
      <c r="E5" s="11" t="s">
        <v>282</v>
      </c>
      <c r="F5" s="11" t="s">
        <v>283</v>
      </c>
      <c r="G5" s="11" t="s">
        <v>283</v>
      </c>
      <c r="H5" s="11" t="s">
        <v>283</v>
      </c>
      <c r="I5" s="11" t="s">
        <v>283</v>
      </c>
      <c r="J5" s="11" t="s">
        <v>283</v>
      </c>
      <c r="K5" s="11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s="11" customFormat="1" x14ac:dyDescent="0.3">
      <c r="A6" s="11">
        <v>5</v>
      </c>
      <c r="B6" s="11">
        <v>1</v>
      </c>
      <c r="C6" s="11">
        <v>11</v>
      </c>
      <c r="D6" s="11">
        <v>1</v>
      </c>
      <c r="E6" s="11" t="s">
        <v>282</v>
      </c>
      <c r="F6" s="11" t="s">
        <v>283</v>
      </c>
      <c r="G6" s="11" t="s">
        <v>283</v>
      </c>
      <c r="H6" s="11" t="s">
        <v>283</v>
      </c>
      <c r="I6" s="11" t="s">
        <v>283</v>
      </c>
      <c r="J6" s="11" t="s">
        <v>283</v>
      </c>
      <c r="K6" s="11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s="11" customFormat="1" x14ac:dyDescent="0.3">
      <c r="A7" s="11">
        <v>6</v>
      </c>
      <c r="B7" s="11">
        <v>1</v>
      </c>
      <c r="C7" s="11">
        <v>13</v>
      </c>
      <c r="D7" s="11">
        <v>1</v>
      </c>
      <c r="E7" s="11" t="s">
        <v>282</v>
      </c>
      <c r="F7" s="11" t="s">
        <v>283</v>
      </c>
      <c r="G7" s="11" t="s">
        <v>283</v>
      </c>
      <c r="H7" s="11" t="s">
        <v>283</v>
      </c>
      <c r="I7" s="11" t="s">
        <v>283</v>
      </c>
      <c r="J7" s="11" t="s">
        <v>283</v>
      </c>
      <c r="K7" s="11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s="11" customFormat="1" x14ac:dyDescent="0.3">
      <c r="A8" s="11">
        <v>7</v>
      </c>
      <c r="B8" s="11">
        <v>1</v>
      </c>
      <c r="C8" s="11">
        <v>15</v>
      </c>
      <c r="D8" s="11">
        <v>1</v>
      </c>
      <c r="E8" s="11" t="s">
        <v>282</v>
      </c>
      <c r="F8" s="11" t="s">
        <v>283</v>
      </c>
      <c r="G8" s="11" t="s">
        <v>283</v>
      </c>
      <c r="H8" s="11" t="s">
        <v>283</v>
      </c>
      <c r="I8" s="11" t="s">
        <v>283</v>
      </c>
      <c r="J8" s="11" t="s">
        <v>283</v>
      </c>
      <c r="K8" s="11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s="11" customFormat="1" x14ac:dyDescent="0.3">
      <c r="A9" s="11">
        <v>8</v>
      </c>
      <c r="B9" s="11">
        <v>1</v>
      </c>
      <c r="C9" s="11">
        <v>16</v>
      </c>
      <c r="D9" s="11">
        <v>1</v>
      </c>
      <c r="E9" s="11" t="s">
        <v>282</v>
      </c>
      <c r="F9" s="11" t="s">
        <v>283</v>
      </c>
      <c r="G9" s="11" t="s">
        <v>283</v>
      </c>
      <c r="H9" s="11" t="s">
        <v>283</v>
      </c>
      <c r="I9" s="11" t="s">
        <v>283</v>
      </c>
      <c r="J9" s="11" t="s">
        <v>283</v>
      </c>
      <c r="K9" s="11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17" sqref="J17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6" sqref="D6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9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9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9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2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9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9" s="11" customFormat="1" x14ac:dyDescent="0.3">
      <c r="A5" s="11">
        <v>4</v>
      </c>
      <c r="B5" s="11">
        <v>4</v>
      </c>
      <c r="C5" s="11" t="s">
        <v>283</v>
      </c>
      <c r="D5" s="11" t="s">
        <v>283</v>
      </c>
      <c r="E5" s="11">
        <v>4</v>
      </c>
      <c r="F5" s="11" t="s">
        <v>283</v>
      </c>
      <c r="G5" s="11" t="s">
        <v>283</v>
      </c>
      <c r="H5" s="11" t="s">
        <v>283</v>
      </c>
      <c r="I5" s="11" t="str">
        <f t="shared" si="0"/>
        <v>INSERT INTO sd_turno_revision (id_despacho, id_revisor, id_punto_control, turno_dia, hora_inicio, activo, fecha_registro, usuario_registro) VALUES (4, null, null, 4, null, 1, sysdate(), 'admin');</v>
      </c>
    </row>
    <row r="6" spans="1:9" s="11" customFormat="1" x14ac:dyDescent="0.3">
      <c r="A6" s="11">
        <v>5</v>
      </c>
      <c r="B6" s="11">
        <v>5</v>
      </c>
      <c r="C6" s="11" t="s">
        <v>283</v>
      </c>
      <c r="D6" s="11" t="s">
        <v>283</v>
      </c>
      <c r="E6" s="11">
        <v>5</v>
      </c>
      <c r="F6" s="11" t="s">
        <v>283</v>
      </c>
      <c r="G6" s="11" t="s">
        <v>283</v>
      </c>
      <c r="H6" s="11" t="s">
        <v>283</v>
      </c>
      <c r="I6" s="11" t="str">
        <f t="shared" si="0"/>
        <v>INSERT INTO sd_turno_revision (id_despacho, id_revisor, id_punto_control, turno_dia, hora_inicio, activo, fecha_registro, usuario_registro) VALUES (5, null, null, 5, null, 1, sysdate(), 'admin');</v>
      </c>
    </row>
    <row r="7" spans="1:9" s="11" customFormat="1" x14ac:dyDescent="0.3">
      <c r="A7" s="11">
        <v>6</v>
      </c>
      <c r="B7" s="11">
        <v>6</v>
      </c>
      <c r="C7" s="11" t="s">
        <v>283</v>
      </c>
      <c r="D7" s="11" t="s">
        <v>283</v>
      </c>
      <c r="E7" s="11">
        <v>6</v>
      </c>
      <c r="F7" s="11" t="s">
        <v>283</v>
      </c>
      <c r="G7" s="11" t="s">
        <v>283</v>
      </c>
      <c r="H7" s="11" t="s">
        <v>283</v>
      </c>
      <c r="I7" s="11" t="str">
        <f t="shared" si="0"/>
        <v>INSERT INTO sd_turno_revision (id_despacho, id_revisor, id_punto_control, turno_dia, hora_inicio, activo, fecha_registro, usuario_registro) VALUES (6, null, null, 6, null, 1, sysdate(), 'admin');</v>
      </c>
    </row>
    <row r="8" spans="1:9" s="11" customFormat="1" x14ac:dyDescent="0.3">
      <c r="A8" s="11">
        <v>7</v>
      </c>
      <c r="B8" s="11">
        <v>7</v>
      </c>
      <c r="C8" s="11" t="s">
        <v>283</v>
      </c>
      <c r="D8" s="11" t="s">
        <v>283</v>
      </c>
      <c r="E8" s="11">
        <v>7</v>
      </c>
      <c r="F8" s="11" t="s">
        <v>283</v>
      </c>
      <c r="G8" s="11" t="s">
        <v>283</v>
      </c>
      <c r="H8" s="11" t="s">
        <v>283</v>
      </c>
      <c r="I8" s="11" t="str">
        <f t="shared" si="0"/>
        <v>INSERT INTO sd_turno_revision (id_despacho, id_revisor, id_punto_control, turno_dia, hora_inicio, activo, fecha_registro, usuario_registro) VALUES (7, null, null, 7, null, 1, sysdate(), 'admin');</v>
      </c>
    </row>
    <row r="9" spans="1:9" s="11" customFormat="1" x14ac:dyDescent="0.3">
      <c r="A9" s="11">
        <v>8</v>
      </c>
      <c r="B9" s="11">
        <v>8</v>
      </c>
      <c r="C9" s="11" t="s">
        <v>283</v>
      </c>
      <c r="D9" s="11" t="s">
        <v>283</v>
      </c>
      <c r="E9" s="11">
        <v>8</v>
      </c>
      <c r="F9" s="11" t="s">
        <v>283</v>
      </c>
      <c r="G9" s="11" t="s">
        <v>283</v>
      </c>
      <c r="H9" s="11" t="s">
        <v>283</v>
      </c>
      <c r="I9" s="11" t="str">
        <f t="shared" si="0"/>
        <v>INSERT INTO sd_turno_revision (id_despacho, id_revisor, id_punto_control, turno_dia, hora_inicio, activo, fecha_registro, usuario_registro) VALUES (8, null, null, 8, null, 1, sysdate(), 'admin');</v>
      </c>
    </row>
    <row r="10" spans="1:9" s="11" customFormat="1" x14ac:dyDescent="0.3">
      <c r="A10" s="11">
        <v>9</v>
      </c>
      <c r="B10" s="11">
        <v>9</v>
      </c>
      <c r="C10" s="11" t="s">
        <v>283</v>
      </c>
      <c r="D10" s="11" t="s">
        <v>283</v>
      </c>
      <c r="E10" s="11">
        <v>9</v>
      </c>
      <c r="F10" s="11" t="s">
        <v>283</v>
      </c>
      <c r="G10" s="11" t="s">
        <v>283</v>
      </c>
      <c r="H10" s="11" t="s">
        <v>283</v>
      </c>
      <c r="I10" s="11" t="str">
        <f t="shared" si="0"/>
        <v>INSERT INTO sd_turno_revision (id_despacho, id_revisor, id_punto_control, turno_dia, hora_inicio, activo, fecha_registro, usuario_registro) VALUES (9, null, null, 9, null, 1, sysdate(), 'admin');</v>
      </c>
    </row>
    <row r="11" spans="1:9" s="11" customFormat="1" x14ac:dyDescent="0.3">
      <c r="A11" s="11">
        <v>10</v>
      </c>
      <c r="B11" s="11">
        <v>10</v>
      </c>
      <c r="C11" s="11" t="s">
        <v>283</v>
      </c>
      <c r="D11" s="11" t="s">
        <v>283</v>
      </c>
      <c r="E11" s="11">
        <v>10</v>
      </c>
      <c r="F11" s="11" t="s">
        <v>283</v>
      </c>
      <c r="G11" s="11" t="s">
        <v>283</v>
      </c>
      <c r="H11" s="11" t="s">
        <v>283</v>
      </c>
      <c r="I11" s="11" t="str">
        <f t="shared" si="0"/>
        <v>INSERT INTO sd_turno_revision (id_despacho, id_revisor, id_punto_control, turno_dia, hora_inicio, activo, fecha_registro, usuario_registro) VALUES (10, null, null, 10, null, 1, sysdate(), 'admin');</v>
      </c>
    </row>
    <row r="12" spans="1:9" s="11" customFormat="1" x14ac:dyDescent="0.3">
      <c r="A12" s="11">
        <v>11</v>
      </c>
      <c r="B12" s="11">
        <v>11</v>
      </c>
      <c r="C12" s="11" t="s">
        <v>283</v>
      </c>
      <c r="D12" s="11" t="s">
        <v>283</v>
      </c>
      <c r="E12" s="11">
        <v>11</v>
      </c>
      <c r="F12" s="11" t="s">
        <v>283</v>
      </c>
      <c r="G12" s="11" t="s">
        <v>283</v>
      </c>
      <c r="H12" s="11" t="s">
        <v>283</v>
      </c>
      <c r="I12" s="11" t="str">
        <f t="shared" si="0"/>
        <v>INSERT INTO sd_turno_revision (id_despacho, id_revisor, id_punto_control, turno_dia, hora_inicio, activo, fecha_registro, usuario_registro) VALUES (11, null, null, 11, null, 1, sysdate(), 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2:C6"/>
    </sheetView>
  </sheetViews>
  <sheetFormatPr baseColWidth="10" defaultRowHeight="14.4" x14ac:dyDescent="0.3"/>
  <cols>
    <col min="2" max="2" width="24.21875" bestFit="1" customWidth="1"/>
  </cols>
  <sheetData>
    <row r="1" spans="1:3" x14ac:dyDescent="0.3">
      <c r="A1" s="4" t="s">
        <v>388</v>
      </c>
      <c r="B1" s="4" t="s">
        <v>60</v>
      </c>
      <c r="C1" s="4" t="s">
        <v>6</v>
      </c>
    </row>
    <row r="2" spans="1:3" x14ac:dyDescent="0.3">
      <c r="A2">
        <v>1</v>
      </c>
      <c r="B2" s="2" t="s">
        <v>389</v>
      </c>
      <c r="C2" t="str">
        <f>"INSERT INTO sd_incidencia (nombre, activo, usuario_registro, fecha_registro) VALUES ('"&amp;B2&amp;"', 1, 'admin', sysdate());"</f>
        <v>INSERT INTO sd_incidencia (nombre, activo, usuario_registro, fecha_registro) VALUES ('Mal estado de la plataforma', 1, 'admin', sysdate());</v>
      </c>
    </row>
    <row r="3" spans="1:3" x14ac:dyDescent="0.3">
      <c r="A3">
        <v>2</v>
      </c>
      <c r="B3" t="s">
        <v>390</v>
      </c>
      <c r="C3" t="str">
        <f t="shared" ref="C3:C6" si="0">"INSERT INTO sd_incidencia (nombre, activo, usuario_registro, fecha_registro) VALUES ('"&amp;B3&amp;"', 1, 'admin', sysdate());"</f>
        <v>INSERT INTO sd_incidencia (nombre, activo, usuario_registro, fecha_registro) VALUES ('Llantas en mal estado', 1, 'admin', sysdate());</v>
      </c>
    </row>
    <row r="4" spans="1:3" x14ac:dyDescent="0.3">
      <c r="A4">
        <v>3</v>
      </c>
      <c r="B4" t="s">
        <v>391</v>
      </c>
      <c r="C4" t="str">
        <f t="shared" si="0"/>
        <v>INSERT INTO sd_incidencia (nombre, activo, usuario_registro, fecha_registro) VALUES ('No contar con EPP', 1, 'admin', sysdate());</v>
      </c>
    </row>
    <row r="5" spans="1:3" x14ac:dyDescent="0.3">
      <c r="A5">
        <v>4</v>
      </c>
      <c r="B5" t="s">
        <v>392</v>
      </c>
      <c r="C5" t="str">
        <f t="shared" si="0"/>
        <v>INSERT INTO sd_incidencia (nombre, activo, usuario_registro, fecha_registro) VALUES ('No contar con botiquín', 1, 'admin', sysdate());</v>
      </c>
    </row>
    <row r="6" spans="1:3" x14ac:dyDescent="0.3">
      <c r="A6">
        <v>5</v>
      </c>
      <c r="B6" t="s">
        <v>393</v>
      </c>
      <c r="C6" t="str">
        <f t="shared" si="0"/>
        <v>INSERT INTO sd_incidencia (nombre, activo, usuario_registro, fecha_registro) VALUES ('No contar con extintor', 1, 'admin', sysdate());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4" sqref="D4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8" t="s">
        <v>3</v>
      </c>
      <c r="E1" s="18" t="s">
        <v>29</v>
      </c>
      <c r="F1" s="4" t="s">
        <v>6</v>
      </c>
    </row>
    <row r="2" spans="1:6" x14ac:dyDescent="0.3">
      <c r="A2" s="29">
        <v>1</v>
      </c>
      <c r="B2" s="29">
        <v>1</v>
      </c>
      <c r="C2" s="30" t="s">
        <v>123</v>
      </c>
      <c r="D2" s="31">
        <f>VLOOKUP(B2,sd_usuario!$B$2:$F$25,5,0)</f>
        <v>48641955</v>
      </c>
      <c r="E2" s="31">
        <v>8421</v>
      </c>
      <c r="F2" s="29" t="str">
        <f t="shared" ref="F2:F1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 s="21">
        <v>2</v>
      </c>
      <c r="B3" s="21">
        <v>2</v>
      </c>
      <c r="C3" s="22" t="s">
        <v>119</v>
      </c>
      <c r="D3" s="23">
        <f>VLOOKUP(B3,sd_usuario!$B$2:$F$25,5,0)</f>
        <v>15879523</v>
      </c>
      <c r="E3" s="23">
        <v>1269</v>
      </c>
      <c r="F3" s="21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 s="21">
        <v>3</v>
      </c>
      <c r="B4" s="21">
        <v>3</v>
      </c>
      <c r="C4" s="22" t="s">
        <v>120</v>
      </c>
      <c r="D4" s="23" t="str">
        <f>VLOOKUP(B4,sd_usuario!$B$2:$F$25,5,0)</f>
        <v>08512548</v>
      </c>
      <c r="E4" s="23">
        <v>4589</v>
      </c>
      <c r="F4" s="21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 s="24">
        <v>4</v>
      </c>
      <c r="B5" s="24">
        <v>4</v>
      </c>
      <c r="C5" s="25" t="s">
        <v>121</v>
      </c>
      <c r="D5" s="26" t="str">
        <f>VLOOKUP(B5,sd_usuario!$B$2:$F$25,5,0)</f>
        <v>12012589</v>
      </c>
      <c r="E5" s="26">
        <v>3586</v>
      </c>
      <c r="F5" s="24" t="str">
        <f t="shared" si="0"/>
        <v>INSERT INTO sd_conductor(id_usuario, fecha_venc_licencia, clave_digital, activo, fecha_registro, usuario_registro) VALUES (4,'2024-01-28','3586',1,sysdate(),'admin');</v>
      </c>
    </row>
    <row r="6" spans="1:6" x14ac:dyDescent="0.3">
      <c r="A6" s="21">
        <v>5</v>
      </c>
      <c r="B6" s="21">
        <v>9</v>
      </c>
      <c r="C6" s="22" t="s">
        <v>291</v>
      </c>
      <c r="D6" s="23" t="str">
        <f>VLOOKUP(B6,sd_usuario!$B$2:$F$25,5,0)</f>
        <v>45150148</v>
      </c>
      <c r="E6" s="23">
        <v>3458</v>
      </c>
      <c r="F6" s="21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 s="24">
        <v>6</v>
      </c>
      <c r="B7" s="24">
        <v>10</v>
      </c>
      <c r="C7" s="25" t="s">
        <v>125</v>
      </c>
      <c r="D7" s="26" t="str">
        <f>VLOOKUP(B7,sd_usuario!$B$2:$F$25,5,0)</f>
        <v>24578521</v>
      </c>
      <c r="E7" s="26">
        <v>8547</v>
      </c>
      <c r="F7" s="24" t="str">
        <f t="shared" si="0"/>
        <v>INSERT INTO sd_conductor(id_usuario, fecha_venc_licencia, clave_digital, activo, fecha_registro, usuario_registro) VALUES (10,'2025-08-14','8547',1,sysdate(),'admin');</v>
      </c>
    </row>
    <row r="8" spans="1:6" x14ac:dyDescent="0.3">
      <c r="A8" s="24">
        <v>7</v>
      </c>
      <c r="B8" s="24">
        <v>11</v>
      </c>
      <c r="C8" s="25" t="s">
        <v>292</v>
      </c>
      <c r="D8" s="26" t="str">
        <f>VLOOKUP(B8,sd_usuario!$B$2:$F$25,5,0)</f>
        <v>54541257</v>
      </c>
      <c r="E8" s="26">
        <v>3138</v>
      </c>
      <c r="F8" s="24" t="str">
        <f t="shared" si="0"/>
        <v>INSERT INTO sd_conductor(id_usuario, fecha_venc_licencia, clave_digital, activo, fecha_registro, usuario_registro) VALUES (11,'2024-11-23','3138',1,sysdate(),'admin');</v>
      </c>
    </row>
    <row r="9" spans="1:6" x14ac:dyDescent="0.3">
      <c r="A9" s="21">
        <v>8</v>
      </c>
      <c r="B9" s="21">
        <v>12</v>
      </c>
      <c r="C9" s="22" t="s">
        <v>291</v>
      </c>
      <c r="D9" s="23" t="str">
        <f>VLOOKUP(B9,sd_usuario!$B$2:$F$25,5,0)</f>
        <v>14587625</v>
      </c>
      <c r="E9" s="23">
        <v>9521</v>
      </c>
      <c r="F9" s="21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24">
        <v>9</v>
      </c>
      <c r="B10" s="24">
        <v>17</v>
      </c>
      <c r="C10" s="25" t="s">
        <v>293</v>
      </c>
      <c r="D10" s="26" t="str">
        <f>VLOOKUP(B10,sd_usuario!$B$2:$F$25,5,0)</f>
        <v>01248755</v>
      </c>
      <c r="E10" s="26">
        <v>2415</v>
      </c>
      <c r="F10" s="24" t="str">
        <f t="shared" si="0"/>
        <v>INSERT INTO sd_conductor(id_usuario, fecha_venc_licencia, clave_digital, activo, fecha_registro, usuario_registro) VALUES (17,'2025-02-25','2415',1,sysdate(),'admin');</v>
      </c>
    </row>
    <row r="11" spans="1:6" x14ac:dyDescent="0.3">
      <c r="A11" s="21">
        <v>10</v>
      </c>
      <c r="B11" s="21">
        <v>18</v>
      </c>
      <c r="C11" s="22" t="s">
        <v>294</v>
      </c>
      <c r="D11" s="23" t="str">
        <f>VLOOKUP(B11,sd_usuario!$B$2:$F$25,5,0)</f>
        <v>01246589</v>
      </c>
      <c r="E11" s="23">
        <v>2205</v>
      </c>
      <c r="F11" s="21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24">
        <v>11</v>
      </c>
      <c r="B12" s="24">
        <v>19</v>
      </c>
      <c r="C12" s="25" t="s">
        <v>295</v>
      </c>
      <c r="D12" s="26" t="str">
        <f>VLOOKUP(B12,sd_usuario!$B$2:$F$25,5,0)</f>
        <v>12457845</v>
      </c>
      <c r="E12" s="26">
        <v>6982</v>
      </c>
      <c r="F12" s="24" t="str">
        <f t="shared" si="0"/>
        <v>INSERT INTO sd_conductor(id_usuario, fecha_venc_licencia, clave_digital, activo, fecha_registro, usuario_registro) VALUES (19,'2024-10-21','6982',1,sysdate(),'admin');</v>
      </c>
    </row>
    <row r="13" spans="1:6" x14ac:dyDescent="0.3">
      <c r="A13" s="21">
        <v>12</v>
      </c>
      <c r="B13" s="21">
        <v>20</v>
      </c>
      <c r="C13" s="22" t="s">
        <v>296</v>
      </c>
      <c r="D13" s="23" t="str">
        <f>VLOOKUP(B13,sd_usuario!$B$2:$F$25,5,0)</f>
        <v>15655845</v>
      </c>
      <c r="E13" s="23">
        <v>2492</v>
      </c>
      <c r="F13" s="21" t="str">
        <f t="shared" si="0"/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cols>
    <col min="1" max="1" width="12.88671875" bestFit="1" customWidth="1"/>
  </cols>
  <sheetData>
    <row r="1" spans="1:3" x14ac:dyDescent="0.3">
      <c r="A1" t="s">
        <v>410</v>
      </c>
      <c r="B1" t="s">
        <v>60</v>
      </c>
      <c r="C1" t="s">
        <v>6</v>
      </c>
    </row>
    <row r="2" spans="1:3" x14ac:dyDescent="0.3">
      <c r="A2">
        <v>1</v>
      </c>
      <c r="B2" t="s">
        <v>412</v>
      </c>
      <c r="C2" t="str">
        <f>"INSERT INTO sd_tipo_pesaje (id_tipo_pesaje, nombre) VALUES ("&amp;A2&amp;", '"&amp;B2&amp;"');"</f>
        <v>INSERT INTO sd_tipo_pesaje (id_tipo_pesaje, nombre) VALUES (1, 'Pesaje vacío');</v>
      </c>
    </row>
    <row r="3" spans="1:3" x14ac:dyDescent="0.3">
      <c r="A3">
        <v>2</v>
      </c>
      <c r="B3" t="s">
        <v>413</v>
      </c>
      <c r="C3" t="str">
        <f>"INSERT INTO sd_tipo_pesaje (id_tipo_pesaje, nombre) VALUES ("&amp;A3&amp;", '"&amp;B3&amp;"');"</f>
        <v>INSERT INTO sd_tipo_pesaje (id_tipo_pesaje, nombre) VALUES (2, 'Pesaje lleno');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:F7"/>
    </sheetView>
  </sheetViews>
  <sheetFormatPr baseColWidth="10" defaultRowHeight="14.4" x14ac:dyDescent="0.3"/>
  <cols>
    <col min="2" max="2" width="13.21875" bestFit="1" customWidth="1"/>
  </cols>
  <sheetData>
    <row r="1" spans="1:6" x14ac:dyDescent="0.3">
      <c r="A1" t="s">
        <v>394</v>
      </c>
      <c r="B1" s="32" t="s">
        <v>410</v>
      </c>
      <c r="C1" t="s">
        <v>160</v>
      </c>
      <c r="D1" t="s">
        <v>188</v>
      </c>
      <c r="E1" t="s">
        <v>396</v>
      </c>
      <c r="F1" t="s">
        <v>275</v>
      </c>
    </row>
    <row r="2" spans="1:6" x14ac:dyDescent="0.3">
      <c r="A2">
        <v>1</v>
      </c>
      <c r="B2">
        <v>1</v>
      </c>
      <c r="C2">
        <v>1</v>
      </c>
      <c r="D2" t="s">
        <v>397</v>
      </c>
      <c r="E2" t="s">
        <v>403</v>
      </c>
      <c r="F2" t="str">
        <f>"INSERT INTO sd_zona_balanza (id_tipo_pesaje, id_planta, codigo, contrasena, activo, usuario_registro, fecha_registro) VALUES ("&amp;B2&amp;", "&amp;C2&amp;",'"&amp;D2&amp;"', '"&amp;E2&amp;"', 1, 'admin', sysdate());"</f>
        <v>INSERT INTO sd_zona_balanza (id_tipo_pesaje, id_planta, codigo, contrasena, activo, usuario_registro, fecha_registro) VALUES (1, 1,'B1', 'balanza1', 1, 'admin', sysdate());</v>
      </c>
    </row>
    <row r="3" spans="1:6" x14ac:dyDescent="0.3">
      <c r="A3">
        <v>2</v>
      </c>
      <c r="B3">
        <v>1</v>
      </c>
      <c r="C3">
        <v>1</v>
      </c>
      <c r="D3" t="s">
        <v>398</v>
      </c>
      <c r="E3" t="s">
        <v>404</v>
      </c>
      <c r="F3" t="str">
        <f t="shared" ref="F3:F7" si="0">"INSERT INTO sd_zona_balanza (id_tipo_pesaje, id_planta, codigo, contrasena, activo, usuario_registro, fecha_registro) VALUES ("&amp;B3&amp;", "&amp;C3&amp;",'"&amp;D3&amp;"', '"&amp;E3&amp;"', 1, 'admin', sysdate());"</f>
        <v>INSERT INTO sd_zona_balanza (id_tipo_pesaje, id_planta, codigo, contrasena, activo, usuario_registro, fecha_registro) VALUES (1, 1,'B2', 'balanza2', 1, 'admin', sysdate());</v>
      </c>
    </row>
    <row r="4" spans="1:6" x14ac:dyDescent="0.3">
      <c r="A4">
        <v>3</v>
      </c>
      <c r="B4">
        <v>1</v>
      </c>
      <c r="C4">
        <v>1</v>
      </c>
      <c r="D4" t="s">
        <v>399</v>
      </c>
      <c r="E4" t="s">
        <v>405</v>
      </c>
      <c r="F4" t="str">
        <f t="shared" si="0"/>
        <v>INSERT INTO sd_zona_balanza (id_tipo_pesaje, id_planta, codigo, contrasena, activo, usuario_registro, fecha_registro) VALUES (1, 1,'B3', 'balanza3', 1, 'admin', sysdate());</v>
      </c>
    </row>
    <row r="5" spans="1:6" x14ac:dyDescent="0.3">
      <c r="A5">
        <v>4</v>
      </c>
      <c r="B5">
        <v>2</v>
      </c>
      <c r="C5">
        <v>1</v>
      </c>
      <c r="D5" t="s">
        <v>400</v>
      </c>
      <c r="E5" t="s">
        <v>406</v>
      </c>
      <c r="F5" t="str">
        <f t="shared" si="0"/>
        <v>INSERT INTO sd_zona_balanza (id_tipo_pesaje, id_planta, codigo, contrasena, activo, usuario_registro, fecha_registro) VALUES (2, 1,'B4', 'balanza4', 1, 'admin', sysdate());</v>
      </c>
    </row>
    <row r="6" spans="1:6" x14ac:dyDescent="0.3">
      <c r="A6">
        <v>5</v>
      </c>
      <c r="B6">
        <v>2</v>
      </c>
      <c r="C6">
        <v>1</v>
      </c>
      <c r="D6" t="s">
        <v>401</v>
      </c>
      <c r="E6" t="s">
        <v>407</v>
      </c>
      <c r="F6" t="str">
        <f t="shared" si="0"/>
        <v>INSERT INTO sd_zona_balanza (id_tipo_pesaje, id_planta, codigo, contrasena, activo, usuario_registro, fecha_registro) VALUES (2, 1,'B5', 'balanza5', 1, 'admin', sysdate());</v>
      </c>
    </row>
    <row r="7" spans="1:6" x14ac:dyDescent="0.3">
      <c r="A7">
        <v>6</v>
      </c>
      <c r="B7">
        <v>2</v>
      </c>
      <c r="C7">
        <v>1</v>
      </c>
      <c r="D7" t="s">
        <v>402</v>
      </c>
      <c r="E7" t="s">
        <v>408</v>
      </c>
      <c r="F7" t="str">
        <f t="shared" si="0"/>
        <v>INSERT INTO sd_zona_balanza (id_tipo_pesaje, id_planta, codigo, contrasena, activo, usuario_registro, fecha_registro) VALUES (2, 1,'B6', 'balanza6', 1, 'admin', sysdate());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baseColWidth="10" defaultRowHeight="14.4" x14ac:dyDescent="0.3"/>
  <cols>
    <col min="1" max="1" width="13.109375" bestFit="1" customWidth="1"/>
    <col min="3" max="3" width="14.5546875" bestFit="1" customWidth="1"/>
    <col min="4" max="4" width="12.88671875" bestFit="1" customWidth="1"/>
    <col min="5" max="5" width="7.77734375" bestFit="1" customWidth="1"/>
  </cols>
  <sheetData>
    <row r="1" spans="1:5" x14ac:dyDescent="0.3">
      <c r="A1" t="s">
        <v>409</v>
      </c>
      <c r="B1" t="s">
        <v>185</v>
      </c>
      <c r="C1" t="s">
        <v>394</v>
      </c>
      <c r="D1" t="s">
        <v>410</v>
      </c>
      <c r="E1" t="s">
        <v>411</v>
      </c>
    </row>
    <row r="2" spans="1:5" x14ac:dyDescent="0.3">
      <c r="A2">
        <v>1</v>
      </c>
      <c r="B2">
        <v>4</v>
      </c>
      <c r="C2">
        <v>1</v>
      </c>
      <c r="D2">
        <v>1</v>
      </c>
      <c r="E2">
        <v>1</v>
      </c>
    </row>
    <row r="3" spans="1:5" x14ac:dyDescent="0.3">
      <c r="A3">
        <v>2</v>
      </c>
      <c r="B3">
        <v>3</v>
      </c>
      <c r="C3">
        <v>2</v>
      </c>
      <c r="D3">
        <v>1</v>
      </c>
      <c r="E3">
        <v>2</v>
      </c>
    </row>
    <row r="4" spans="1:5" x14ac:dyDescent="0.3">
      <c r="A4">
        <v>3</v>
      </c>
      <c r="B4">
        <v>2</v>
      </c>
      <c r="C4">
        <v>3</v>
      </c>
      <c r="D4">
        <v>1</v>
      </c>
      <c r="E4">
        <v>3</v>
      </c>
    </row>
    <row r="5" spans="1:5" x14ac:dyDescent="0.3">
      <c r="A5">
        <v>4</v>
      </c>
      <c r="B5">
        <v>1</v>
      </c>
      <c r="C5">
        <v>4</v>
      </c>
      <c r="D5">
        <v>1</v>
      </c>
      <c r="E5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N4" sqref="N4"/>
    </sheetView>
  </sheetViews>
  <sheetFormatPr baseColWidth="10" defaultRowHeight="14.4" x14ac:dyDescent="0.3"/>
  <sheetData>
    <row r="1" spans="1:5" x14ac:dyDescent="0.3">
      <c r="A1" t="s">
        <v>422</v>
      </c>
      <c r="B1" t="s">
        <v>160</v>
      </c>
      <c r="C1" t="s">
        <v>188</v>
      </c>
      <c r="D1" t="s">
        <v>395</v>
      </c>
      <c r="E1" t="s">
        <v>275</v>
      </c>
    </row>
    <row r="2" spans="1:5" x14ac:dyDescent="0.3">
      <c r="A2">
        <v>1</v>
      </c>
      <c r="B2">
        <v>1</v>
      </c>
      <c r="C2" t="s">
        <v>423</v>
      </c>
      <c r="D2" t="s">
        <v>427</v>
      </c>
      <c r="E2" t="str">
        <f>"INSERT INTO sd_canal_carga (id_planta, codigo, qr_fisico, activo, usuario_registro, fecha_registro ) VALUES ("&amp;B2&amp;", '"&amp;C2&amp;"', '"&amp;D2&amp;"', 1, 'admin', sysdate());"</f>
        <v>INSERT INTO sd_canal_carga (id_planta, codigo, qr_fisico, activo, usuario_registro, fecha_registro ) VALUES (1, 'A1', 'FSJIUSKNVS', 1, 'admin', sysdate());</v>
      </c>
    </row>
    <row r="3" spans="1:5" x14ac:dyDescent="0.3">
      <c r="A3">
        <v>2</v>
      </c>
      <c r="B3">
        <v>1</v>
      </c>
      <c r="C3" t="s">
        <v>424</v>
      </c>
      <c r="D3" t="s">
        <v>428</v>
      </c>
      <c r="E3" t="str">
        <f t="shared" ref="E3:E5" si="0">"INSERT INTO sd_canal_carga (id_planta, codigo, qr_fisico, activo, usuario_registro, fecha_registro ) VALUES ("&amp;B3&amp;", '"&amp;C3&amp;"', '"&amp;D3&amp;"', 1, 'admin', sysdate());"</f>
        <v>INSERT INTO sd_canal_carga (id_planta, codigo, qr_fisico, activo, usuario_registro, fecha_registro ) VALUES (1, 'A2', 'ENSJFIENSF', 1, 'admin', sysdate());</v>
      </c>
    </row>
    <row r="4" spans="1:5" x14ac:dyDescent="0.3">
      <c r="A4">
        <v>3</v>
      </c>
      <c r="B4">
        <v>1</v>
      </c>
      <c r="C4" t="s">
        <v>425</v>
      </c>
      <c r="D4" t="s">
        <v>429</v>
      </c>
      <c r="E4" t="str">
        <f t="shared" si="0"/>
        <v>INSERT INTO sd_canal_carga (id_planta, codigo, qr_fisico, activo, usuario_registro, fecha_registro ) VALUES (1, 'A3', 'FNESFISKMV', 1, 'admin', sysdate());</v>
      </c>
    </row>
    <row r="5" spans="1:5" x14ac:dyDescent="0.3">
      <c r="A5">
        <v>4</v>
      </c>
      <c r="B5">
        <v>1</v>
      </c>
      <c r="C5" t="s">
        <v>426</v>
      </c>
      <c r="D5" t="s">
        <v>430</v>
      </c>
      <c r="E5" t="str">
        <f t="shared" si="0"/>
        <v>INSERT INTO sd_canal_carga (id_planta, codigo, qr_fisico, activo, usuario_registro, fecha_registro ) VALUES (1, 'A4', 'NFESIFNML', 1, 'admin', sysdate());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30" sqref="C30"/>
    </sheetView>
  </sheetViews>
  <sheetFormatPr baseColWidth="10" defaultRowHeight="14.4" x14ac:dyDescent="0.3"/>
  <sheetData>
    <row r="1" spans="1:5" x14ac:dyDescent="0.3">
      <c r="A1" s="4" t="s">
        <v>26</v>
      </c>
      <c r="B1" s="4" t="s">
        <v>199</v>
      </c>
      <c r="C1" s="4" t="s">
        <v>3</v>
      </c>
      <c r="D1" s="4" t="s">
        <v>27</v>
      </c>
      <c r="E1" s="4" t="s">
        <v>6</v>
      </c>
    </row>
    <row r="2" spans="1:5" x14ac:dyDescent="0.3">
      <c r="A2">
        <v>1</v>
      </c>
      <c r="B2">
        <v>5</v>
      </c>
      <c r="C2" t="str">
        <f>VLOOKUP(B2,sd_usuario!$B$2:$F$25,5,0)</f>
        <v>23567845</v>
      </c>
      <c r="D2" s="1" t="s">
        <v>270</v>
      </c>
      <c r="E2" t="str">
        <f>"INSERT INTO sd_revisor(id_usuario, contrasena, activo, fecha_registro, usuario_registro) VALUES ("&amp;B2&amp;",'"&amp;D2&amp;"',1,sysdate(),'admin');"</f>
        <v>INSERT INTO sd_revisor(id_usuario, contrasena, activo, fecha_registro, usuario_registro) VALUES (5,'claudio345',1,sysdate(),'admin');</v>
      </c>
    </row>
    <row r="3" spans="1:5" x14ac:dyDescent="0.3">
      <c r="A3">
        <v>2</v>
      </c>
      <c r="B3">
        <v>6</v>
      </c>
      <c r="C3" t="str">
        <f>VLOOKUP(B3,sd_usuario!$B$2:$F$25,5,0)</f>
        <v>12547895</v>
      </c>
      <c r="D3" s="1" t="s">
        <v>311</v>
      </c>
      <c r="E3" t="str">
        <f t="shared" ref="E3:E13" si="0">"INSERT INTO sd_revisor(id_usuario, contrasena, activo, fecha_registro, usuario_registro) VALUES ("&amp;B3&amp;",'"&amp;D3&amp;"',1,sysdate(),'admin');"</f>
        <v>INSERT INTO sd_revisor(id_usuario, contrasena, activo, fecha_registro, usuario_registro) VALUES (6,'pedro482',1,sysdate(),'admin');</v>
      </c>
    </row>
    <row r="4" spans="1:5" s="20" customFormat="1" x14ac:dyDescent="0.3">
      <c r="A4" s="20">
        <v>3</v>
      </c>
      <c r="B4" s="20">
        <v>7</v>
      </c>
      <c r="C4" s="20" t="str">
        <f>VLOOKUP(B4,sd_usuario!$B$2:$F$25,5,0)</f>
        <v>24516874</v>
      </c>
      <c r="D4" s="28" t="s">
        <v>312</v>
      </c>
      <c r="E4" s="20" t="str">
        <f t="shared" si="0"/>
        <v>INSERT INTO sd_revisor(id_usuario, contrasena, activo, fecha_registro, usuario_registro) VALUES (7,'cesar346',1,sysdate(),'admin');</v>
      </c>
    </row>
    <row r="5" spans="1:5" s="15" customFormat="1" x14ac:dyDescent="0.3">
      <c r="A5" s="15">
        <v>4</v>
      </c>
      <c r="B5" s="15">
        <v>8</v>
      </c>
      <c r="C5" s="15" t="str">
        <f>VLOOKUP(B5,sd_usuario!$B$2:$F$25,5,0)</f>
        <v>30214587</v>
      </c>
      <c r="D5" s="27" t="s">
        <v>313</v>
      </c>
      <c r="E5" s="15" t="str">
        <f t="shared" si="0"/>
        <v>INSERT INTO sd_revisor(id_usuario, contrasena, activo, fecha_registro, usuario_registro) VALUES (8,'victor458',1,sysdate(),'admin');</v>
      </c>
    </row>
    <row r="6" spans="1:5" s="15" customFormat="1" x14ac:dyDescent="0.3">
      <c r="A6" s="15">
        <v>5</v>
      </c>
      <c r="B6" s="15">
        <v>13</v>
      </c>
      <c r="C6" s="15" t="str">
        <f>VLOOKUP(B6,sd_usuario!$B$2:$F$25,5,0)</f>
        <v>13548952</v>
      </c>
      <c r="D6" s="27" t="s">
        <v>314</v>
      </c>
      <c r="E6" s="15" t="str">
        <f t="shared" si="0"/>
        <v>INSERT INTO sd_revisor(id_usuario, contrasena, activo, fecha_registro, usuario_registro) VALUES (13,'carlos165',1,sysdate(),'admin');</v>
      </c>
    </row>
    <row r="7" spans="1:5" x14ac:dyDescent="0.3">
      <c r="A7">
        <v>6</v>
      </c>
      <c r="B7">
        <v>14</v>
      </c>
      <c r="C7" t="str">
        <f>VLOOKUP(B7,sd_usuario!$B$2:$F$25,5,0)</f>
        <v>21205548</v>
      </c>
      <c r="D7" s="1" t="s">
        <v>315</v>
      </c>
      <c r="E7" t="str">
        <f t="shared" si="0"/>
        <v>INSERT INTO sd_revisor(id_usuario, contrasena, activo, fecha_registro, usuario_registro) VALUES (14,'daniel489',1,sysdate(),'admin');</v>
      </c>
    </row>
    <row r="8" spans="1:5" s="15" customFormat="1" x14ac:dyDescent="0.3">
      <c r="A8" s="15">
        <v>7</v>
      </c>
      <c r="B8" s="15">
        <v>15</v>
      </c>
      <c r="C8" s="15" t="str">
        <f>VLOOKUP(B8,sd_usuario!$B$2:$F$25,5,0)</f>
        <v>13464879</v>
      </c>
      <c r="D8" s="27" t="s">
        <v>316</v>
      </c>
      <c r="E8" s="15" t="str">
        <f t="shared" si="0"/>
        <v>INSERT INTO sd_revisor(id_usuario, contrasena, activo, fecha_registro, usuario_registro) VALUES (15,'mario496',1,sysdate(),'admin');</v>
      </c>
    </row>
    <row r="9" spans="1:5" x14ac:dyDescent="0.3">
      <c r="A9">
        <v>8</v>
      </c>
      <c r="B9">
        <v>16</v>
      </c>
      <c r="C9" t="str">
        <f>VLOOKUP(B9,sd_usuario!$B$2:$F$25,5,0)</f>
        <v>12465488</v>
      </c>
      <c r="D9" s="1" t="s">
        <v>317</v>
      </c>
      <c r="E9" t="str">
        <f t="shared" si="0"/>
        <v>INSERT INTO sd_revisor(id_usuario, contrasena, activo, fecha_registro, usuario_registro) VALUES (16,'alejandro114',1,sysdate(),'admin');</v>
      </c>
    </row>
    <row r="10" spans="1:5" x14ac:dyDescent="0.3">
      <c r="A10">
        <v>9</v>
      </c>
      <c r="B10">
        <v>21</v>
      </c>
      <c r="C10" t="str">
        <f>VLOOKUP(B10,sd_usuario!$B$2:$F$25,5,0)</f>
        <v>54154548</v>
      </c>
      <c r="D10" s="1" t="s">
        <v>318</v>
      </c>
      <c r="E10" t="str">
        <f t="shared" si="0"/>
        <v>INSERT INTO sd_revisor(id_usuario, contrasena, activo, fecha_registro, usuario_registro) VALUES (21,'ivan389',1,sysdate(),'admin');</v>
      </c>
    </row>
    <row r="11" spans="1:5" s="4" customFormat="1" x14ac:dyDescent="0.3">
      <c r="A11" s="4">
        <v>10</v>
      </c>
      <c r="B11" s="4">
        <v>22</v>
      </c>
      <c r="C11" s="4" t="str">
        <f>VLOOKUP(B11,sd_usuario!$B$2:$F$25,5,0)</f>
        <v>21489468</v>
      </c>
      <c r="D11" s="19" t="s">
        <v>319</v>
      </c>
      <c r="E11" s="4" t="str">
        <f t="shared" si="0"/>
        <v>INSERT INTO sd_revisor(id_usuario, contrasena, activo, fecha_registro, usuario_registro) VALUES (22,'rodrigo439',1,sysdate(),'admin');</v>
      </c>
    </row>
    <row r="12" spans="1:5" x14ac:dyDescent="0.3">
      <c r="A12">
        <v>11</v>
      </c>
      <c r="B12">
        <v>23</v>
      </c>
      <c r="C12" t="str">
        <f>VLOOKUP(B12,sd_usuario!$B$2:$F$25,5,0)</f>
        <v>41258874</v>
      </c>
      <c r="D12" s="1" t="s">
        <v>320</v>
      </c>
      <c r="E12" t="str">
        <f t="shared" si="0"/>
        <v>INSERT INTO sd_revisor(id_usuario, contrasena, activo, fecha_registro, usuario_registro) VALUES (23,'marco947',1,sysdate(),'admin');</v>
      </c>
    </row>
    <row r="13" spans="1:5" x14ac:dyDescent="0.3">
      <c r="A13">
        <v>12</v>
      </c>
      <c r="B13">
        <v>24</v>
      </c>
      <c r="C13" t="str">
        <f>VLOOKUP(B13,sd_usuario!$B$2:$F$25,5,0)</f>
        <v>12567517</v>
      </c>
      <c r="D13" s="1" t="s">
        <v>321</v>
      </c>
      <c r="E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4" sqref="C2:C4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2:C7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384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386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385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G7" sqref="G2:G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387</v>
      </c>
      <c r="F1" s="5" t="s">
        <v>75</v>
      </c>
      <c r="G1" s="4" t="s">
        <v>6</v>
      </c>
    </row>
    <row r="2" spans="1:10" x14ac:dyDescent="0.3">
      <c r="A2" s="2">
        <v>1</v>
      </c>
      <c r="B2" s="10">
        <v>1</v>
      </c>
      <c r="C2" s="9">
        <v>1</v>
      </c>
      <c r="D2" s="9">
        <v>1</v>
      </c>
      <c r="E2" s="9">
        <v>42.5</v>
      </c>
      <c r="F2" s="9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10">
        <v>1</v>
      </c>
      <c r="C3" s="9">
        <v>2</v>
      </c>
      <c r="D3" s="9">
        <v>2</v>
      </c>
      <c r="E3" s="9">
        <v>52.5</v>
      </c>
      <c r="F3" s="9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9">
        <v>2</v>
      </c>
      <c r="C4" s="9">
        <v>3</v>
      </c>
      <c r="D4" s="9">
        <v>3</v>
      </c>
      <c r="E4" s="9">
        <v>5</v>
      </c>
      <c r="F4" s="9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9">
        <v>2</v>
      </c>
      <c r="C5" s="9">
        <v>5</v>
      </c>
      <c r="D5" s="9">
        <v>3</v>
      </c>
      <c r="E5" s="9">
        <v>3.5</v>
      </c>
      <c r="F5" s="9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 t="s">
        <v>79</v>
      </c>
      <c r="B6" s="9">
        <v>3</v>
      </c>
      <c r="C6" s="9">
        <v>4</v>
      </c>
      <c r="D6" s="9">
        <v>4</v>
      </c>
      <c r="E6" s="9">
        <v>8</v>
      </c>
      <c r="F6" s="9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 t="s">
        <v>81</v>
      </c>
      <c r="B7" s="9">
        <v>3</v>
      </c>
      <c r="C7" s="9">
        <v>6</v>
      </c>
      <c r="D7" s="9">
        <v>4</v>
      </c>
      <c r="E7" s="9">
        <v>9</v>
      </c>
      <c r="F7" s="9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384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386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385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68</v>
      </c>
      <c r="J11" t="str">
        <f>VLOOKUP(D5,sd_unidad!$A$2:$B$7,2,0)</f>
        <v>ladrillos</v>
      </c>
    </row>
    <row r="12" spans="1:10" x14ac:dyDescent="0.3">
      <c r="G12" s="2" t="s">
        <v>79</v>
      </c>
      <c r="H12" t="str">
        <f>VLOOKUP(B6,sd_producto!$A$2:$B$4,2,0)</f>
        <v>Pallets</v>
      </c>
      <c r="I12" s="1" t="s">
        <v>78</v>
      </c>
      <c r="J12" t="str">
        <f>VLOOKUP(D6,sd_unidad!$A$2:$B$7,2,0)</f>
        <v>pallets</v>
      </c>
    </row>
    <row r="13" spans="1:10" x14ac:dyDescent="0.3">
      <c r="G13" s="2" t="s">
        <v>81</v>
      </c>
      <c r="H13" t="str">
        <f>VLOOKUP(B7,sd_producto!$A$2:$B$4,2,0)</f>
        <v>Pallets</v>
      </c>
      <c r="I13" s="1" t="s">
        <v>80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I28" sqref="I28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  <row r="25" spans="1:11" x14ac:dyDescent="0.3">
      <c r="E25" s="2" t="s">
        <v>418</v>
      </c>
      <c r="F25" s="2" t="s">
        <v>416</v>
      </c>
      <c r="I25" s="2" t="s">
        <v>419</v>
      </c>
    </row>
    <row r="26" spans="1:11" x14ac:dyDescent="0.3">
      <c r="E26" s="2" t="s">
        <v>77</v>
      </c>
      <c r="F26" s="2" t="s">
        <v>77</v>
      </c>
      <c r="I26" s="2" t="s">
        <v>414</v>
      </c>
    </row>
    <row r="27" spans="1:11" x14ac:dyDescent="0.3">
      <c r="E27" s="2" t="s">
        <v>76</v>
      </c>
      <c r="F27" s="2" t="s">
        <v>417</v>
      </c>
      <c r="I27" s="2" t="s">
        <v>421</v>
      </c>
    </row>
    <row r="28" spans="1:11" x14ac:dyDescent="0.3">
      <c r="E28" s="2" t="s">
        <v>415</v>
      </c>
      <c r="F28" s="2" t="s">
        <v>289</v>
      </c>
      <c r="I28" s="2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  <vt:lpstr>sd_incidencia</vt:lpstr>
      <vt:lpstr>sd_tipo_pesaje</vt:lpstr>
      <vt:lpstr>sd_zona_balanza</vt:lpstr>
      <vt:lpstr>sd_cola_pesaje</vt:lpstr>
      <vt:lpstr>sd_canal_carga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2024-05-24T03:52:37Z</dcterms:modified>
</cp:coreProperties>
</file>