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sn\GitHub\SSP5_Clone\MESSAGEix_South_Africa\Data\SSP5\"/>
    </mc:Choice>
  </mc:AlternateContent>
  <bookViews>
    <workbookView xWindow="-108" yWindow="-108" windowWidth="19416" windowHeight="1041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" i="1" l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K7" i="1"/>
  <c r="AK8" i="1"/>
  <c r="AK9" i="1"/>
  <c r="AK10" i="1"/>
  <c r="AK11" i="1"/>
  <c r="AK12" i="1"/>
  <c r="AK13" i="1"/>
  <c r="AK14" i="1"/>
  <c r="AK15" i="1"/>
  <c r="AK6" i="1"/>
  <c r="AI10" i="1" l="1"/>
  <c r="AJ10" i="1" s="1"/>
  <c r="AI14" i="1"/>
  <c r="AJ14" i="1" s="1"/>
  <c r="AB7" i="1"/>
  <c r="AB8" i="1"/>
  <c r="AB9" i="1"/>
  <c r="AB10" i="1"/>
  <c r="AB11" i="1"/>
  <c r="AB12" i="1"/>
  <c r="AB13" i="1"/>
  <c r="AB14" i="1"/>
  <c r="AB15" i="1"/>
  <c r="AB6" i="1"/>
  <c r="X7" i="1"/>
  <c r="X8" i="1"/>
  <c r="X9" i="1"/>
  <c r="X10" i="1"/>
  <c r="X11" i="1"/>
  <c r="X12" i="1"/>
  <c r="X13" i="1"/>
  <c r="X14" i="1"/>
  <c r="X15" i="1"/>
  <c r="X6" i="1"/>
  <c r="T7" i="1"/>
  <c r="T8" i="1"/>
  <c r="T9" i="1"/>
  <c r="T10" i="1"/>
  <c r="T11" i="1"/>
  <c r="T12" i="1"/>
  <c r="T13" i="1"/>
  <c r="T14" i="1"/>
  <c r="T15" i="1"/>
  <c r="T6" i="1"/>
  <c r="P7" i="1"/>
  <c r="P8" i="1"/>
  <c r="P9" i="1"/>
  <c r="P10" i="1"/>
  <c r="P11" i="1"/>
  <c r="P12" i="1"/>
  <c r="P13" i="1"/>
  <c r="P14" i="1"/>
  <c r="P15" i="1"/>
  <c r="P6" i="1"/>
  <c r="L7" i="1"/>
  <c r="AI7" i="1" s="1"/>
  <c r="AJ7" i="1" s="1"/>
  <c r="L8" i="1"/>
  <c r="AI8" i="1" s="1"/>
  <c r="AJ8" i="1" s="1"/>
  <c r="L9" i="1"/>
  <c r="AI9" i="1" s="1"/>
  <c r="AJ9" i="1" s="1"/>
  <c r="L10" i="1"/>
  <c r="L11" i="1"/>
  <c r="AI11" i="1" s="1"/>
  <c r="AJ11" i="1" s="1"/>
  <c r="L12" i="1"/>
  <c r="AI12" i="1" s="1"/>
  <c r="AJ12" i="1" s="1"/>
  <c r="L13" i="1"/>
  <c r="AI13" i="1" s="1"/>
  <c r="AJ13" i="1" s="1"/>
  <c r="L14" i="1"/>
  <c r="L15" i="1"/>
  <c r="AI15" i="1" s="1"/>
  <c r="AJ15" i="1" s="1"/>
  <c r="L6" i="1"/>
  <c r="AI6" i="1" s="1"/>
  <c r="AJ6" i="1" s="1"/>
  <c r="AF7" i="1"/>
  <c r="AF8" i="1"/>
  <c r="AF9" i="1"/>
  <c r="AF10" i="1"/>
  <c r="AF11" i="1"/>
  <c r="AF12" i="1"/>
  <c r="AF13" i="1"/>
  <c r="AF14" i="1"/>
  <c r="AF15" i="1"/>
  <c r="AF6" i="1"/>
  <c r="AH7" i="1"/>
  <c r="AH8" i="1"/>
  <c r="AH9" i="1"/>
  <c r="AH10" i="1"/>
  <c r="AH11" i="1"/>
  <c r="AH12" i="1"/>
  <c r="AH13" i="1"/>
  <c r="AH14" i="1"/>
  <c r="AH15" i="1"/>
  <c r="AH6" i="1"/>
</calcChain>
</file>

<file path=xl/sharedStrings.xml><?xml version="1.0" encoding="utf-8"?>
<sst xmlns="http://schemas.openxmlformats.org/spreadsheetml/2006/main" count="127" uniqueCount="29">
  <si>
    <t>SSP_ID</t>
  </si>
  <si>
    <t>[#]</t>
  </si>
  <si>
    <t>Population</t>
  </si>
  <si>
    <t>Region</t>
  </si>
  <si>
    <t>[string]</t>
  </si>
  <si>
    <t>GDP</t>
  </si>
  <si>
    <t>[million persons]</t>
  </si>
  <si>
    <t>South Africa</t>
  </si>
  <si>
    <t>Energy demand</t>
  </si>
  <si>
    <t>Africa</t>
  </si>
  <si>
    <t>Baseline</t>
  </si>
  <si>
    <t>Carbon price</t>
  </si>
  <si>
    <t>[$/kg CO2]</t>
  </si>
  <si>
    <t>RCP 4.5</t>
  </si>
  <si>
    <t>RCP 3.4</t>
  </si>
  <si>
    <t>RCP 2.6</t>
  </si>
  <si>
    <t>RCP 1.9</t>
  </si>
  <si>
    <t>South Africa, estimated</t>
  </si>
  <si>
    <t>Year</t>
  </si>
  <si>
    <t>billion US$2005/yr</t>
  </si>
  <si>
    <t>million</t>
  </si>
  <si>
    <t>RCP 6.0</t>
  </si>
  <si>
    <t>[EJ/year]</t>
  </si>
  <si>
    <t>[billion US$2005/yr]</t>
  </si>
  <si>
    <t>f</t>
  </si>
  <si>
    <t>[]</t>
  </si>
  <si>
    <t>Energy intensity</t>
  </si>
  <si>
    <t>[MJ/dollar USD]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</si>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</sst>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0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 applyFill="1"/>
    <xf numFmtId="0" fontId="2" fillId="0" borderId="16" xfId="0" applyFont="1" applyFill="1" applyBorder="1" applyAlignment="1">
      <alignment horizontal="left" vertical="top"/>
    </xf>
    <xf numFmtId="0" fontId="1" fillId="0" borderId="1" xfId="0" applyFont="1" applyFill="1" applyBorder="1"/>
    <xf numFmtId="0" fontId="3" fillId="0" borderId="1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2" borderId="0" xfId="0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0" fontId="0" fillId="0" borderId="18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2" xfId="0" applyFill="1" applyBorder="1"/>
    <xf numFmtId="0" fontId="0" fillId="0" borderId="4" xfId="0" applyFill="1" applyBorder="1" applyAlignment="1">
      <alignment horizontal="center" vertical="top"/>
    </xf>
    <xf numFmtId="0" fontId="0" fillId="0" borderId="19" xfId="0" applyFill="1" applyBorder="1" applyAlignment="1">
      <alignment horizontal="left" vertical="top"/>
    </xf>
    <xf numFmtId="0" fontId="0" fillId="0" borderId="24" xfId="0" applyFill="1" applyBorder="1" applyAlignment="1">
      <alignment wrapText="1"/>
    </xf>
    <xf numFmtId="0" fontId="0" fillId="0" borderId="25" xfId="0" applyFill="1" applyBorder="1"/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4" fillId="0" borderId="0" xfId="0" applyFont="1" applyFill="1"/>
    <xf numFmtId="0" fontId="4" fillId="0" borderId="20" xfId="0" applyFont="1" applyFill="1" applyBorder="1"/>
    <xf numFmtId="0" fontId="4" fillId="0" borderId="23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0" fontId="5" fillId="0" borderId="6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Final</a:t>
            </a:r>
            <a:r>
              <a:rPr lang="nb-NO" baseline="0"/>
              <a:t> e</a:t>
            </a:r>
            <a:r>
              <a:rPr lang="nb-NO"/>
              <a:t>nergy demand - SSP5 Africa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Sheet1!$F$6:$F$15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Sheet1!$K$6:$K$15</c:f>
              <c:numCache>
                <c:formatCode>0.000</c:formatCode>
                <c:ptCount val="10"/>
                <c:pt idx="0">
                  <c:v>44.52</c:v>
                </c:pt>
                <c:pt idx="1">
                  <c:v>69.23</c:v>
                </c:pt>
                <c:pt idx="2">
                  <c:v>86.82</c:v>
                </c:pt>
                <c:pt idx="3">
                  <c:v>115.99</c:v>
                </c:pt>
                <c:pt idx="4">
                  <c:v>150.18</c:v>
                </c:pt>
                <c:pt idx="5">
                  <c:v>181.26</c:v>
                </c:pt>
                <c:pt idx="6">
                  <c:v>213.45</c:v>
                </c:pt>
                <c:pt idx="7">
                  <c:v>243.12</c:v>
                </c:pt>
                <c:pt idx="8">
                  <c:v>260.57</c:v>
                </c:pt>
                <c:pt idx="9">
                  <c:v>277.90999999999997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23-4CA5-98A4-83953E1AF4E9}"/>
            </c:ext>
          </c:extLst>
        </c:ser>
        <c:ser>
          <c:idx val="1"/>
          <c:order val="1"/>
          <c:tx>
            <c:v>RCP 6.0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Sheet1!$O$6:$O$15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82.13</c:v>
                </c:pt>
                <c:pt idx="3">
                  <c:v>103.52</c:v>
                </c:pt>
                <c:pt idx="4">
                  <c:v>133.26999999999998</c:v>
                </c:pt>
                <c:pt idx="5">
                  <c:v>158.78</c:v>
                </c:pt>
                <c:pt idx="6">
                  <c:v>184.97</c:v>
                </c:pt>
                <c:pt idx="7">
                  <c:v>208.49</c:v>
                </c:pt>
                <c:pt idx="8">
                  <c:v>222.86</c:v>
                </c:pt>
                <c:pt idx="9">
                  <c:v>240.1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023-4CA5-98A4-83953E1AF4E9}"/>
            </c:ext>
          </c:extLst>
        </c:ser>
        <c:ser>
          <c:idx val="2"/>
          <c:order val="2"/>
          <c:tx>
            <c:v>RCP 4.5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Sheet1!$O$6:$O$15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82.13</c:v>
                </c:pt>
                <c:pt idx="3">
                  <c:v>103.52</c:v>
                </c:pt>
                <c:pt idx="4">
                  <c:v>133.26999999999998</c:v>
                </c:pt>
                <c:pt idx="5">
                  <c:v>158.78</c:v>
                </c:pt>
                <c:pt idx="6">
                  <c:v>184.97</c:v>
                </c:pt>
                <c:pt idx="7">
                  <c:v>208.49</c:v>
                </c:pt>
                <c:pt idx="8">
                  <c:v>222.86</c:v>
                </c:pt>
                <c:pt idx="9">
                  <c:v>240.1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023-4CA5-98A4-83953E1AF4E9}"/>
            </c:ext>
          </c:extLst>
        </c:ser>
        <c:ser>
          <c:idx val="3"/>
          <c:order val="3"/>
          <c:tx>
            <c:v>RCP 3.4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Sheet1!$W$6:$W$15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78.31</c:v>
                </c:pt>
                <c:pt idx="3">
                  <c:v>92.26</c:v>
                </c:pt>
                <c:pt idx="4">
                  <c:v>115.16</c:v>
                </c:pt>
                <c:pt idx="5">
                  <c:v>130.63</c:v>
                </c:pt>
                <c:pt idx="6">
                  <c:v>148.22999999999999</c:v>
                </c:pt>
                <c:pt idx="7">
                  <c:v>170.66</c:v>
                </c:pt>
                <c:pt idx="8">
                  <c:v>192.21</c:v>
                </c:pt>
                <c:pt idx="9">
                  <c:v>212.01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023-4CA5-98A4-83953E1AF4E9}"/>
            </c:ext>
          </c:extLst>
        </c:ser>
        <c:ser>
          <c:idx val="4"/>
          <c:order val="4"/>
          <c:tx>
            <c:v>RCP 2.6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Sheet1!$AA$6:$AA$15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78.48</c:v>
                </c:pt>
                <c:pt idx="3">
                  <c:v>87.3</c:v>
                </c:pt>
                <c:pt idx="4">
                  <c:v>105.14</c:v>
                </c:pt>
                <c:pt idx="5">
                  <c:v>119.44</c:v>
                </c:pt>
                <c:pt idx="6">
                  <c:v>140.09</c:v>
                </c:pt>
                <c:pt idx="7">
                  <c:v>162.49</c:v>
                </c:pt>
                <c:pt idx="8">
                  <c:v>188.55</c:v>
                </c:pt>
                <c:pt idx="9">
                  <c:v>212.42000000000002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023-4CA5-98A4-83953E1AF4E9}"/>
            </c:ext>
          </c:extLst>
        </c:ser>
        <c:ser>
          <c:idx val="5"/>
          <c:order val="5"/>
          <c:tx>
            <c:v>RCP 1.9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Sheet1!$AE$6:$AE$15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70.61</c:v>
                </c:pt>
                <c:pt idx="3">
                  <c:v>69.180000000000007</c:v>
                </c:pt>
                <c:pt idx="4">
                  <c:v>86.11</c:v>
                </c:pt>
                <c:pt idx="5">
                  <c:v>103.58000000000001</c:v>
                </c:pt>
                <c:pt idx="6">
                  <c:v>131.75</c:v>
                </c:pt>
                <c:pt idx="7">
                  <c:v>159.69</c:v>
                </c:pt>
                <c:pt idx="8">
                  <c:v>185.72</c:v>
                </c:pt>
                <c:pt idx="9">
                  <c:v>208.15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023-4CA5-98A4-83953E1A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80760"/>
        <c:axId val="433286008"/>
      </c:lineChart>
      <c:catAx>
        <c:axId val="43328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3286008"/>
        <c:crosses val="autoZero"/>
        <c:auto val="1"/>
        <c:lblAlgn val="ctr"/>
        <c:lblOffset val="100"/>
        <c:noMultiLvlLbl val="0"/>
      </c:catAx>
      <c:valAx>
        <c:axId val="4332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328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Final</a:t>
            </a:r>
            <a:r>
              <a:rPr lang="nb-NO" baseline="0"/>
              <a:t> e</a:t>
            </a:r>
            <a:r>
              <a:rPr lang="nb-NO"/>
              <a:t>nergy demand - SSP5 Africa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Sheet1!$F$6:$F$15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Sheet1!$K$6:$K$15</c:f>
              <c:numCache>
                <c:formatCode>0.000</c:formatCode>
                <c:ptCount val="10"/>
                <c:pt idx="0">
                  <c:v>44.52</c:v>
                </c:pt>
                <c:pt idx="1">
                  <c:v>69.23</c:v>
                </c:pt>
                <c:pt idx="2">
                  <c:v>86.82</c:v>
                </c:pt>
                <c:pt idx="3">
                  <c:v>115.99</c:v>
                </c:pt>
                <c:pt idx="4">
                  <c:v>150.18</c:v>
                </c:pt>
                <c:pt idx="5">
                  <c:v>181.26</c:v>
                </c:pt>
                <c:pt idx="6">
                  <c:v>213.45</c:v>
                </c:pt>
                <c:pt idx="7">
                  <c:v>243.12</c:v>
                </c:pt>
                <c:pt idx="8">
                  <c:v>260.57</c:v>
                </c:pt>
                <c:pt idx="9">
                  <c:v>277.90999999999997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4-42B4-93D8-42FF586445EF}"/>
            </c:ext>
          </c:extLst>
        </c:ser>
        <c:ser>
          <c:idx val="1"/>
          <c:order val="1"/>
          <c:tx>
            <c:v>RCP 6.0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Sheet1!$O$6:$O$15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82.13</c:v>
                </c:pt>
                <c:pt idx="3">
                  <c:v>103.52</c:v>
                </c:pt>
                <c:pt idx="4">
                  <c:v>133.26999999999998</c:v>
                </c:pt>
                <c:pt idx="5">
                  <c:v>158.78</c:v>
                </c:pt>
                <c:pt idx="6">
                  <c:v>184.97</c:v>
                </c:pt>
                <c:pt idx="7">
                  <c:v>208.49</c:v>
                </c:pt>
                <c:pt idx="8">
                  <c:v>222.86</c:v>
                </c:pt>
                <c:pt idx="9">
                  <c:v>240.1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4-42B4-93D8-42FF586445EF}"/>
            </c:ext>
          </c:extLst>
        </c:ser>
        <c:ser>
          <c:idx val="2"/>
          <c:order val="2"/>
          <c:tx>
            <c:v>RCP 4.5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Sheet1!$O$6:$O$15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82.13</c:v>
                </c:pt>
                <c:pt idx="3">
                  <c:v>103.52</c:v>
                </c:pt>
                <c:pt idx="4">
                  <c:v>133.26999999999998</c:v>
                </c:pt>
                <c:pt idx="5">
                  <c:v>158.78</c:v>
                </c:pt>
                <c:pt idx="6">
                  <c:v>184.97</c:v>
                </c:pt>
                <c:pt idx="7">
                  <c:v>208.49</c:v>
                </c:pt>
                <c:pt idx="8">
                  <c:v>222.86</c:v>
                </c:pt>
                <c:pt idx="9">
                  <c:v>240.1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4-42B4-93D8-42FF586445EF}"/>
            </c:ext>
          </c:extLst>
        </c:ser>
        <c:ser>
          <c:idx val="3"/>
          <c:order val="3"/>
          <c:tx>
            <c:v>RCP 3.4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Sheet1!$W$6:$W$15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78.31</c:v>
                </c:pt>
                <c:pt idx="3">
                  <c:v>92.26</c:v>
                </c:pt>
                <c:pt idx="4">
                  <c:v>115.16</c:v>
                </c:pt>
                <c:pt idx="5">
                  <c:v>130.63</c:v>
                </c:pt>
                <c:pt idx="6">
                  <c:v>148.22999999999999</c:v>
                </c:pt>
                <c:pt idx="7">
                  <c:v>170.66</c:v>
                </c:pt>
                <c:pt idx="8">
                  <c:v>192.21</c:v>
                </c:pt>
                <c:pt idx="9">
                  <c:v>212.01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4-42B4-93D8-42FF586445EF}"/>
            </c:ext>
          </c:extLst>
        </c:ser>
        <c:ser>
          <c:idx val="4"/>
          <c:order val="4"/>
          <c:tx>
            <c:v>RCP 2.6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Sheet1!$AA$6:$AA$15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78.48</c:v>
                </c:pt>
                <c:pt idx="3">
                  <c:v>87.3</c:v>
                </c:pt>
                <c:pt idx="4">
                  <c:v>105.14</c:v>
                </c:pt>
                <c:pt idx="5">
                  <c:v>119.44</c:v>
                </c:pt>
                <c:pt idx="6">
                  <c:v>140.09</c:v>
                </c:pt>
                <c:pt idx="7">
                  <c:v>162.49</c:v>
                </c:pt>
                <c:pt idx="8">
                  <c:v>188.55</c:v>
                </c:pt>
                <c:pt idx="9">
                  <c:v>212.42000000000002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4-42B4-93D8-42FF586445EF}"/>
            </c:ext>
          </c:extLst>
        </c:ser>
        <c:ser>
          <c:idx val="5"/>
          <c:order val="5"/>
          <c:tx>
            <c:v>RCP 1.9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Sheet1!$AE$6:$AE$15</c:f>
              <c:numCache>
                <c:formatCode>0.000</c:formatCode>
                <c:ptCount val="10"/>
                <c:pt idx="0">
                  <c:v>44.52</c:v>
                </c:pt>
                <c:pt idx="1">
                  <c:v>68.680000000000007</c:v>
                </c:pt>
                <c:pt idx="2">
                  <c:v>70.61</c:v>
                </c:pt>
                <c:pt idx="3">
                  <c:v>69.180000000000007</c:v>
                </c:pt>
                <c:pt idx="4">
                  <c:v>86.11</c:v>
                </c:pt>
                <c:pt idx="5">
                  <c:v>103.58000000000001</c:v>
                </c:pt>
                <c:pt idx="6">
                  <c:v>131.75</c:v>
                </c:pt>
                <c:pt idx="7">
                  <c:v>159.69</c:v>
                </c:pt>
                <c:pt idx="8">
                  <c:v>185.72</c:v>
                </c:pt>
                <c:pt idx="9">
                  <c:v>208.15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4-42B4-93D8-42FF5864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80760"/>
        <c:axId val="433286008"/>
      </c:lineChart>
      <c:catAx>
        <c:axId val="43328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3286008"/>
        <c:crosses val="autoZero"/>
        <c:auto val="1"/>
        <c:lblAlgn val="ctr"/>
        <c:lblOffset val="100"/>
        <c:noMultiLvlLbl val="0"/>
      </c:catAx>
      <c:valAx>
        <c:axId val="4332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328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140970</xdr:rowOff>
    </xdr:from>
    <xdr:to>
      <xdr:col>15</xdr:col>
      <xdr:colOff>327660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7</xdr:row>
      <xdr:rowOff>99060</xdr:rowOff>
    </xdr:from>
    <xdr:to>
      <xdr:col>7</xdr:col>
      <xdr:colOff>381000</xdr:colOff>
      <xdr:row>22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5"/>
  <sheetViews>
    <sheetView workbookViewId="0">
      <pane xSplit="4" ySplit="5" topLeftCell="AS6" activePane="bottomRight" state="frozen"/>
      <selection pane="topRight" activeCell="E1" sqref="E1"/>
      <selection pane="bottomLeft" activeCell="A6" sqref="A6"/>
      <selection pane="bottomRight" activeCell="V21" sqref="V21"/>
    </sheetView>
  </sheetViews>
  <sheetFormatPr defaultColWidth="8.88671875" defaultRowHeight="14.4" x14ac:dyDescent="0.3"/>
  <cols>
    <col min="1" max="3" width="8.88671875" style="1"/>
    <col min="4" max="4" width="11.77734375" style="1" customWidth="1"/>
    <col min="5" max="5" width="2.6640625" style="1" customWidth="1"/>
    <col min="6" max="6" width="8.88671875" style="2"/>
    <col min="7" max="7" width="20.44140625" style="5" customWidth="1"/>
    <col min="8" max="8" width="16.44140625" style="4" customWidth="1"/>
    <col min="9" max="9" width="16.44140625" style="5" customWidth="1"/>
    <col min="10" max="10" width="17.44140625" style="1" bestFit="1" customWidth="1"/>
    <col min="11" max="13" width="8.88671875" style="1"/>
    <col min="14" max="14" width="10.33203125" style="1" bestFit="1" customWidth="1"/>
    <col min="15" max="17" width="8.88671875" style="1"/>
    <col min="18" max="18" width="10.33203125" style="1" bestFit="1" customWidth="1"/>
    <col min="19" max="21" width="8.88671875" style="1"/>
    <col min="22" max="22" width="10.33203125" style="1" bestFit="1" customWidth="1"/>
    <col min="23" max="25" width="8.88671875" style="1"/>
    <col min="26" max="26" width="10.33203125" style="1" bestFit="1" customWidth="1"/>
    <col min="27" max="29" width="8.88671875" style="1"/>
    <col min="30" max="30" width="17.44140625" style="1" bestFit="1" customWidth="1"/>
    <col min="31" max="31" width="8.88671875" style="1"/>
    <col min="32" max="32" width="14.109375" style="1" bestFit="1" customWidth="1"/>
    <col min="33" max="33" width="8.88671875" style="1"/>
    <col min="34" max="34" width="8.88671875" style="4"/>
    <col min="35" max="35" width="11.77734375" style="24" bestFit="1" customWidth="1"/>
    <col min="36" max="36" width="23.5546875" style="24" bestFit="1" customWidth="1"/>
    <col min="37" max="56" width="8.88671875" style="24"/>
    <col min="57" max="57" width="8.88671875" style="5"/>
    <col min="58" max="16384" width="8.88671875" style="1"/>
  </cols>
  <sheetData>
    <row r="1" spans="2:57" s="10" customFormat="1" ht="15" thickBot="1" x14ac:dyDescent="0.35"/>
    <row r="2" spans="2:57" s="40" customFormat="1" ht="16.2" thickBot="1" x14ac:dyDescent="0.35">
      <c r="F2" s="41"/>
      <c r="G2" s="41"/>
      <c r="H2" s="41"/>
      <c r="I2" s="42"/>
      <c r="J2" s="46" t="s">
        <v>9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8"/>
      <c r="AH2" s="46" t="s">
        <v>17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8"/>
    </row>
    <row r="3" spans="2:57" s="37" customFormat="1" ht="15" thickBot="1" x14ac:dyDescent="0.35">
      <c r="F3" s="38"/>
      <c r="G3" s="39" t="s">
        <v>9</v>
      </c>
      <c r="H3" s="49" t="s">
        <v>7</v>
      </c>
      <c r="I3" s="50"/>
      <c r="J3" s="44" t="s">
        <v>10</v>
      </c>
      <c r="K3" s="44"/>
      <c r="L3" s="44"/>
      <c r="M3" s="45"/>
      <c r="N3" s="43" t="s">
        <v>21</v>
      </c>
      <c r="O3" s="44"/>
      <c r="P3" s="44"/>
      <c r="Q3" s="45"/>
      <c r="R3" s="43" t="s">
        <v>13</v>
      </c>
      <c r="S3" s="44"/>
      <c r="T3" s="44"/>
      <c r="U3" s="45"/>
      <c r="V3" s="43" t="s">
        <v>14</v>
      </c>
      <c r="W3" s="44"/>
      <c r="X3" s="44"/>
      <c r="Y3" s="45"/>
      <c r="Z3" s="43" t="s">
        <v>15</v>
      </c>
      <c r="AA3" s="44"/>
      <c r="AB3" s="44"/>
      <c r="AC3" s="45"/>
      <c r="AD3" s="43" t="s">
        <v>16</v>
      </c>
      <c r="AE3" s="44"/>
      <c r="AF3" s="44"/>
      <c r="AG3" s="45"/>
      <c r="AH3" s="43" t="s">
        <v>10</v>
      </c>
      <c r="AI3" s="44"/>
      <c r="AJ3" s="44"/>
      <c r="AK3" s="45"/>
      <c r="AL3" s="43" t="s">
        <v>21</v>
      </c>
      <c r="AM3" s="44"/>
      <c r="AN3" s="44"/>
      <c r="AO3" s="45"/>
      <c r="AP3" s="43" t="s">
        <v>13</v>
      </c>
      <c r="AQ3" s="44"/>
      <c r="AR3" s="44"/>
      <c r="AS3" s="45"/>
      <c r="AT3" s="43" t="s">
        <v>14</v>
      </c>
      <c r="AU3" s="44"/>
      <c r="AV3" s="44"/>
      <c r="AW3" s="45"/>
      <c r="AX3" s="43" t="s">
        <v>15</v>
      </c>
      <c r="AY3" s="44"/>
      <c r="AZ3" s="44"/>
      <c r="BA3" s="45"/>
      <c r="BB3" s="43" t="s">
        <v>16</v>
      </c>
      <c r="BC3" s="44"/>
      <c r="BD3" s="44"/>
      <c r="BE3" s="45"/>
    </row>
    <row r="4" spans="2:57" s="18" customFormat="1" ht="37.950000000000003" customHeight="1" x14ac:dyDescent="0.3">
      <c r="B4" s="34" t="s">
        <v>0</v>
      </c>
      <c r="C4" s="35" t="s">
        <v>3</v>
      </c>
      <c r="D4" s="36" t="s">
        <v>28</v>
      </c>
      <c r="F4" s="28" t="s">
        <v>18</v>
      </c>
      <c r="G4" s="32" t="s">
        <v>2</v>
      </c>
      <c r="H4" s="27" t="s">
        <v>5</v>
      </c>
      <c r="I4" s="19" t="s">
        <v>2</v>
      </c>
      <c r="J4" s="20" t="s">
        <v>5</v>
      </c>
      <c r="K4" s="20" t="s">
        <v>8</v>
      </c>
      <c r="L4" s="17" t="s">
        <v>26</v>
      </c>
      <c r="M4" s="20" t="s">
        <v>11</v>
      </c>
      <c r="N4" s="20" t="s">
        <v>5</v>
      </c>
      <c r="O4" s="20" t="s">
        <v>8</v>
      </c>
      <c r="P4" s="17" t="s">
        <v>26</v>
      </c>
      <c r="Q4" s="20" t="s">
        <v>11</v>
      </c>
      <c r="R4" s="20" t="s">
        <v>5</v>
      </c>
      <c r="S4" s="20" t="s">
        <v>8</v>
      </c>
      <c r="T4" s="17" t="s">
        <v>26</v>
      </c>
      <c r="U4" s="20" t="s">
        <v>11</v>
      </c>
      <c r="V4" s="20" t="s">
        <v>5</v>
      </c>
      <c r="W4" s="20" t="s">
        <v>8</v>
      </c>
      <c r="X4" s="17" t="s">
        <v>26</v>
      </c>
      <c r="Y4" s="20" t="s">
        <v>11</v>
      </c>
      <c r="Z4" s="20" t="s">
        <v>5</v>
      </c>
      <c r="AA4" s="20" t="s">
        <v>8</v>
      </c>
      <c r="AB4" s="17" t="s">
        <v>26</v>
      </c>
      <c r="AC4" s="20" t="s">
        <v>11</v>
      </c>
      <c r="AD4" s="20" t="s">
        <v>5</v>
      </c>
      <c r="AE4" s="21" t="s">
        <v>8</v>
      </c>
      <c r="AF4" s="17" t="s">
        <v>26</v>
      </c>
      <c r="AG4" s="20" t="s">
        <v>11</v>
      </c>
      <c r="AH4" s="23" t="s">
        <v>24</v>
      </c>
      <c r="AI4" s="17" t="s">
        <v>26</v>
      </c>
      <c r="AJ4" s="20" t="s">
        <v>8</v>
      </c>
      <c r="AK4" s="20" t="s">
        <v>11</v>
      </c>
      <c r="AL4" s="23" t="s">
        <v>24</v>
      </c>
      <c r="AM4" s="17" t="s">
        <v>26</v>
      </c>
      <c r="AN4" s="20" t="s">
        <v>8</v>
      </c>
      <c r="AO4" s="20" t="s">
        <v>11</v>
      </c>
      <c r="AP4" s="23" t="s">
        <v>24</v>
      </c>
      <c r="AQ4" s="17" t="s">
        <v>26</v>
      </c>
      <c r="AR4" s="20" t="s">
        <v>8</v>
      </c>
      <c r="AS4" s="20" t="s">
        <v>11</v>
      </c>
      <c r="AT4" s="23" t="s">
        <v>24</v>
      </c>
      <c r="AU4" s="17" t="s">
        <v>26</v>
      </c>
      <c r="AV4" s="20" t="s">
        <v>8</v>
      </c>
      <c r="AW4" s="20" t="s">
        <v>11</v>
      </c>
      <c r="AX4" s="23" t="s">
        <v>24</v>
      </c>
      <c r="AY4" s="17" t="s">
        <v>26</v>
      </c>
      <c r="AZ4" s="20" t="s">
        <v>8</v>
      </c>
      <c r="BA4" s="20" t="s">
        <v>11</v>
      </c>
      <c r="BB4" s="23" t="s">
        <v>24</v>
      </c>
      <c r="BC4" s="17" t="s">
        <v>26</v>
      </c>
      <c r="BD4" s="20" t="s">
        <v>8</v>
      </c>
      <c r="BE4" s="22" t="s">
        <v>11</v>
      </c>
    </row>
    <row r="5" spans="2:57" s="7" customFormat="1" ht="15" thickBot="1" x14ac:dyDescent="0.35">
      <c r="B5" s="8" t="s">
        <v>1</v>
      </c>
      <c r="C5" s="7" t="s">
        <v>4</v>
      </c>
      <c r="D5" s="9" t="s">
        <v>4</v>
      </c>
      <c r="F5" s="29"/>
      <c r="G5" s="33" t="s">
        <v>6</v>
      </c>
      <c r="H5" s="31" t="s">
        <v>19</v>
      </c>
      <c r="I5" s="14" t="s">
        <v>20</v>
      </c>
      <c r="J5" s="7" t="s">
        <v>23</v>
      </c>
      <c r="K5" s="7" t="s">
        <v>22</v>
      </c>
      <c r="L5" s="15" t="s">
        <v>27</v>
      </c>
      <c r="M5" s="7" t="s">
        <v>12</v>
      </c>
      <c r="N5" s="7" t="s">
        <v>23</v>
      </c>
      <c r="O5" s="7" t="s">
        <v>22</v>
      </c>
      <c r="P5" s="15" t="s">
        <v>27</v>
      </c>
      <c r="Q5" s="7" t="s">
        <v>12</v>
      </c>
      <c r="R5" s="7" t="s">
        <v>23</v>
      </c>
      <c r="S5" s="7" t="s">
        <v>22</v>
      </c>
      <c r="T5" s="15" t="s">
        <v>27</v>
      </c>
      <c r="U5" s="7" t="s">
        <v>12</v>
      </c>
      <c r="V5" s="7" t="s">
        <v>23</v>
      </c>
      <c r="W5" s="7" t="s">
        <v>22</v>
      </c>
      <c r="X5" s="15" t="s">
        <v>27</v>
      </c>
      <c r="Y5" s="7" t="s">
        <v>12</v>
      </c>
      <c r="Z5" s="7" t="s">
        <v>23</v>
      </c>
      <c r="AA5" s="7" t="s">
        <v>22</v>
      </c>
      <c r="AB5" s="15" t="s">
        <v>27</v>
      </c>
      <c r="AC5" s="7" t="s">
        <v>12</v>
      </c>
      <c r="AD5" s="7" t="s">
        <v>23</v>
      </c>
      <c r="AE5" s="16" t="s">
        <v>22</v>
      </c>
      <c r="AF5" s="15" t="s">
        <v>27</v>
      </c>
      <c r="AG5" s="7" t="s">
        <v>12</v>
      </c>
      <c r="AH5" s="8" t="s">
        <v>25</v>
      </c>
      <c r="AI5" s="15" t="s">
        <v>27</v>
      </c>
      <c r="AJ5" s="7" t="s">
        <v>22</v>
      </c>
      <c r="AK5" s="7" t="s">
        <v>12</v>
      </c>
      <c r="AL5" s="8" t="s">
        <v>25</v>
      </c>
      <c r="AM5" s="15" t="s">
        <v>27</v>
      </c>
      <c r="AN5" s="7" t="s">
        <v>22</v>
      </c>
      <c r="AO5" s="7" t="s">
        <v>12</v>
      </c>
      <c r="AP5" s="8" t="s">
        <v>25</v>
      </c>
      <c r="AQ5" s="15" t="s">
        <v>27</v>
      </c>
      <c r="AR5" s="7" t="s">
        <v>22</v>
      </c>
      <c r="AS5" s="7" t="s">
        <v>12</v>
      </c>
      <c r="AT5" s="8" t="s">
        <v>25</v>
      </c>
      <c r="AU5" s="15" t="s">
        <v>27</v>
      </c>
      <c r="AV5" s="7" t="s">
        <v>22</v>
      </c>
      <c r="AW5" s="7" t="s">
        <v>12</v>
      </c>
      <c r="AX5" s="8" t="s">
        <v>25</v>
      </c>
      <c r="AY5" s="15" t="s">
        <v>27</v>
      </c>
      <c r="AZ5" s="7" t="s">
        <v>22</v>
      </c>
      <c r="BA5" s="7" t="s">
        <v>12</v>
      </c>
      <c r="BB5" s="8" t="s">
        <v>25</v>
      </c>
      <c r="BC5" s="15" t="s">
        <v>27</v>
      </c>
      <c r="BD5" s="7" t="s">
        <v>22</v>
      </c>
      <c r="BE5" s="9" t="s">
        <v>12</v>
      </c>
    </row>
    <row r="6" spans="2:57" ht="15" thickBot="1" x14ac:dyDescent="0.35">
      <c r="B6" s="3">
        <v>5</v>
      </c>
      <c r="C6" s="3" t="s">
        <v>9</v>
      </c>
      <c r="D6" s="3" t="s">
        <v>7</v>
      </c>
      <c r="E6" s="24"/>
      <c r="F6" s="30">
        <v>2010</v>
      </c>
      <c r="G6" s="12">
        <v>1236.92758905849</v>
      </c>
      <c r="H6" s="13">
        <v>474.76100000000002</v>
      </c>
      <c r="I6" s="12">
        <v>50.133000000000003</v>
      </c>
      <c r="J6" s="11">
        <v>5267</v>
      </c>
      <c r="K6" s="12">
        <v>44.52</v>
      </c>
      <c r="L6" s="12">
        <f>10^3*K6/J6</f>
        <v>8.4526295804063025</v>
      </c>
      <c r="M6" s="12">
        <v>0</v>
      </c>
      <c r="N6" s="12">
        <v>5267</v>
      </c>
      <c r="O6" s="12">
        <v>44.52</v>
      </c>
      <c r="P6" s="12">
        <f>10^3*O6/N6</f>
        <v>8.4526295804063025</v>
      </c>
      <c r="Q6" s="12">
        <v>0</v>
      </c>
      <c r="R6" s="12">
        <v>5267</v>
      </c>
      <c r="S6" s="12">
        <v>44.52</v>
      </c>
      <c r="T6" s="12">
        <f>10^3*S6/R6</f>
        <v>8.4526295804063025</v>
      </c>
      <c r="U6" s="12">
        <v>0</v>
      </c>
      <c r="V6" s="12">
        <v>5267</v>
      </c>
      <c r="W6" s="12">
        <v>44.52</v>
      </c>
      <c r="X6" s="12">
        <f>10^3*W6/V6</f>
        <v>8.4526295804063025</v>
      </c>
      <c r="Y6" s="12">
        <v>0</v>
      </c>
      <c r="Z6" s="12">
        <v>5267</v>
      </c>
      <c r="AA6" s="12">
        <v>44.52</v>
      </c>
      <c r="AB6" s="12">
        <f>10^3*AA6/Z6</f>
        <v>8.4526295804063025</v>
      </c>
      <c r="AC6" s="12">
        <v>0</v>
      </c>
      <c r="AD6" s="12">
        <v>5267</v>
      </c>
      <c r="AE6" s="12">
        <v>44.52</v>
      </c>
      <c r="AF6" s="12">
        <f>AE6*10^9/(AD6*10^6)</f>
        <v>8.4526295804063025</v>
      </c>
      <c r="AG6" s="12">
        <v>0</v>
      </c>
      <c r="AH6" s="6">
        <f>$H6/J6</f>
        <v>9.0138788684260493E-2</v>
      </c>
      <c r="AI6" s="25">
        <f>L6</f>
        <v>8.4526295804063025</v>
      </c>
      <c r="AJ6" s="25">
        <f>AI6*10^6*$H6*10^9*10^-18</f>
        <v>4.0129788722232771</v>
      </c>
      <c r="AK6" s="25">
        <f>M6</f>
        <v>0</v>
      </c>
      <c r="AL6" s="10">
        <f t="shared" ref="AL6:AL15" si="0">$H6/N6</f>
        <v>9.0138788684260493E-2</v>
      </c>
      <c r="AM6" s="25">
        <f t="shared" ref="AM6:AM15" si="1">P6</f>
        <v>8.4526295804063025</v>
      </c>
      <c r="AN6" s="25">
        <f t="shared" ref="AN6:BD15" si="2">AM6*10^6*$H6*10^9*10^-18</f>
        <v>4.0129788722232771</v>
      </c>
      <c r="AO6" s="25">
        <f t="shared" ref="AO6:AO15" si="3">Q6</f>
        <v>0</v>
      </c>
      <c r="AP6" s="10">
        <f t="shared" ref="AP6:AP15" si="4">$H6/R6</f>
        <v>9.0138788684260493E-2</v>
      </c>
      <c r="AQ6" s="25">
        <f t="shared" ref="AQ6:AQ15" si="5">T6</f>
        <v>8.4526295804063025</v>
      </c>
      <c r="AR6" s="25">
        <f t="shared" ref="AR6" si="6">AQ6*10^6*$H6*10^9*10^-18</f>
        <v>4.0129788722232771</v>
      </c>
      <c r="AS6" s="25">
        <f t="shared" ref="AS6:AS15" si="7">U6</f>
        <v>0</v>
      </c>
      <c r="AT6" s="10">
        <f t="shared" ref="AT6:AT15" si="8">$H6/V6</f>
        <v>9.0138788684260493E-2</v>
      </c>
      <c r="AU6" s="25">
        <f t="shared" ref="AU6:AU15" si="9">X6</f>
        <v>8.4526295804063025</v>
      </c>
      <c r="AV6" s="25">
        <f t="shared" ref="AV6" si="10">AU6*10^6*$H6*10^9*10^-18</f>
        <v>4.0129788722232771</v>
      </c>
      <c r="AW6" s="25">
        <f t="shared" ref="AW6:AW15" si="11">Y6</f>
        <v>0</v>
      </c>
      <c r="AX6" s="10">
        <f t="shared" ref="AX6:AX15" si="12">$H6/Z6</f>
        <v>9.0138788684260493E-2</v>
      </c>
      <c r="AY6" s="25">
        <f t="shared" ref="AY6:AY15" si="13">AB6</f>
        <v>8.4526295804063025</v>
      </c>
      <c r="AZ6" s="25">
        <f t="shared" ref="AZ6" si="14">AY6*10^6*$H6*10^9*10^-18</f>
        <v>4.0129788722232771</v>
      </c>
      <c r="BA6" s="25">
        <f t="shared" ref="BA6:BA15" si="15">AC6</f>
        <v>0</v>
      </c>
      <c r="BB6" s="10">
        <f t="shared" ref="BB6:BB15" si="16">$H6/AD6</f>
        <v>9.0138788684260493E-2</v>
      </c>
      <c r="BC6" s="25">
        <f t="shared" ref="BC6:BC15" si="17">AF6</f>
        <v>8.4526295804063025</v>
      </c>
      <c r="BD6" s="25">
        <f t="shared" ref="BD6" si="18">BC6*10^6*$H6*10^9*10^-18</f>
        <v>4.0129788722232771</v>
      </c>
      <c r="BE6" s="26">
        <f t="shared" ref="BE6:BE15" si="19">AG6</f>
        <v>0</v>
      </c>
    </row>
    <row r="7" spans="2:57" x14ac:dyDescent="0.3">
      <c r="B7" s="24"/>
      <c r="F7" s="30">
        <v>2020</v>
      </c>
      <c r="G7" s="12">
        <v>1495.0370057104899</v>
      </c>
      <c r="H7" s="13">
        <v>716.45</v>
      </c>
      <c r="I7" s="12">
        <v>55.115000000000002</v>
      </c>
      <c r="J7" s="11">
        <v>8436</v>
      </c>
      <c r="K7" s="12">
        <v>69.23</v>
      </c>
      <c r="L7" s="12">
        <f t="shared" ref="L7:L15" si="20">10^3*K7/J7</f>
        <v>8.2064959696538651</v>
      </c>
      <c r="M7" s="12">
        <v>0</v>
      </c>
      <c r="N7" s="12">
        <v>8430</v>
      </c>
      <c r="O7" s="12">
        <v>68.680000000000007</v>
      </c>
      <c r="P7" s="12">
        <f t="shared" ref="P7:P15" si="21">10^3*O7/N7</f>
        <v>8.1470937129300118</v>
      </c>
      <c r="Q7" s="12">
        <v>1</v>
      </c>
      <c r="R7" s="12">
        <v>8430</v>
      </c>
      <c r="S7" s="12">
        <v>68.680000000000007</v>
      </c>
      <c r="T7" s="12">
        <f t="shared" ref="T7:T15" si="22">10^3*S7/R7</f>
        <v>8.1470937129300118</v>
      </c>
      <c r="U7" s="12">
        <v>1</v>
      </c>
      <c r="V7" s="12">
        <v>8430</v>
      </c>
      <c r="W7" s="12">
        <v>68.680000000000007</v>
      </c>
      <c r="X7" s="12">
        <f t="shared" ref="X7:X15" si="23">10^3*W7/V7</f>
        <v>8.1470937129300118</v>
      </c>
      <c r="Y7" s="12">
        <v>1</v>
      </c>
      <c r="Z7" s="12">
        <v>8430</v>
      </c>
      <c r="AA7" s="12">
        <v>68.680000000000007</v>
      </c>
      <c r="AB7" s="12">
        <f t="shared" ref="AB7:AB15" si="24">10^3*AA7/Z7</f>
        <v>8.1470937129300118</v>
      </c>
      <c r="AC7" s="12">
        <v>1</v>
      </c>
      <c r="AD7" s="12">
        <v>8430</v>
      </c>
      <c r="AE7" s="12">
        <v>68.680000000000007</v>
      </c>
      <c r="AF7" s="12">
        <f t="shared" ref="AF7:AF15" si="25">AE7*10^9/(AD7*10^6)</f>
        <v>8.1470937129300136</v>
      </c>
      <c r="AG7" s="12">
        <v>1</v>
      </c>
      <c r="AH7" s="6">
        <f t="shared" ref="AH7:AH15" si="26">$H7/J7</f>
        <v>8.4927690848743492E-2</v>
      </c>
      <c r="AI7" s="25">
        <f t="shared" ref="AI7:AI15" si="27">L7</f>
        <v>8.2064959696538651</v>
      </c>
      <c r="AJ7" s="25">
        <f t="shared" ref="AJ7:AJ15" si="28">AI7*10^6*$H7*10^9*10^-18</f>
        <v>5.879544037458512</v>
      </c>
      <c r="AK7" s="25">
        <f t="shared" ref="AK7:AK15" si="29">M7</f>
        <v>0</v>
      </c>
      <c r="AL7" s="10">
        <f t="shared" si="0"/>
        <v>8.4988137603795977E-2</v>
      </c>
      <c r="AM7" s="25">
        <f t="shared" si="1"/>
        <v>8.1470937129300118</v>
      </c>
      <c r="AN7" s="25">
        <f t="shared" si="2"/>
        <v>5.8369852906287081</v>
      </c>
      <c r="AO7" s="25">
        <f t="shared" si="3"/>
        <v>1</v>
      </c>
      <c r="AP7" s="10">
        <f t="shared" si="4"/>
        <v>8.4988137603795977E-2</v>
      </c>
      <c r="AQ7" s="25">
        <f t="shared" si="5"/>
        <v>8.1470937129300118</v>
      </c>
      <c r="AR7" s="25">
        <f t="shared" si="2"/>
        <v>5.8369852906287081</v>
      </c>
      <c r="AS7" s="25">
        <f t="shared" si="7"/>
        <v>1</v>
      </c>
      <c r="AT7" s="10">
        <f t="shared" si="8"/>
        <v>8.4988137603795977E-2</v>
      </c>
      <c r="AU7" s="25">
        <f t="shared" si="9"/>
        <v>8.1470937129300118</v>
      </c>
      <c r="AV7" s="25">
        <f t="shared" si="2"/>
        <v>5.8369852906287081</v>
      </c>
      <c r="AW7" s="25">
        <f t="shared" si="11"/>
        <v>1</v>
      </c>
      <c r="AX7" s="10">
        <f t="shared" si="12"/>
        <v>8.4988137603795977E-2</v>
      </c>
      <c r="AY7" s="25">
        <f t="shared" si="13"/>
        <v>8.1470937129300118</v>
      </c>
      <c r="AZ7" s="25">
        <f t="shared" si="2"/>
        <v>5.8369852906287081</v>
      </c>
      <c r="BA7" s="25">
        <f t="shared" si="15"/>
        <v>1</v>
      </c>
      <c r="BB7" s="10">
        <f t="shared" si="16"/>
        <v>8.4988137603795977E-2</v>
      </c>
      <c r="BC7" s="25">
        <f t="shared" si="17"/>
        <v>8.1470937129300136</v>
      </c>
      <c r="BD7" s="25">
        <f t="shared" si="2"/>
        <v>5.836985290628709</v>
      </c>
      <c r="BE7" s="26">
        <f t="shared" si="19"/>
        <v>1</v>
      </c>
    </row>
    <row r="8" spans="2:57" x14ac:dyDescent="0.3">
      <c r="B8" s="24"/>
      <c r="F8" s="30">
        <v>2030</v>
      </c>
      <c r="G8" s="12">
        <v>1727.7026919331499</v>
      </c>
      <c r="H8" s="13">
        <v>1156.482</v>
      </c>
      <c r="I8" s="12">
        <v>59.719000000000001</v>
      </c>
      <c r="J8" s="11">
        <v>15121</v>
      </c>
      <c r="K8" s="12">
        <v>86.82</v>
      </c>
      <c r="L8" s="12">
        <f t="shared" si="20"/>
        <v>5.7416837510746648</v>
      </c>
      <c r="M8" s="12">
        <v>0</v>
      </c>
      <c r="N8" s="12">
        <v>15042</v>
      </c>
      <c r="O8" s="12">
        <v>82.13</v>
      </c>
      <c r="P8" s="12">
        <f t="shared" si="21"/>
        <v>5.4600452067544207</v>
      </c>
      <c r="Q8" s="12">
        <v>7.6509999999999998</v>
      </c>
      <c r="R8" s="12">
        <v>14965</v>
      </c>
      <c r="S8" s="12">
        <v>78.75</v>
      </c>
      <c r="T8" s="12">
        <f t="shared" si="22"/>
        <v>5.2622786501837622</v>
      </c>
      <c r="U8" s="12">
        <v>18.22</v>
      </c>
      <c r="V8" s="12">
        <v>14952</v>
      </c>
      <c r="W8" s="12">
        <v>78.31</v>
      </c>
      <c r="X8" s="12">
        <f t="shared" si="23"/>
        <v>5.2374264312466563</v>
      </c>
      <c r="Y8" s="12">
        <v>19.510000000000002</v>
      </c>
      <c r="Z8" s="12">
        <v>14990</v>
      </c>
      <c r="AA8" s="12">
        <v>78.48</v>
      </c>
      <c r="AB8" s="12">
        <f t="shared" si="24"/>
        <v>5.23549032688459</v>
      </c>
      <c r="AC8" s="12">
        <v>37.869999999999997</v>
      </c>
      <c r="AD8" s="12">
        <v>14683</v>
      </c>
      <c r="AE8" s="12">
        <v>70.61</v>
      </c>
      <c r="AF8" s="12">
        <f t="shared" si="25"/>
        <v>4.8089627460328268</v>
      </c>
      <c r="AG8" s="12">
        <v>92.25</v>
      </c>
      <c r="AH8" s="6">
        <f t="shared" si="26"/>
        <v>7.6481846438727602E-2</v>
      </c>
      <c r="AI8" s="25">
        <f t="shared" si="27"/>
        <v>5.7416837510746648</v>
      </c>
      <c r="AJ8" s="25">
        <f t="shared" si="28"/>
        <v>6.6401539078103307</v>
      </c>
      <c r="AK8" s="25">
        <f t="shared" si="29"/>
        <v>0</v>
      </c>
      <c r="AL8" s="10">
        <f t="shared" si="0"/>
        <v>7.6883526126844834E-2</v>
      </c>
      <c r="AM8" s="25">
        <f t="shared" si="1"/>
        <v>5.4600452067544207</v>
      </c>
      <c r="AN8" s="25">
        <f t="shared" si="2"/>
        <v>6.3144440007977662</v>
      </c>
      <c r="AO8" s="25">
        <f t="shared" si="3"/>
        <v>7.6509999999999998</v>
      </c>
      <c r="AP8" s="10">
        <f t="shared" si="4"/>
        <v>7.7279117941864345E-2</v>
      </c>
      <c r="AQ8" s="25">
        <f t="shared" si="5"/>
        <v>5.2622786501837622</v>
      </c>
      <c r="AR8" s="25">
        <f t="shared" si="2"/>
        <v>6.0857305379218181</v>
      </c>
      <c r="AS8" s="25">
        <f t="shared" si="7"/>
        <v>18.22</v>
      </c>
      <c r="AT8" s="10">
        <f t="shared" si="8"/>
        <v>7.7346308186195825E-2</v>
      </c>
      <c r="AU8" s="25">
        <f t="shared" si="9"/>
        <v>5.2374264312466563</v>
      </c>
      <c r="AV8" s="25">
        <f t="shared" si="2"/>
        <v>6.056989394060996</v>
      </c>
      <c r="AW8" s="25">
        <f t="shared" si="11"/>
        <v>19.510000000000002</v>
      </c>
      <c r="AX8" s="10">
        <f t="shared" si="12"/>
        <v>7.7150233488992664E-2</v>
      </c>
      <c r="AY8" s="25">
        <f t="shared" si="13"/>
        <v>5.23549032688459</v>
      </c>
      <c r="AZ8" s="25">
        <f t="shared" si="2"/>
        <v>6.0547503242161449</v>
      </c>
      <c r="BA8" s="25">
        <f t="shared" si="15"/>
        <v>37.869999999999997</v>
      </c>
      <c r="BB8" s="10">
        <f t="shared" si="16"/>
        <v>7.8763331744193962E-2</v>
      </c>
      <c r="BC8" s="25">
        <f t="shared" si="17"/>
        <v>4.8089627460328268</v>
      </c>
      <c r="BD8" s="25">
        <f t="shared" si="2"/>
        <v>5.5614788544575351</v>
      </c>
      <c r="BE8" s="26">
        <f t="shared" si="19"/>
        <v>92.25</v>
      </c>
    </row>
    <row r="9" spans="2:57" x14ac:dyDescent="0.3">
      <c r="B9" s="24"/>
      <c r="F9" s="30">
        <v>2040</v>
      </c>
      <c r="G9" s="12">
        <v>1931.14406645649</v>
      </c>
      <c r="H9" s="13">
        <v>1813.241</v>
      </c>
      <c r="I9" s="12">
        <v>63.139000000000003</v>
      </c>
      <c r="J9" s="11">
        <v>27760</v>
      </c>
      <c r="K9" s="12">
        <v>115.99</v>
      </c>
      <c r="L9" s="12">
        <f t="shared" si="20"/>
        <v>4.1783141210374639</v>
      </c>
      <c r="M9" s="12">
        <v>0</v>
      </c>
      <c r="N9" s="12">
        <v>27420</v>
      </c>
      <c r="O9" s="12">
        <v>103.52</v>
      </c>
      <c r="P9" s="12">
        <f t="shared" si="21"/>
        <v>3.7753464624361781</v>
      </c>
      <c r="Q9" s="12">
        <v>22.27</v>
      </c>
      <c r="R9" s="12">
        <v>27050</v>
      </c>
      <c r="S9" s="12">
        <v>94.28</v>
      </c>
      <c r="T9" s="12">
        <f t="shared" si="22"/>
        <v>3.4853974121996303</v>
      </c>
      <c r="U9" s="12">
        <v>56.71</v>
      </c>
      <c r="V9" s="12">
        <v>26990</v>
      </c>
      <c r="W9" s="12">
        <v>92.26</v>
      </c>
      <c r="X9" s="12">
        <f t="shared" si="23"/>
        <v>3.4183030752130419</v>
      </c>
      <c r="Y9" s="12">
        <v>72.53</v>
      </c>
      <c r="Z9" s="12">
        <v>26700</v>
      </c>
      <c r="AA9" s="12">
        <v>87.3</v>
      </c>
      <c r="AB9" s="12">
        <f t="shared" si="24"/>
        <v>3.2696629213483148</v>
      </c>
      <c r="AC9" s="12">
        <v>143.30000000000001</v>
      </c>
      <c r="AD9" s="12">
        <v>25240</v>
      </c>
      <c r="AE9" s="12">
        <v>69.180000000000007</v>
      </c>
      <c r="AF9" s="12">
        <f t="shared" si="25"/>
        <v>2.7408874801901741</v>
      </c>
      <c r="AG9" s="12">
        <v>348.8</v>
      </c>
      <c r="AH9" s="6">
        <f t="shared" si="26"/>
        <v>6.531847982708934E-2</v>
      </c>
      <c r="AI9" s="25">
        <f t="shared" si="27"/>
        <v>4.1783141210374639</v>
      </c>
      <c r="AJ9" s="25">
        <f t="shared" si="28"/>
        <v>7.5762904751440932</v>
      </c>
      <c r="AK9" s="25">
        <f t="shared" si="29"/>
        <v>0</v>
      </c>
      <c r="AL9" s="10">
        <f t="shared" si="0"/>
        <v>6.6128409919766595E-2</v>
      </c>
      <c r="AM9" s="25">
        <f t="shared" si="1"/>
        <v>3.7753464624361781</v>
      </c>
      <c r="AN9" s="25">
        <f t="shared" si="2"/>
        <v>6.845612994894239</v>
      </c>
      <c r="AO9" s="25">
        <f t="shared" si="3"/>
        <v>22.27</v>
      </c>
      <c r="AP9" s="10">
        <f t="shared" si="4"/>
        <v>6.7032939001848424E-2</v>
      </c>
      <c r="AQ9" s="25">
        <f t="shared" si="5"/>
        <v>3.4853974121996303</v>
      </c>
      <c r="AR9" s="25">
        <f t="shared" si="2"/>
        <v>6.31986548909427</v>
      </c>
      <c r="AS9" s="25">
        <f t="shared" si="7"/>
        <v>56.71</v>
      </c>
      <c r="AT9" s="10">
        <f t="shared" si="8"/>
        <v>6.7181956280103747E-2</v>
      </c>
      <c r="AU9" s="25">
        <f t="shared" si="9"/>
        <v>3.4183030752130419</v>
      </c>
      <c r="AV9" s="25">
        <f t="shared" si="2"/>
        <v>6.1982072864023721</v>
      </c>
      <c r="AW9" s="25">
        <f t="shared" si="11"/>
        <v>72.53</v>
      </c>
      <c r="AX9" s="10">
        <f t="shared" si="12"/>
        <v>6.7911647940074912E-2</v>
      </c>
      <c r="AY9" s="25">
        <f t="shared" si="13"/>
        <v>3.2696629213483148</v>
      </c>
      <c r="AZ9" s="25">
        <f t="shared" si="2"/>
        <v>5.9286868651685394</v>
      </c>
      <c r="BA9" s="25">
        <f t="shared" si="15"/>
        <v>143.30000000000001</v>
      </c>
      <c r="BB9" s="10">
        <f t="shared" si="16"/>
        <v>7.1839976228209187E-2</v>
      </c>
      <c r="BC9" s="25">
        <f t="shared" si="17"/>
        <v>2.7408874801901741</v>
      </c>
      <c r="BD9" s="25">
        <f t="shared" si="2"/>
        <v>4.9698895554675113</v>
      </c>
      <c r="BE9" s="26">
        <f t="shared" si="19"/>
        <v>348.8</v>
      </c>
    </row>
    <row r="10" spans="2:57" x14ac:dyDescent="0.3">
      <c r="B10" s="24"/>
      <c r="F10" s="30">
        <v>2050</v>
      </c>
      <c r="G10" s="12">
        <v>2085.4664150037802</v>
      </c>
      <c r="H10" s="13">
        <v>2577.4070000000002</v>
      </c>
      <c r="I10" s="12">
        <v>65.275000000000006</v>
      </c>
      <c r="J10" s="11">
        <v>47050</v>
      </c>
      <c r="K10" s="12">
        <v>150.18</v>
      </c>
      <c r="L10" s="12">
        <f t="shared" si="20"/>
        <v>3.1919234856535601</v>
      </c>
      <c r="M10" s="12">
        <v>0</v>
      </c>
      <c r="N10" s="12">
        <v>46310</v>
      </c>
      <c r="O10" s="12">
        <v>133.26999999999998</v>
      </c>
      <c r="P10" s="12">
        <f t="shared" si="21"/>
        <v>2.8777801770675873</v>
      </c>
      <c r="Q10" s="12">
        <v>36.28</v>
      </c>
      <c r="R10" s="12">
        <v>45540</v>
      </c>
      <c r="S10" s="12">
        <v>120.3</v>
      </c>
      <c r="T10" s="12">
        <f t="shared" si="22"/>
        <v>2.6416337285902505</v>
      </c>
      <c r="U10" s="12">
        <v>92.38</v>
      </c>
      <c r="V10" s="12">
        <v>45190</v>
      </c>
      <c r="W10" s="12">
        <v>115.16</v>
      </c>
      <c r="X10" s="12">
        <f t="shared" si="23"/>
        <v>2.5483514051781366</v>
      </c>
      <c r="Y10" s="12">
        <v>131.4</v>
      </c>
      <c r="Z10" s="12">
        <v>44330</v>
      </c>
      <c r="AA10" s="12">
        <v>105.14</v>
      </c>
      <c r="AB10" s="12">
        <f t="shared" si="24"/>
        <v>2.3717572749830813</v>
      </c>
      <c r="AC10" s="12">
        <v>258.8</v>
      </c>
      <c r="AD10" s="12">
        <v>41730</v>
      </c>
      <c r="AE10" s="12">
        <v>86.11</v>
      </c>
      <c r="AF10" s="12">
        <f t="shared" si="25"/>
        <v>2.063503474718428</v>
      </c>
      <c r="AG10" s="12">
        <v>628.9</v>
      </c>
      <c r="AH10" s="6">
        <f t="shared" si="26"/>
        <v>5.478017003188098E-2</v>
      </c>
      <c r="AI10" s="25">
        <f t="shared" si="27"/>
        <v>3.1919234856535601</v>
      </c>
      <c r="AJ10" s="25">
        <f t="shared" si="28"/>
        <v>8.2268859353878856</v>
      </c>
      <c r="AK10" s="25">
        <f t="shared" si="29"/>
        <v>0</v>
      </c>
      <c r="AL10" s="10">
        <f t="shared" si="0"/>
        <v>5.5655517166918599E-2</v>
      </c>
      <c r="AM10" s="25">
        <f t="shared" si="1"/>
        <v>2.8777801770675873</v>
      </c>
      <c r="AN10" s="25">
        <f t="shared" si="2"/>
        <v>7.4172107728352392</v>
      </c>
      <c r="AO10" s="25">
        <f t="shared" si="3"/>
        <v>36.28</v>
      </c>
      <c r="AP10" s="10">
        <f t="shared" si="4"/>
        <v>5.6596552481335091E-2</v>
      </c>
      <c r="AQ10" s="25">
        <f t="shared" si="5"/>
        <v>2.6416337285902505</v>
      </c>
      <c r="AR10" s="25">
        <f t="shared" si="2"/>
        <v>6.8085652635046126</v>
      </c>
      <c r="AS10" s="25">
        <f t="shared" si="7"/>
        <v>92.38</v>
      </c>
      <c r="AT10" s="10">
        <f t="shared" si="8"/>
        <v>5.7034897101128572E-2</v>
      </c>
      <c r="AU10" s="25">
        <f t="shared" si="9"/>
        <v>2.5483514051781366</v>
      </c>
      <c r="AV10" s="25">
        <f t="shared" si="2"/>
        <v>6.568138750165966</v>
      </c>
      <c r="AW10" s="25">
        <f t="shared" si="11"/>
        <v>131.4</v>
      </c>
      <c r="AX10" s="10">
        <f t="shared" si="12"/>
        <v>5.8141371531694117E-2</v>
      </c>
      <c r="AY10" s="25">
        <f t="shared" si="13"/>
        <v>2.3717572749830813</v>
      </c>
      <c r="AZ10" s="25">
        <f t="shared" si="2"/>
        <v>6.1129838028423205</v>
      </c>
      <c r="BA10" s="25">
        <f t="shared" si="15"/>
        <v>258.8</v>
      </c>
      <c r="BB10" s="10">
        <f t="shared" si="16"/>
        <v>6.1763886891924281E-2</v>
      </c>
      <c r="BC10" s="25">
        <f t="shared" si="17"/>
        <v>2.063503474718428</v>
      </c>
      <c r="BD10" s="25">
        <f t="shared" si="2"/>
        <v>5.3184883002635992</v>
      </c>
      <c r="BE10" s="26">
        <f t="shared" si="19"/>
        <v>628.9</v>
      </c>
    </row>
    <row r="11" spans="2:57" x14ac:dyDescent="0.3">
      <c r="B11" s="24"/>
      <c r="F11" s="30">
        <v>2060</v>
      </c>
      <c r="G11" s="12">
        <v>2184.8941061134701</v>
      </c>
      <c r="H11" s="13">
        <v>3384.5430000000001</v>
      </c>
      <c r="I11" s="12">
        <v>65.801000000000002</v>
      </c>
      <c r="J11" s="11">
        <v>74580</v>
      </c>
      <c r="K11" s="12">
        <v>181.26</v>
      </c>
      <c r="L11" s="12">
        <f t="shared" si="20"/>
        <v>2.4304102976669348</v>
      </c>
      <c r="M11" s="12">
        <v>0</v>
      </c>
      <c r="N11" s="12">
        <v>73170</v>
      </c>
      <c r="O11" s="12">
        <v>158.78</v>
      </c>
      <c r="P11" s="12">
        <f t="shared" si="21"/>
        <v>2.1700150334836681</v>
      </c>
      <c r="Q11" s="12">
        <v>59.1</v>
      </c>
      <c r="R11" s="12">
        <v>71930</v>
      </c>
      <c r="S11" s="12">
        <v>142.23000000000002</v>
      </c>
      <c r="T11" s="12">
        <f t="shared" si="22"/>
        <v>1.9773390796607817</v>
      </c>
      <c r="U11" s="12">
        <v>150.5</v>
      </c>
      <c r="V11" s="12">
        <v>70850</v>
      </c>
      <c r="W11" s="12">
        <v>130.63</v>
      </c>
      <c r="X11" s="12">
        <f t="shared" si="23"/>
        <v>1.8437544107268877</v>
      </c>
      <c r="Y11" s="12">
        <v>251.6</v>
      </c>
      <c r="Z11" s="12">
        <v>69730</v>
      </c>
      <c r="AA11" s="12">
        <v>119.44</v>
      </c>
      <c r="AB11" s="12">
        <f t="shared" si="24"/>
        <v>1.7128925856876525</v>
      </c>
      <c r="AC11" s="12">
        <v>493.1</v>
      </c>
      <c r="AD11" s="12">
        <v>66140</v>
      </c>
      <c r="AE11" s="12">
        <v>103.58000000000001</v>
      </c>
      <c r="AF11" s="12">
        <f t="shared" si="25"/>
        <v>1.5660719685515576</v>
      </c>
      <c r="AG11" s="12">
        <v>1204</v>
      </c>
      <c r="AH11" s="6">
        <f t="shared" si="26"/>
        <v>4.538137570394208E-2</v>
      </c>
      <c r="AI11" s="25">
        <f t="shared" si="27"/>
        <v>2.4304102976669348</v>
      </c>
      <c r="AJ11" s="25">
        <f t="shared" si="28"/>
        <v>8.2258281600965404</v>
      </c>
      <c r="AK11" s="25">
        <f t="shared" si="29"/>
        <v>0</v>
      </c>
      <c r="AL11" s="10">
        <f t="shared" si="0"/>
        <v>4.6255883558835587E-2</v>
      </c>
      <c r="AM11" s="25">
        <f t="shared" si="1"/>
        <v>2.1700150334836681</v>
      </c>
      <c r="AN11" s="25">
        <f t="shared" si="2"/>
        <v>7.3445091914719152</v>
      </c>
      <c r="AO11" s="25">
        <f t="shared" si="3"/>
        <v>59.1</v>
      </c>
      <c r="AP11" s="10">
        <f t="shared" si="4"/>
        <v>4.7053287918809958E-2</v>
      </c>
      <c r="AQ11" s="25">
        <f t="shared" si="5"/>
        <v>1.9773390796607817</v>
      </c>
      <c r="AR11" s="25">
        <f t="shared" si="2"/>
        <v>6.6923891406923408</v>
      </c>
      <c r="AS11" s="25">
        <f t="shared" si="7"/>
        <v>150.5</v>
      </c>
      <c r="AT11" s="10">
        <f t="shared" si="8"/>
        <v>4.7770543401552575E-2</v>
      </c>
      <c r="AU11" s="25">
        <f t="shared" si="9"/>
        <v>1.8437544107268877</v>
      </c>
      <c r="AV11" s="25">
        <f t="shared" si="2"/>
        <v>6.2402660845448139</v>
      </c>
      <c r="AW11" s="25">
        <f t="shared" si="11"/>
        <v>251.6</v>
      </c>
      <c r="AX11" s="10">
        <f t="shared" si="12"/>
        <v>4.8537831636311486E-2</v>
      </c>
      <c r="AY11" s="25">
        <f t="shared" si="13"/>
        <v>1.7128925856876525</v>
      </c>
      <c r="AZ11" s="25">
        <f t="shared" si="2"/>
        <v>5.7973586106410453</v>
      </c>
      <c r="BA11" s="25">
        <f t="shared" si="15"/>
        <v>493.1</v>
      </c>
      <c r="BB11" s="10">
        <f t="shared" si="16"/>
        <v>5.1172407015421834E-2</v>
      </c>
      <c r="BC11" s="25">
        <f t="shared" si="17"/>
        <v>1.5660719685515576</v>
      </c>
      <c r="BD11" s="25">
        <f t="shared" si="2"/>
        <v>5.3004379186573951</v>
      </c>
      <c r="BE11" s="26">
        <f t="shared" si="19"/>
        <v>1204</v>
      </c>
    </row>
    <row r="12" spans="2:57" x14ac:dyDescent="0.3">
      <c r="B12" s="24"/>
      <c r="F12" s="30">
        <v>2070</v>
      </c>
      <c r="G12" s="12">
        <v>2236.9453919101102</v>
      </c>
      <c r="H12" s="13">
        <v>4157.848</v>
      </c>
      <c r="I12" s="12">
        <v>64.510000000000005</v>
      </c>
      <c r="J12" s="11">
        <v>111980</v>
      </c>
      <c r="K12" s="12">
        <v>213.45</v>
      </c>
      <c r="L12" s="12">
        <f t="shared" si="20"/>
        <v>1.9061439542775496</v>
      </c>
      <c r="M12" s="12">
        <v>0</v>
      </c>
      <c r="N12" s="12">
        <v>109760</v>
      </c>
      <c r="O12" s="12">
        <v>184.97</v>
      </c>
      <c r="P12" s="12">
        <f t="shared" si="21"/>
        <v>1.6852223032069971</v>
      </c>
      <c r="Q12" s="12">
        <v>84.68</v>
      </c>
      <c r="R12" s="12">
        <v>108010</v>
      </c>
      <c r="S12" s="12">
        <v>162.92000000000002</v>
      </c>
      <c r="T12" s="12">
        <f t="shared" si="22"/>
        <v>1.5083788538098326</v>
      </c>
      <c r="U12" s="12">
        <v>215.6</v>
      </c>
      <c r="V12" s="12">
        <v>106620</v>
      </c>
      <c r="W12" s="12">
        <v>148.22999999999999</v>
      </c>
      <c r="X12" s="12">
        <f t="shared" si="23"/>
        <v>1.3902644907146877</v>
      </c>
      <c r="Y12" s="12">
        <v>359.5</v>
      </c>
      <c r="Z12" s="12">
        <v>105070</v>
      </c>
      <c r="AA12" s="12">
        <v>140.09</v>
      </c>
      <c r="AB12" s="12">
        <f t="shared" si="24"/>
        <v>1.3333016084515086</v>
      </c>
      <c r="AC12" s="12">
        <v>704.8</v>
      </c>
      <c r="AD12" s="12">
        <v>100760</v>
      </c>
      <c r="AE12" s="12">
        <v>131.75</v>
      </c>
      <c r="AF12" s="12">
        <f t="shared" si="25"/>
        <v>1.3075625248114331</v>
      </c>
      <c r="AG12" s="12">
        <v>1723</v>
      </c>
      <c r="AH12" s="6">
        <f t="shared" si="26"/>
        <v>3.7130273263082693E-2</v>
      </c>
      <c r="AI12" s="25">
        <f t="shared" si="27"/>
        <v>1.9061439542775496</v>
      </c>
      <c r="AJ12" s="25">
        <f t="shared" si="28"/>
        <v>7.925456828005002</v>
      </c>
      <c r="AK12" s="25">
        <f t="shared" si="29"/>
        <v>0</v>
      </c>
      <c r="AL12" s="10">
        <f t="shared" si="0"/>
        <v>3.7881268221574345E-2</v>
      </c>
      <c r="AM12" s="25">
        <f t="shared" si="1"/>
        <v>1.6852223032069971</v>
      </c>
      <c r="AN12" s="25">
        <f t="shared" si="2"/>
        <v>7.0068981829446066</v>
      </c>
      <c r="AO12" s="25">
        <f t="shared" si="3"/>
        <v>84.68</v>
      </c>
      <c r="AP12" s="10">
        <f t="shared" si="4"/>
        <v>3.8495028238126096E-2</v>
      </c>
      <c r="AQ12" s="25">
        <f t="shared" si="5"/>
        <v>1.5083788538098326</v>
      </c>
      <c r="AR12" s="25">
        <f t="shared" si="2"/>
        <v>6.2716100005555049</v>
      </c>
      <c r="AS12" s="25">
        <f t="shared" si="7"/>
        <v>215.6</v>
      </c>
      <c r="AT12" s="10">
        <f t="shared" si="8"/>
        <v>3.899688613768524E-2</v>
      </c>
      <c r="AU12" s="25">
        <f t="shared" si="9"/>
        <v>1.3902644907146877</v>
      </c>
      <c r="AV12" s="25">
        <f t="shared" si="2"/>
        <v>5.7805084321890829</v>
      </c>
      <c r="AW12" s="25">
        <f t="shared" si="11"/>
        <v>359.5</v>
      </c>
      <c r="AX12" s="10">
        <f t="shared" si="12"/>
        <v>3.9572170933663268E-2</v>
      </c>
      <c r="AY12" s="25">
        <f t="shared" si="13"/>
        <v>1.3333016084515086</v>
      </c>
      <c r="AZ12" s="25">
        <f t="shared" si="2"/>
        <v>5.5436654260968892</v>
      </c>
      <c r="BA12" s="25">
        <f t="shared" si="15"/>
        <v>704.8</v>
      </c>
      <c r="BB12" s="10">
        <f t="shared" si="16"/>
        <v>4.1264867010718541E-2</v>
      </c>
      <c r="BC12" s="25">
        <f t="shared" si="17"/>
        <v>1.3075625248114331</v>
      </c>
      <c r="BD12" s="25">
        <f t="shared" si="2"/>
        <v>5.436646228662168</v>
      </c>
      <c r="BE12" s="26">
        <f t="shared" si="19"/>
        <v>1723</v>
      </c>
    </row>
    <row r="13" spans="2:57" x14ac:dyDescent="0.3">
      <c r="B13" s="24"/>
      <c r="F13" s="30">
        <v>2080</v>
      </c>
      <c r="G13" s="12">
        <v>2241.9646534266199</v>
      </c>
      <c r="H13" s="13">
        <v>4821.7330000000002</v>
      </c>
      <c r="I13" s="12">
        <v>61.511000000000003</v>
      </c>
      <c r="J13" s="11">
        <v>157560</v>
      </c>
      <c r="K13" s="12">
        <v>243.12</v>
      </c>
      <c r="L13" s="12">
        <f t="shared" si="20"/>
        <v>1.5430312261995431</v>
      </c>
      <c r="M13" s="12">
        <v>0</v>
      </c>
      <c r="N13" s="12">
        <v>154630</v>
      </c>
      <c r="O13" s="12">
        <v>208.49</v>
      </c>
      <c r="P13" s="12">
        <f t="shared" si="21"/>
        <v>1.348315333376447</v>
      </c>
      <c r="Q13" s="12">
        <v>110.3</v>
      </c>
      <c r="R13" s="12">
        <v>153000</v>
      </c>
      <c r="S13" s="12">
        <v>186.74</v>
      </c>
      <c r="T13" s="12">
        <f t="shared" si="22"/>
        <v>1.2205228758169935</v>
      </c>
      <c r="U13" s="12">
        <v>280.8</v>
      </c>
      <c r="V13" s="12">
        <v>150780</v>
      </c>
      <c r="W13" s="12">
        <v>170.66</v>
      </c>
      <c r="X13" s="12">
        <f t="shared" si="23"/>
        <v>1.1318477251624883</v>
      </c>
      <c r="Y13" s="12">
        <v>606.79999999999995</v>
      </c>
      <c r="Z13" s="12">
        <v>147600</v>
      </c>
      <c r="AA13" s="12">
        <v>162.49</v>
      </c>
      <c r="AB13" s="12">
        <f t="shared" si="24"/>
        <v>1.1008807588075882</v>
      </c>
      <c r="AC13" s="12">
        <v>1192</v>
      </c>
      <c r="AD13" s="12">
        <v>143400</v>
      </c>
      <c r="AE13" s="12">
        <v>159.69</v>
      </c>
      <c r="AF13" s="12">
        <f t="shared" si="25"/>
        <v>1.1135983263598326</v>
      </c>
      <c r="AG13" s="12">
        <v>2905</v>
      </c>
      <c r="AH13" s="6">
        <f t="shared" si="26"/>
        <v>3.0602519675044428E-2</v>
      </c>
      <c r="AI13" s="25">
        <f t="shared" si="27"/>
        <v>1.5430312261995431</v>
      </c>
      <c r="AJ13" s="25">
        <f t="shared" si="28"/>
        <v>7.4400845833968017</v>
      </c>
      <c r="AK13" s="25">
        <f t="shared" si="29"/>
        <v>0</v>
      </c>
      <c r="AL13" s="10">
        <f t="shared" si="0"/>
        <v>3.1182390221819831E-2</v>
      </c>
      <c r="AM13" s="25">
        <f t="shared" si="1"/>
        <v>1.348315333376447</v>
      </c>
      <c r="AN13" s="25">
        <f t="shared" si="2"/>
        <v>6.5012165373472159</v>
      </c>
      <c r="AO13" s="25">
        <f t="shared" si="3"/>
        <v>110.3</v>
      </c>
      <c r="AP13" s="10">
        <f t="shared" si="4"/>
        <v>3.1514594771241834E-2</v>
      </c>
      <c r="AQ13" s="25">
        <f t="shared" si="5"/>
        <v>1.2205228758169935</v>
      </c>
      <c r="AR13" s="25">
        <f t="shared" si="2"/>
        <v>5.8850354275816992</v>
      </c>
      <c r="AS13" s="25">
        <f t="shared" si="7"/>
        <v>280.8</v>
      </c>
      <c r="AT13" s="10">
        <f t="shared" si="8"/>
        <v>3.1978597957288767E-2</v>
      </c>
      <c r="AU13" s="25">
        <f t="shared" si="9"/>
        <v>1.1318477251624883</v>
      </c>
      <c r="AV13" s="25">
        <f t="shared" si="2"/>
        <v>5.457467527390901</v>
      </c>
      <c r="AW13" s="25">
        <f t="shared" si="11"/>
        <v>606.79999999999995</v>
      </c>
      <c r="AX13" s="10">
        <f t="shared" si="12"/>
        <v>3.2667567750677508E-2</v>
      </c>
      <c r="AY13" s="25">
        <f t="shared" si="13"/>
        <v>1.1008807588075882</v>
      </c>
      <c r="AZ13" s="25">
        <f t="shared" si="2"/>
        <v>5.3081530838075883</v>
      </c>
      <c r="BA13" s="25">
        <f t="shared" si="15"/>
        <v>1192</v>
      </c>
      <c r="BB13" s="10">
        <f t="shared" si="16"/>
        <v>3.3624358437935847E-2</v>
      </c>
      <c r="BC13" s="25">
        <f t="shared" si="17"/>
        <v>1.1135983263598326</v>
      </c>
      <c r="BD13" s="25">
        <f t="shared" si="2"/>
        <v>5.369473798953976</v>
      </c>
      <c r="BE13" s="26">
        <f t="shared" si="19"/>
        <v>2905</v>
      </c>
    </row>
    <row r="14" spans="2:57" x14ac:dyDescent="0.3">
      <c r="B14" s="24"/>
      <c r="F14" s="30">
        <v>2090</v>
      </c>
      <c r="G14" s="12">
        <v>2204.4607176229902</v>
      </c>
      <c r="H14" s="13">
        <v>5373.5860000000002</v>
      </c>
      <c r="I14" s="12">
        <v>57.305</v>
      </c>
      <c r="J14" s="11">
        <v>210020</v>
      </c>
      <c r="K14" s="12">
        <v>260.57</v>
      </c>
      <c r="L14" s="12">
        <f t="shared" si="20"/>
        <v>1.2406913627273592</v>
      </c>
      <c r="M14" s="12">
        <v>0</v>
      </c>
      <c r="N14" s="12">
        <v>206870</v>
      </c>
      <c r="O14" s="12">
        <v>222.86</v>
      </c>
      <c r="P14" s="12">
        <f t="shared" si="21"/>
        <v>1.077294919514671</v>
      </c>
      <c r="Q14" s="12">
        <v>135.9</v>
      </c>
      <c r="R14" s="12">
        <v>205000</v>
      </c>
      <c r="S14" s="12">
        <v>204.01</v>
      </c>
      <c r="T14" s="12">
        <f t="shared" si="22"/>
        <v>0.99517073170731707</v>
      </c>
      <c r="U14" s="12">
        <v>345.9</v>
      </c>
      <c r="V14" s="12">
        <v>200900</v>
      </c>
      <c r="W14" s="12">
        <v>192.21</v>
      </c>
      <c r="X14" s="12">
        <f t="shared" si="23"/>
        <v>0.95674464907914381</v>
      </c>
      <c r="Y14" s="12">
        <v>981.1</v>
      </c>
      <c r="Z14" s="12">
        <v>196670</v>
      </c>
      <c r="AA14" s="12">
        <v>188.55</v>
      </c>
      <c r="AB14" s="12">
        <f t="shared" si="24"/>
        <v>0.95871256419382722</v>
      </c>
      <c r="AC14" s="12">
        <v>1934</v>
      </c>
      <c r="AD14" s="12">
        <v>192920</v>
      </c>
      <c r="AE14" s="12">
        <v>185.72</v>
      </c>
      <c r="AF14" s="12">
        <f t="shared" si="25"/>
        <v>0.9626788306033589</v>
      </c>
      <c r="AG14" s="12">
        <v>4684</v>
      </c>
      <c r="AH14" s="6">
        <f t="shared" si="26"/>
        <v>2.5586067993524426E-2</v>
      </c>
      <c r="AI14" s="25">
        <f t="shared" si="27"/>
        <v>1.2406913627273592</v>
      </c>
      <c r="AJ14" s="25">
        <f t="shared" si="28"/>
        <v>6.6669617370726604</v>
      </c>
      <c r="AK14" s="25">
        <f t="shared" si="29"/>
        <v>0</v>
      </c>
      <c r="AL14" s="10">
        <f t="shared" si="0"/>
        <v>2.5975665877120899E-2</v>
      </c>
      <c r="AM14" s="25">
        <f t="shared" si="1"/>
        <v>1.077294919514671</v>
      </c>
      <c r="AN14" s="25">
        <f t="shared" si="2"/>
        <v>5.788936897375164</v>
      </c>
      <c r="AO14" s="25">
        <f t="shared" si="3"/>
        <v>135.9</v>
      </c>
      <c r="AP14" s="10">
        <f t="shared" si="4"/>
        <v>2.6212614634146342E-2</v>
      </c>
      <c r="AQ14" s="25">
        <f t="shared" si="5"/>
        <v>0.99517073170731707</v>
      </c>
      <c r="AR14" s="25">
        <f t="shared" si="2"/>
        <v>5.3476355115121965</v>
      </c>
      <c r="AS14" s="25">
        <f t="shared" si="7"/>
        <v>345.9</v>
      </c>
      <c r="AT14" s="10">
        <f t="shared" si="8"/>
        <v>2.6747565953210553E-2</v>
      </c>
      <c r="AU14" s="25">
        <f t="shared" si="9"/>
        <v>0.95674464907914381</v>
      </c>
      <c r="AV14" s="25">
        <f t="shared" si="2"/>
        <v>5.1411496518666011</v>
      </c>
      <c r="AW14" s="25">
        <f t="shared" si="11"/>
        <v>981.1</v>
      </c>
      <c r="AX14" s="10">
        <f t="shared" si="12"/>
        <v>2.7322855544821275E-2</v>
      </c>
      <c r="AY14" s="25">
        <f t="shared" si="13"/>
        <v>0.95871256419382722</v>
      </c>
      <c r="AZ14" s="25">
        <f t="shared" si="2"/>
        <v>5.1517244129760513</v>
      </c>
      <c r="BA14" s="25">
        <f t="shared" si="15"/>
        <v>1934</v>
      </c>
      <c r="BB14" s="10">
        <f t="shared" si="16"/>
        <v>2.7853960190752643E-2</v>
      </c>
      <c r="BC14" s="25">
        <f t="shared" si="17"/>
        <v>0.9626788306033589</v>
      </c>
      <c r="BD14" s="25">
        <f t="shared" si="2"/>
        <v>5.1730374866265816</v>
      </c>
      <c r="BE14" s="26">
        <f t="shared" si="19"/>
        <v>4684</v>
      </c>
    </row>
    <row r="15" spans="2:57" x14ac:dyDescent="0.3">
      <c r="B15" s="24"/>
      <c r="F15" s="30">
        <v>2100</v>
      </c>
      <c r="G15" s="12">
        <v>2130.3686680771302</v>
      </c>
      <c r="H15" s="13">
        <v>5817.3950000000004</v>
      </c>
      <c r="I15" s="12">
        <v>52.371000000000002</v>
      </c>
      <c r="J15" s="11">
        <v>268260</v>
      </c>
      <c r="K15" s="12">
        <v>277.90999999999997</v>
      </c>
      <c r="L15" s="12">
        <f t="shared" si="20"/>
        <v>1.0359725639305148</v>
      </c>
      <c r="M15" s="12">
        <v>0</v>
      </c>
      <c r="N15" s="12">
        <v>264970</v>
      </c>
      <c r="O15" s="12">
        <v>240.1</v>
      </c>
      <c r="P15" s="12">
        <f t="shared" si="21"/>
        <v>0.90614031777182324</v>
      </c>
      <c r="Q15" s="12">
        <v>161.4</v>
      </c>
      <c r="R15" s="12">
        <v>263120</v>
      </c>
      <c r="S15" s="12">
        <v>224.10999999999999</v>
      </c>
      <c r="T15" s="12">
        <f t="shared" si="22"/>
        <v>0.85174065065369398</v>
      </c>
      <c r="U15" s="12">
        <v>411.1</v>
      </c>
      <c r="V15" s="12">
        <v>256010</v>
      </c>
      <c r="W15" s="12">
        <v>212.01</v>
      </c>
      <c r="X15" s="12">
        <f t="shared" si="23"/>
        <v>0.82813171360493731</v>
      </c>
      <c r="Y15" s="12">
        <v>1568</v>
      </c>
      <c r="Z15" s="12">
        <v>252670</v>
      </c>
      <c r="AA15" s="12">
        <v>212.42000000000002</v>
      </c>
      <c r="AB15" s="12">
        <f t="shared" si="24"/>
        <v>0.84070131000910286</v>
      </c>
      <c r="AC15" s="12">
        <v>3099</v>
      </c>
      <c r="AD15" s="12">
        <v>249750</v>
      </c>
      <c r="AE15" s="12">
        <v>208.15</v>
      </c>
      <c r="AF15" s="12">
        <f t="shared" si="25"/>
        <v>0.83343343343343346</v>
      </c>
      <c r="AG15" s="12">
        <v>7460</v>
      </c>
      <c r="AH15" s="6">
        <f t="shared" si="26"/>
        <v>2.1685659434876613E-2</v>
      </c>
      <c r="AI15" s="25">
        <f t="shared" si="27"/>
        <v>1.0359725639305148</v>
      </c>
      <c r="AJ15" s="25">
        <f t="shared" si="28"/>
        <v>6.0266616135465583</v>
      </c>
      <c r="AK15" s="25">
        <f t="shared" si="29"/>
        <v>0</v>
      </c>
      <c r="AL15" s="10">
        <f t="shared" si="0"/>
        <v>2.1954919424840548E-2</v>
      </c>
      <c r="AM15" s="25">
        <f t="shared" si="1"/>
        <v>0.90614031777182324</v>
      </c>
      <c r="AN15" s="25">
        <f t="shared" si="2"/>
        <v>5.2713761539042165</v>
      </c>
      <c r="AO15" s="25">
        <f t="shared" si="3"/>
        <v>161.4</v>
      </c>
      <c r="AP15" s="10">
        <f t="shared" si="4"/>
        <v>2.2109284737002129E-2</v>
      </c>
      <c r="AQ15" s="25">
        <f t="shared" si="5"/>
        <v>0.85174065065369398</v>
      </c>
      <c r="AR15" s="25">
        <f t="shared" si="2"/>
        <v>4.954911802409546</v>
      </c>
      <c r="AS15" s="25">
        <f t="shared" si="7"/>
        <v>411.1</v>
      </c>
      <c r="AT15" s="10">
        <f t="shared" si="8"/>
        <v>2.2723311589391042E-2</v>
      </c>
      <c r="AU15" s="25">
        <f t="shared" si="9"/>
        <v>0.82813171360493731</v>
      </c>
      <c r="AV15" s="25">
        <f t="shared" si="2"/>
        <v>4.8175692900667952</v>
      </c>
      <c r="AW15" s="25">
        <f t="shared" si="11"/>
        <v>1568</v>
      </c>
      <c r="AX15" s="10">
        <f t="shared" si="12"/>
        <v>2.302368702259865E-2</v>
      </c>
      <c r="AY15" s="25">
        <f t="shared" si="13"/>
        <v>0.84070131000910286</v>
      </c>
      <c r="AZ15" s="25">
        <f t="shared" si="2"/>
        <v>4.8906915973404059</v>
      </c>
      <c r="BA15" s="25">
        <f t="shared" si="15"/>
        <v>3099</v>
      </c>
      <c r="BB15" s="10">
        <f t="shared" si="16"/>
        <v>2.3292872872872874E-2</v>
      </c>
      <c r="BC15" s="25">
        <f t="shared" si="17"/>
        <v>0.83343343343343346</v>
      </c>
      <c r="BD15" s="25">
        <f t="shared" si="2"/>
        <v>4.8484114884884892</v>
      </c>
      <c r="BE15" s="26">
        <f t="shared" si="19"/>
        <v>7460</v>
      </c>
    </row>
  </sheetData>
  <mergeCells count="15">
    <mergeCell ref="H3:I3"/>
    <mergeCell ref="J3:M3"/>
    <mergeCell ref="R3:U3"/>
    <mergeCell ref="V3:Y3"/>
    <mergeCell ref="Z3:AC3"/>
    <mergeCell ref="N3:Q3"/>
    <mergeCell ref="AD3:AG3"/>
    <mergeCell ref="J2:AG2"/>
    <mergeCell ref="AH2:BE2"/>
    <mergeCell ref="AH3:AK3"/>
    <mergeCell ref="AP3:AS3"/>
    <mergeCell ref="AT3:AW3"/>
    <mergeCell ref="AX3:BA3"/>
    <mergeCell ref="BB3:BE3"/>
    <mergeCell ref="AL3:AO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3" sqref="P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2019-10-23T12:16:19Z</dcterms:created>
  <dcterms:modified xsi:type="dcterms:W3CDTF">2019-10-25T09:13:34Z</dcterms:modified>
</cp:coreProperties>
</file>