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ernaag/Library/CloudStorage/Box-Box/BATMAN/Data/Database/data/01_raw_data/Xi_et_al_model_2020/"/>
    </mc:Choice>
  </mc:AlternateContent>
  <xr:revisionPtr revIDLastSave="0" documentId="13_ncr:1_{54FD0D8A-35E6-F24A-98A1-4D8A0245CDFA}" xr6:coauthVersionLast="47" xr6:coauthVersionMax="47" xr10:uidLastSave="{00000000-0000-0000-0000-000000000000}"/>
  <bookViews>
    <workbookView xWindow="0" yWindow="500" windowWidth="47560" windowHeight="28300" xr2:uid="{730E730F-0C19-714B-9567-4CAB8EE7D98A}"/>
  </bookViews>
  <sheets>
    <sheet name="kg per pack" sheetId="1" r:id="rId1"/>
    <sheet name="weight per part" sheetId="3" r:id="rId2"/>
    <sheet name="battery pack weight" sheetId="7" r:id="rId3"/>
    <sheet name="share per part" sheetId="4" r:id="rId4"/>
    <sheet name="material content per part and s" sheetId="5" r:id="rId5"/>
    <sheet name="material content per part" sheetId="6" r:id="rId6"/>
    <sheet name="energy_density" sheetId="8" r:id="rId7"/>
    <sheet name="average_density" sheetId="10" r:id="rId8"/>
    <sheet name="material_content_kWh" sheetId="11" r:id="rId9"/>
    <sheet name="capacity" sheetId="9" r:id="rId10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74" i="3" l="1"/>
  <c r="K74" i="3"/>
  <c r="L60" i="3"/>
  <c r="K60" i="3"/>
  <c r="L46" i="3"/>
  <c r="K46" i="3"/>
  <c r="L32" i="3"/>
  <c r="K32" i="3"/>
  <c r="L18" i="3"/>
  <c r="K18" i="3"/>
  <c r="L4" i="3"/>
  <c r="C17" i="3"/>
  <c r="O17" i="3"/>
  <c r="K4" i="3"/>
  <c r="C45" i="3"/>
  <c r="F49" i="5"/>
  <c r="C59" i="3"/>
  <c r="F61" i="5"/>
  <c r="C73" i="3"/>
  <c r="F73" i="5"/>
  <c r="E25" i="6"/>
  <c r="G49" i="5"/>
  <c r="G61" i="5"/>
  <c r="G73" i="5"/>
  <c r="F25" i="6"/>
  <c r="H49" i="5"/>
  <c r="H61" i="5"/>
  <c r="H73" i="5"/>
  <c r="G25" i="6"/>
  <c r="I49" i="5"/>
  <c r="I61" i="5"/>
  <c r="I73" i="5"/>
  <c r="H25" i="6"/>
  <c r="J49" i="5"/>
  <c r="J61" i="5"/>
  <c r="J73" i="5"/>
  <c r="I25" i="6"/>
  <c r="K49" i="5"/>
  <c r="K61" i="5"/>
  <c r="K73" i="5"/>
  <c r="J25" i="6"/>
  <c r="L49" i="5"/>
  <c r="L61" i="5"/>
  <c r="L73" i="5"/>
  <c r="K25" i="6"/>
  <c r="M49" i="5"/>
  <c r="M61" i="5"/>
  <c r="M73" i="5"/>
  <c r="L25" i="6"/>
  <c r="N49" i="5"/>
  <c r="N61" i="5"/>
  <c r="N73" i="5"/>
  <c r="M25" i="6"/>
  <c r="E49" i="5"/>
  <c r="E61" i="5"/>
  <c r="E73" i="5"/>
  <c r="D25" i="6"/>
  <c r="C3" i="3"/>
  <c r="F12" i="5"/>
  <c r="F25" i="5"/>
  <c r="C31" i="3"/>
  <c r="F37" i="5"/>
  <c r="E13" i="6"/>
  <c r="G12" i="5"/>
  <c r="G25" i="5"/>
  <c r="G37" i="5"/>
  <c r="F13" i="6"/>
  <c r="H12" i="5"/>
  <c r="H25" i="5"/>
  <c r="H37" i="5"/>
  <c r="G13" i="6"/>
  <c r="I12" i="5"/>
  <c r="I25" i="5"/>
  <c r="I37" i="5"/>
  <c r="H13" i="6"/>
  <c r="J12" i="5"/>
  <c r="J25" i="5"/>
  <c r="J37" i="5"/>
  <c r="I13" i="6"/>
  <c r="K12" i="5"/>
  <c r="K25" i="5"/>
  <c r="K37" i="5"/>
  <c r="J13" i="6"/>
  <c r="L12" i="5"/>
  <c r="L25" i="5"/>
  <c r="L37" i="5"/>
  <c r="K13" i="6"/>
  <c r="M12" i="5"/>
  <c r="M25" i="5"/>
  <c r="M37" i="5"/>
  <c r="L13" i="6"/>
  <c r="N12" i="5"/>
  <c r="N25" i="5"/>
  <c r="N37" i="5"/>
  <c r="M13" i="6"/>
  <c r="E12" i="5"/>
  <c r="E25" i="5"/>
  <c r="E37" i="5"/>
  <c r="D13" i="6"/>
  <c r="O73" i="5"/>
  <c r="P73" i="5"/>
  <c r="O61" i="5"/>
  <c r="P61" i="5"/>
  <c r="O49" i="5"/>
  <c r="P49" i="5"/>
  <c r="O37" i="5"/>
  <c r="P37" i="5"/>
  <c r="O12" i="5"/>
  <c r="P12" i="5"/>
  <c r="O25" i="5"/>
  <c r="P25" i="5"/>
  <c r="E47" i="5"/>
  <c r="E59" i="5"/>
  <c r="E71" i="5"/>
  <c r="D23" i="6"/>
  <c r="E46" i="5"/>
  <c r="E58" i="5"/>
  <c r="E70" i="5"/>
  <c r="D22" i="6"/>
  <c r="E44" i="5"/>
  <c r="E56" i="5"/>
  <c r="E68" i="5"/>
  <c r="D20" i="6"/>
  <c r="D45" i="3"/>
  <c r="F47" i="5"/>
  <c r="D59" i="3"/>
  <c r="F59" i="5"/>
  <c r="D73" i="3"/>
  <c r="F71" i="5"/>
  <c r="E23" i="6"/>
  <c r="F46" i="5"/>
  <c r="F58" i="5"/>
  <c r="F70" i="5"/>
  <c r="E22" i="6"/>
  <c r="F44" i="5"/>
  <c r="F56" i="5"/>
  <c r="F68" i="5"/>
  <c r="E20" i="6"/>
  <c r="E45" i="3"/>
  <c r="G47" i="5"/>
  <c r="E59" i="3"/>
  <c r="G59" i="5"/>
  <c r="E73" i="3"/>
  <c r="G71" i="5"/>
  <c r="F23" i="6"/>
  <c r="G46" i="5"/>
  <c r="G58" i="5"/>
  <c r="G70" i="5"/>
  <c r="F22" i="6"/>
  <c r="G44" i="5"/>
  <c r="G56" i="5"/>
  <c r="G68" i="5"/>
  <c r="F20" i="6"/>
  <c r="F45" i="3"/>
  <c r="H47" i="5"/>
  <c r="F59" i="3"/>
  <c r="H59" i="5"/>
  <c r="F73" i="3"/>
  <c r="H71" i="5"/>
  <c r="G23" i="6"/>
  <c r="H46" i="5"/>
  <c r="H58" i="5"/>
  <c r="H70" i="5"/>
  <c r="G22" i="6"/>
  <c r="H44" i="5"/>
  <c r="H56" i="5"/>
  <c r="H68" i="5"/>
  <c r="G20" i="6"/>
  <c r="G45" i="3"/>
  <c r="I47" i="5"/>
  <c r="G59" i="3"/>
  <c r="I59" i="5"/>
  <c r="G73" i="3"/>
  <c r="I71" i="5"/>
  <c r="H23" i="6"/>
  <c r="I46" i="5"/>
  <c r="I58" i="5"/>
  <c r="I70" i="5"/>
  <c r="H22" i="6"/>
  <c r="I44" i="5"/>
  <c r="I56" i="5"/>
  <c r="I68" i="5"/>
  <c r="H20" i="6"/>
  <c r="H45" i="3"/>
  <c r="J47" i="5"/>
  <c r="H59" i="3"/>
  <c r="J59" i="5"/>
  <c r="H73" i="3"/>
  <c r="J71" i="5"/>
  <c r="I23" i="6"/>
  <c r="J46" i="5"/>
  <c r="J58" i="5"/>
  <c r="J70" i="5"/>
  <c r="I22" i="6"/>
  <c r="J44" i="5"/>
  <c r="J56" i="5"/>
  <c r="J68" i="5"/>
  <c r="I20" i="6"/>
  <c r="I45" i="3"/>
  <c r="K47" i="5"/>
  <c r="I59" i="3"/>
  <c r="K59" i="5"/>
  <c r="I73" i="3"/>
  <c r="K71" i="5"/>
  <c r="J23" i="6"/>
  <c r="K46" i="5"/>
  <c r="K58" i="5"/>
  <c r="K70" i="5"/>
  <c r="J22" i="6"/>
  <c r="K44" i="5"/>
  <c r="K56" i="5"/>
  <c r="K68" i="5"/>
  <c r="J20" i="6"/>
  <c r="J45" i="3"/>
  <c r="L47" i="5"/>
  <c r="J59" i="3"/>
  <c r="L59" i="5"/>
  <c r="J73" i="3"/>
  <c r="L71" i="5"/>
  <c r="K23" i="6"/>
  <c r="L46" i="5"/>
  <c r="L58" i="5"/>
  <c r="L70" i="5"/>
  <c r="K22" i="6"/>
  <c r="L44" i="5"/>
  <c r="L56" i="5"/>
  <c r="L68" i="5"/>
  <c r="K20" i="6"/>
  <c r="K45" i="3"/>
  <c r="M47" i="5"/>
  <c r="K59" i="3"/>
  <c r="M59" i="5"/>
  <c r="K73" i="3"/>
  <c r="M71" i="5"/>
  <c r="L23" i="6"/>
  <c r="M46" i="5"/>
  <c r="M58" i="5"/>
  <c r="M70" i="5"/>
  <c r="L22" i="6"/>
  <c r="M44" i="5"/>
  <c r="M56" i="5"/>
  <c r="M68" i="5"/>
  <c r="L20" i="6"/>
  <c r="L45" i="3"/>
  <c r="N47" i="5"/>
  <c r="L59" i="3"/>
  <c r="N59" i="5"/>
  <c r="L73" i="3"/>
  <c r="N71" i="5"/>
  <c r="M23" i="6"/>
  <c r="N46" i="5"/>
  <c r="N58" i="5"/>
  <c r="N70" i="5"/>
  <c r="M22" i="6"/>
  <c r="N44" i="5"/>
  <c r="N56" i="5"/>
  <c r="N68" i="5"/>
  <c r="M20" i="6"/>
  <c r="E2" i="5"/>
  <c r="E14" i="5"/>
  <c r="E26" i="5"/>
  <c r="D2" i="6"/>
  <c r="F3" i="3"/>
  <c r="H6" i="5"/>
  <c r="F17" i="3"/>
  <c r="H18" i="5"/>
  <c r="F31" i="3"/>
  <c r="H30" i="5"/>
  <c r="G6" i="6"/>
  <c r="Q12" i="1"/>
  <c r="D55" i="1"/>
  <c r="Q11" i="1"/>
  <c r="D39" i="1"/>
  <c r="Q10" i="1"/>
  <c r="D30" i="1"/>
  <c r="D22" i="1"/>
  <c r="D13" i="1"/>
  <c r="D4" i="1"/>
  <c r="Q18" i="1"/>
  <c r="Q17" i="1"/>
  <c r="Q16" i="1"/>
  <c r="R11" i="1"/>
  <c r="T11" i="1"/>
  <c r="R12" i="1"/>
  <c r="T12" i="1"/>
  <c r="R10" i="1"/>
  <c r="T10" i="1"/>
  <c r="D48" i="11"/>
  <c r="E48" i="11"/>
  <c r="F48" i="11"/>
  <c r="G48" i="11"/>
  <c r="H48" i="11"/>
  <c r="I48" i="11"/>
  <c r="J48" i="11"/>
  <c r="K48" i="11"/>
  <c r="L48" i="11"/>
  <c r="M48" i="11"/>
  <c r="N48" i="11"/>
  <c r="O48" i="11"/>
  <c r="D49" i="11"/>
  <c r="E49" i="11"/>
  <c r="F49" i="11"/>
  <c r="G49" i="11"/>
  <c r="H49" i="11"/>
  <c r="I49" i="11"/>
  <c r="J49" i="11"/>
  <c r="K49" i="11"/>
  <c r="L49" i="11"/>
  <c r="M49" i="11"/>
  <c r="N49" i="11"/>
  <c r="O49" i="11"/>
  <c r="D50" i="11"/>
  <c r="E50" i="11"/>
  <c r="F50" i="11"/>
  <c r="G50" i="11"/>
  <c r="H50" i="11"/>
  <c r="I50" i="11"/>
  <c r="J50" i="11"/>
  <c r="K50" i="11"/>
  <c r="L50" i="11"/>
  <c r="M50" i="11"/>
  <c r="N50" i="11"/>
  <c r="O50" i="11"/>
  <c r="D51" i="11"/>
  <c r="E51" i="11"/>
  <c r="F51" i="11"/>
  <c r="G51" i="11"/>
  <c r="H51" i="11"/>
  <c r="I51" i="11"/>
  <c r="J51" i="11"/>
  <c r="K51" i="11"/>
  <c r="L51" i="11"/>
  <c r="M51" i="11"/>
  <c r="N51" i="11"/>
  <c r="O51" i="11"/>
  <c r="D52" i="11"/>
  <c r="E52" i="11"/>
  <c r="F52" i="11"/>
  <c r="G52" i="11"/>
  <c r="H52" i="11"/>
  <c r="I52" i="11"/>
  <c r="J52" i="11"/>
  <c r="K52" i="11"/>
  <c r="L52" i="11"/>
  <c r="M52" i="11"/>
  <c r="N52" i="11"/>
  <c r="O52" i="11"/>
  <c r="D53" i="11"/>
  <c r="E53" i="11"/>
  <c r="F53" i="11"/>
  <c r="G53" i="11"/>
  <c r="H53" i="11"/>
  <c r="I53" i="11"/>
  <c r="J53" i="11"/>
  <c r="K53" i="11"/>
  <c r="L53" i="11"/>
  <c r="M53" i="11"/>
  <c r="N53" i="11"/>
  <c r="O53" i="11"/>
  <c r="D54" i="11"/>
  <c r="E54" i="11"/>
  <c r="F54" i="11"/>
  <c r="G54" i="11"/>
  <c r="H54" i="11"/>
  <c r="I54" i="11"/>
  <c r="J54" i="11"/>
  <c r="K54" i="11"/>
  <c r="L54" i="11"/>
  <c r="M54" i="11"/>
  <c r="N54" i="11"/>
  <c r="O54" i="11"/>
  <c r="D55" i="11"/>
  <c r="E55" i="11"/>
  <c r="F55" i="11"/>
  <c r="G55" i="11"/>
  <c r="H55" i="11"/>
  <c r="I55" i="11"/>
  <c r="J55" i="11"/>
  <c r="K55" i="11"/>
  <c r="L55" i="11"/>
  <c r="M55" i="11"/>
  <c r="N55" i="11"/>
  <c r="O55" i="11"/>
  <c r="E47" i="11"/>
  <c r="F47" i="11"/>
  <c r="G47" i="11"/>
  <c r="H47" i="11"/>
  <c r="I47" i="11"/>
  <c r="J47" i="11"/>
  <c r="K47" i="11"/>
  <c r="L47" i="11"/>
  <c r="M47" i="11"/>
  <c r="N47" i="11"/>
  <c r="O47" i="11"/>
  <c r="D47" i="11"/>
  <c r="D39" i="11"/>
  <c r="E39" i="11"/>
  <c r="F39" i="11"/>
  <c r="G39" i="11"/>
  <c r="H39" i="11"/>
  <c r="I39" i="11"/>
  <c r="J39" i="11"/>
  <c r="K39" i="11"/>
  <c r="L39" i="11"/>
  <c r="M39" i="11"/>
  <c r="N39" i="11"/>
  <c r="O39" i="11"/>
  <c r="D40" i="11"/>
  <c r="E40" i="11"/>
  <c r="F40" i="11"/>
  <c r="G40" i="11"/>
  <c r="H40" i="11"/>
  <c r="I40" i="11"/>
  <c r="J40" i="11"/>
  <c r="K40" i="11"/>
  <c r="L40" i="11"/>
  <c r="M40" i="11"/>
  <c r="N40" i="11"/>
  <c r="O40" i="11"/>
  <c r="D41" i="11"/>
  <c r="E41" i="11"/>
  <c r="F41" i="11"/>
  <c r="G41" i="11"/>
  <c r="H41" i="11"/>
  <c r="I41" i="11"/>
  <c r="J41" i="11"/>
  <c r="K41" i="11"/>
  <c r="L41" i="11"/>
  <c r="M41" i="11"/>
  <c r="N41" i="11"/>
  <c r="O41" i="11"/>
  <c r="D42" i="11"/>
  <c r="E42" i="11"/>
  <c r="F42" i="11"/>
  <c r="G42" i="11"/>
  <c r="H42" i="11"/>
  <c r="I42" i="11"/>
  <c r="J42" i="11"/>
  <c r="K42" i="11"/>
  <c r="L42" i="11"/>
  <c r="M42" i="11"/>
  <c r="N42" i="11"/>
  <c r="O42" i="11"/>
  <c r="D43" i="11"/>
  <c r="E43" i="11"/>
  <c r="F43" i="11"/>
  <c r="G43" i="11"/>
  <c r="H43" i="11"/>
  <c r="I43" i="11"/>
  <c r="J43" i="11"/>
  <c r="K43" i="11"/>
  <c r="L43" i="11"/>
  <c r="M43" i="11"/>
  <c r="N43" i="11"/>
  <c r="O43" i="11"/>
  <c r="D44" i="11"/>
  <c r="E44" i="11"/>
  <c r="F44" i="11"/>
  <c r="G44" i="11"/>
  <c r="H44" i="11"/>
  <c r="I44" i="11"/>
  <c r="J44" i="11"/>
  <c r="K44" i="11"/>
  <c r="L44" i="11"/>
  <c r="M44" i="11"/>
  <c r="N44" i="11"/>
  <c r="O44" i="11"/>
  <c r="D45" i="11"/>
  <c r="E45" i="11"/>
  <c r="F45" i="11"/>
  <c r="G45" i="11"/>
  <c r="H45" i="11"/>
  <c r="I45" i="11"/>
  <c r="J45" i="11"/>
  <c r="K45" i="11"/>
  <c r="L45" i="11"/>
  <c r="M45" i="11"/>
  <c r="N45" i="11"/>
  <c r="O45" i="11"/>
  <c r="D46" i="11"/>
  <c r="E46" i="11"/>
  <c r="F46" i="11"/>
  <c r="G46" i="11"/>
  <c r="H46" i="11"/>
  <c r="I46" i="11"/>
  <c r="J46" i="11"/>
  <c r="K46" i="11"/>
  <c r="L46" i="11"/>
  <c r="M46" i="11"/>
  <c r="N46" i="11"/>
  <c r="O46" i="11"/>
  <c r="E38" i="11"/>
  <c r="F38" i="11"/>
  <c r="G38" i="11"/>
  <c r="H38" i="11"/>
  <c r="I38" i="11"/>
  <c r="J38" i="11"/>
  <c r="K38" i="11"/>
  <c r="L38" i="11"/>
  <c r="M38" i="11"/>
  <c r="N38" i="11"/>
  <c r="O38" i="11"/>
  <c r="D38" i="11"/>
  <c r="D30" i="11"/>
  <c r="E30" i="11"/>
  <c r="F30" i="11"/>
  <c r="G30" i="11"/>
  <c r="H30" i="11"/>
  <c r="I30" i="11"/>
  <c r="J30" i="11"/>
  <c r="K30" i="11"/>
  <c r="L30" i="11"/>
  <c r="M30" i="11"/>
  <c r="N30" i="11"/>
  <c r="O30" i="11"/>
  <c r="D31" i="11"/>
  <c r="E31" i="11"/>
  <c r="F31" i="11"/>
  <c r="G31" i="11"/>
  <c r="H31" i="11"/>
  <c r="I31" i="11"/>
  <c r="J31" i="11"/>
  <c r="K31" i="11"/>
  <c r="L31" i="11"/>
  <c r="M31" i="11"/>
  <c r="N31" i="11"/>
  <c r="O31" i="11"/>
  <c r="D32" i="11"/>
  <c r="E32" i="11"/>
  <c r="F32" i="11"/>
  <c r="G32" i="11"/>
  <c r="H32" i="11"/>
  <c r="I32" i="11"/>
  <c r="J32" i="11"/>
  <c r="K32" i="11"/>
  <c r="L32" i="11"/>
  <c r="M32" i="11"/>
  <c r="N32" i="11"/>
  <c r="O32" i="11"/>
  <c r="D33" i="11"/>
  <c r="E33" i="11"/>
  <c r="F33" i="11"/>
  <c r="G33" i="11"/>
  <c r="H33" i="11"/>
  <c r="I33" i="11"/>
  <c r="J33" i="11"/>
  <c r="K33" i="11"/>
  <c r="L33" i="11"/>
  <c r="M33" i="11"/>
  <c r="N33" i="11"/>
  <c r="O33" i="11"/>
  <c r="D34" i="11"/>
  <c r="E34" i="11"/>
  <c r="F34" i="11"/>
  <c r="G34" i="11"/>
  <c r="H34" i="11"/>
  <c r="I34" i="11"/>
  <c r="J34" i="11"/>
  <c r="K34" i="11"/>
  <c r="L34" i="11"/>
  <c r="M34" i="11"/>
  <c r="N34" i="11"/>
  <c r="O34" i="11"/>
  <c r="D35" i="11"/>
  <c r="E35" i="11"/>
  <c r="F35" i="11"/>
  <c r="G35" i="11"/>
  <c r="H35" i="11"/>
  <c r="I35" i="11"/>
  <c r="J35" i="11"/>
  <c r="K35" i="11"/>
  <c r="L35" i="11"/>
  <c r="M35" i="11"/>
  <c r="N35" i="11"/>
  <c r="O35" i="11"/>
  <c r="D36" i="11"/>
  <c r="E36" i="11"/>
  <c r="F36" i="11"/>
  <c r="G36" i="11"/>
  <c r="H36" i="11"/>
  <c r="I36" i="11"/>
  <c r="J36" i="11"/>
  <c r="K36" i="11"/>
  <c r="L36" i="11"/>
  <c r="M36" i="11"/>
  <c r="N36" i="11"/>
  <c r="O36" i="11"/>
  <c r="D37" i="11"/>
  <c r="E37" i="11"/>
  <c r="F37" i="11"/>
  <c r="G37" i="11"/>
  <c r="H37" i="11"/>
  <c r="I37" i="11"/>
  <c r="J37" i="11"/>
  <c r="K37" i="11"/>
  <c r="L37" i="11"/>
  <c r="M37" i="11"/>
  <c r="N37" i="11"/>
  <c r="O37" i="11"/>
  <c r="E29" i="11"/>
  <c r="F29" i="11"/>
  <c r="G29" i="11"/>
  <c r="H29" i="11"/>
  <c r="I29" i="11"/>
  <c r="J29" i="11"/>
  <c r="K29" i="11"/>
  <c r="L29" i="11"/>
  <c r="M29" i="11"/>
  <c r="N29" i="11"/>
  <c r="O29" i="11"/>
  <c r="D29" i="11"/>
  <c r="D21" i="11"/>
  <c r="E21" i="11"/>
  <c r="F21" i="11"/>
  <c r="G21" i="11"/>
  <c r="H21" i="11"/>
  <c r="I21" i="11"/>
  <c r="J21" i="11"/>
  <c r="K21" i="11"/>
  <c r="L21" i="11"/>
  <c r="M21" i="11"/>
  <c r="N21" i="11"/>
  <c r="O21" i="11"/>
  <c r="D22" i="11"/>
  <c r="E22" i="11"/>
  <c r="F22" i="11"/>
  <c r="G22" i="11"/>
  <c r="H22" i="11"/>
  <c r="I22" i="11"/>
  <c r="J22" i="11"/>
  <c r="K22" i="11"/>
  <c r="L22" i="11"/>
  <c r="M22" i="11"/>
  <c r="N22" i="11"/>
  <c r="O22" i="11"/>
  <c r="D23" i="11"/>
  <c r="E23" i="11"/>
  <c r="F23" i="11"/>
  <c r="G23" i="11"/>
  <c r="H23" i="11"/>
  <c r="I23" i="11"/>
  <c r="J23" i="11"/>
  <c r="K23" i="11"/>
  <c r="L23" i="11"/>
  <c r="M23" i="11"/>
  <c r="N23" i="11"/>
  <c r="O23" i="11"/>
  <c r="D24" i="11"/>
  <c r="E24" i="11"/>
  <c r="F24" i="11"/>
  <c r="G24" i="11"/>
  <c r="H24" i="11"/>
  <c r="I24" i="11"/>
  <c r="J24" i="11"/>
  <c r="K24" i="11"/>
  <c r="L24" i="11"/>
  <c r="M24" i="11"/>
  <c r="N24" i="11"/>
  <c r="O24" i="11"/>
  <c r="D25" i="11"/>
  <c r="E25" i="11"/>
  <c r="F25" i="11"/>
  <c r="G25" i="11"/>
  <c r="H25" i="11"/>
  <c r="I25" i="11"/>
  <c r="J25" i="11"/>
  <c r="K25" i="11"/>
  <c r="L25" i="11"/>
  <c r="M25" i="11"/>
  <c r="N25" i="11"/>
  <c r="O25" i="11"/>
  <c r="D26" i="11"/>
  <c r="E26" i="11"/>
  <c r="F26" i="11"/>
  <c r="G26" i="11"/>
  <c r="H26" i="11"/>
  <c r="I26" i="11"/>
  <c r="J26" i="11"/>
  <c r="K26" i="11"/>
  <c r="L26" i="11"/>
  <c r="M26" i="11"/>
  <c r="N26" i="11"/>
  <c r="O26" i="11"/>
  <c r="D27" i="11"/>
  <c r="E27" i="11"/>
  <c r="F27" i="11"/>
  <c r="G27" i="11"/>
  <c r="H27" i="11"/>
  <c r="I27" i="11"/>
  <c r="J27" i="11"/>
  <c r="K27" i="11"/>
  <c r="L27" i="11"/>
  <c r="M27" i="11"/>
  <c r="N27" i="11"/>
  <c r="O27" i="11"/>
  <c r="D28" i="11"/>
  <c r="E28" i="11"/>
  <c r="F28" i="11"/>
  <c r="G28" i="11"/>
  <c r="H28" i="11"/>
  <c r="I28" i="11"/>
  <c r="J28" i="11"/>
  <c r="K28" i="11"/>
  <c r="L28" i="11"/>
  <c r="M28" i="11"/>
  <c r="N28" i="11"/>
  <c r="O28" i="11"/>
  <c r="E20" i="11"/>
  <c r="F20" i="11"/>
  <c r="G20" i="11"/>
  <c r="H20" i="11"/>
  <c r="I20" i="11"/>
  <c r="J20" i="11"/>
  <c r="K20" i="11"/>
  <c r="L20" i="11"/>
  <c r="M20" i="11"/>
  <c r="N20" i="11"/>
  <c r="O20" i="11"/>
  <c r="D20" i="11"/>
  <c r="D12" i="11"/>
  <c r="E12" i="11"/>
  <c r="F12" i="11"/>
  <c r="G12" i="11"/>
  <c r="H12" i="11"/>
  <c r="I12" i="11"/>
  <c r="J12" i="11"/>
  <c r="K12" i="11"/>
  <c r="L12" i="11"/>
  <c r="M12" i="11"/>
  <c r="N12" i="11"/>
  <c r="O12" i="11"/>
  <c r="D13" i="11"/>
  <c r="E13" i="11"/>
  <c r="F13" i="11"/>
  <c r="G13" i="11"/>
  <c r="H13" i="11"/>
  <c r="I13" i="11"/>
  <c r="J13" i="11"/>
  <c r="K13" i="11"/>
  <c r="L13" i="11"/>
  <c r="M13" i="11"/>
  <c r="N13" i="11"/>
  <c r="O13" i="11"/>
  <c r="D14" i="11"/>
  <c r="E14" i="11"/>
  <c r="F14" i="11"/>
  <c r="G14" i="11"/>
  <c r="H14" i="11"/>
  <c r="I14" i="11"/>
  <c r="J14" i="11"/>
  <c r="K14" i="11"/>
  <c r="L14" i="11"/>
  <c r="M14" i="11"/>
  <c r="N14" i="11"/>
  <c r="O14" i="11"/>
  <c r="D15" i="11"/>
  <c r="E15" i="11"/>
  <c r="F15" i="11"/>
  <c r="G15" i="11"/>
  <c r="H15" i="11"/>
  <c r="I15" i="11"/>
  <c r="J15" i="11"/>
  <c r="K15" i="11"/>
  <c r="L15" i="11"/>
  <c r="M15" i="11"/>
  <c r="N15" i="11"/>
  <c r="O15" i="11"/>
  <c r="D16" i="11"/>
  <c r="E16" i="11"/>
  <c r="F16" i="11"/>
  <c r="G16" i="11"/>
  <c r="H16" i="11"/>
  <c r="I16" i="11"/>
  <c r="J16" i="11"/>
  <c r="K16" i="11"/>
  <c r="L16" i="11"/>
  <c r="M16" i="11"/>
  <c r="N16" i="11"/>
  <c r="O16" i="11"/>
  <c r="D17" i="11"/>
  <c r="E17" i="11"/>
  <c r="F17" i="11"/>
  <c r="G17" i="11"/>
  <c r="H17" i="11"/>
  <c r="I17" i="11"/>
  <c r="J17" i="11"/>
  <c r="K17" i="11"/>
  <c r="L17" i="11"/>
  <c r="M17" i="11"/>
  <c r="N17" i="11"/>
  <c r="O17" i="11"/>
  <c r="D18" i="11"/>
  <c r="E18" i="11"/>
  <c r="F18" i="11"/>
  <c r="G18" i="11"/>
  <c r="H18" i="11"/>
  <c r="I18" i="11"/>
  <c r="J18" i="11"/>
  <c r="K18" i="11"/>
  <c r="L18" i="11"/>
  <c r="M18" i="11"/>
  <c r="N18" i="11"/>
  <c r="O18" i="11"/>
  <c r="D19" i="11"/>
  <c r="E19" i="11"/>
  <c r="F19" i="11"/>
  <c r="G19" i="11"/>
  <c r="H19" i="11"/>
  <c r="I19" i="11"/>
  <c r="J19" i="11"/>
  <c r="K19" i="11"/>
  <c r="L19" i="11"/>
  <c r="M19" i="11"/>
  <c r="N19" i="11"/>
  <c r="O19" i="11"/>
  <c r="E11" i="11"/>
  <c r="F11" i="11"/>
  <c r="G11" i="11"/>
  <c r="H11" i="11"/>
  <c r="I11" i="11"/>
  <c r="J11" i="11"/>
  <c r="K11" i="11"/>
  <c r="L11" i="11"/>
  <c r="M11" i="11"/>
  <c r="N11" i="11"/>
  <c r="O11" i="11"/>
  <c r="D11" i="11"/>
  <c r="D3" i="11"/>
  <c r="E3" i="11"/>
  <c r="F3" i="11"/>
  <c r="G3" i="11"/>
  <c r="H3" i="11"/>
  <c r="I3" i="11"/>
  <c r="J3" i="11"/>
  <c r="K3" i="11"/>
  <c r="L3" i="11"/>
  <c r="M3" i="11"/>
  <c r="N3" i="11"/>
  <c r="O3" i="11"/>
  <c r="D4" i="11"/>
  <c r="E4" i="11"/>
  <c r="F4" i="11"/>
  <c r="G4" i="11"/>
  <c r="H4" i="11"/>
  <c r="I4" i="11"/>
  <c r="J4" i="11"/>
  <c r="K4" i="11"/>
  <c r="L4" i="11"/>
  <c r="M4" i="11"/>
  <c r="N4" i="11"/>
  <c r="O4" i="11"/>
  <c r="D5" i="11"/>
  <c r="E5" i="11"/>
  <c r="F5" i="11"/>
  <c r="G5" i="11"/>
  <c r="H5" i="11"/>
  <c r="I5" i="11"/>
  <c r="J5" i="11"/>
  <c r="K5" i="11"/>
  <c r="L5" i="11"/>
  <c r="M5" i="11"/>
  <c r="N5" i="11"/>
  <c r="O5" i="11"/>
  <c r="D6" i="11"/>
  <c r="E6" i="11"/>
  <c r="F6" i="11"/>
  <c r="G6" i="11"/>
  <c r="H6" i="11"/>
  <c r="I6" i="11"/>
  <c r="J6" i="11"/>
  <c r="K6" i="11"/>
  <c r="L6" i="11"/>
  <c r="M6" i="11"/>
  <c r="N6" i="11"/>
  <c r="O6" i="11"/>
  <c r="D7" i="11"/>
  <c r="E7" i="11"/>
  <c r="F7" i="11"/>
  <c r="G7" i="11"/>
  <c r="H7" i="11"/>
  <c r="I7" i="11"/>
  <c r="J7" i="11"/>
  <c r="K7" i="11"/>
  <c r="L7" i="11"/>
  <c r="M7" i="11"/>
  <c r="N7" i="11"/>
  <c r="O7" i="11"/>
  <c r="D8" i="11"/>
  <c r="E8" i="11"/>
  <c r="F8" i="11"/>
  <c r="G8" i="11"/>
  <c r="H8" i="11"/>
  <c r="I8" i="11"/>
  <c r="J8" i="11"/>
  <c r="K8" i="11"/>
  <c r="L8" i="11"/>
  <c r="M8" i="11"/>
  <c r="N8" i="11"/>
  <c r="O8" i="11"/>
  <c r="D9" i="11"/>
  <c r="E9" i="11"/>
  <c r="F9" i="11"/>
  <c r="G9" i="11"/>
  <c r="H9" i="11"/>
  <c r="I9" i="11"/>
  <c r="J9" i="11"/>
  <c r="K9" i="11"/>
  <c r="L9" i="11"/>
  <c r="M9" i="11"/>
  <c r="N9" i="11"/>
  <c r="O9" i="11"/>
  <c r="D10" i="11"/>
  <c r="E10" i="11"/>
  <c r="F10" i="11"/>
  <c r="G10" i="11"/>
  <c r="H10" i="11"/>
  <c r="I10" i="11"/>
  <c r="J10" i="11"/>
  <c r="K10" i="11"/>
  <c r="L10" i="11"/>
  <c r="M10" i="11"/>
  <c r="N10" i="11"/>
  <c r="O10" i="11"/>
  <c r="E2" i="11"/>
  <c r="F2" i="11"/>
  <c r="G2" i="11"/>
  <c r="H2" i="11"/>
  <c r="I2" i="11"/>
  <c r="J2" i="11"/>
  <c r="K2" i="11"/>
  <c r="L2" i="11"/>
  <c r="M2" i="11"/>
  <c r="N2" i="11"/>
  <c r="O2" i="11"/>
  <c r="D2" i="11"/>
  <c r="E3" i="3"/>
  <c r="F4" i="8"/>
  <c r="E17" i="3"/>
  <c r="F14" i="8"/>
  <c r="E31" i="3"/>
  <c r="F24" i="8"/>
  <c r="F34" i="8"/>
  <c r="F44" i="8"/>
  <c r="F54" i="8"/>
  <c r="B4" i="10"/>
  <c r="F5" i="8"/>
  <c r="F15" i="8"/>
  <c r="F25" i="8"/>
  <c r="F35" i="8"/>
  <c r="F45" i="8"/>
  <c r="F55" i="8"/>
  <c r="B5" i="10"/>
  <c r="G3" i="3"/>
  <c r="F6" i="8"/>
  <c r="G17" i="3"/>
  <c r="F16" i="8"/>
  <c r="G31" i="3"/>
  <c r="F26" i="8"/>
  <c r="F36" i="8"/>
  <c r="F46" i="8"/>
  <c r="F56" i="8"/>
  <c r="B6" i="10"/>
  <c r="H3" i="3"/>
  <c r="F7" i="8"/>
  <c r="H17" i="3"/>
  <c r="F17" i="8"/>
  <c r="H31" i="3"/>
  <c r="F27" i="8"/>
  <c r="F37" i="8"/>
  <c r="F47" i="8"/>
  <c r="F57" i="8"/>
  <c r="B7" i="10"/>
  <c r="I3" i="3"/>
  <c r="F8" i="8"/>
  <c r="I17" i="3"/>
  <c r="F18" i="8"/>
  <c r="I31" i="3"/>
  <c r="F28" i="8"/>
  <c r="F38" i="8"/>
  <c r="F48" i="8"/>
  <c r="F58" i="8"/>
  <c r="B8" i="10"/>
  <c r="J3" i="3"/>
  <c r="F9" i="8"/>
  <c r="J17" i="3"/>
  <c r="F19" i="8"/>
  <c r="J31" i="3"/>
  <c r="F29" i="8"/>
  <c r="F39" i="8"/>
  <c r="F49" i="8"/>
  <c r="F59" i="8"/>
  <c r="B9" i="10"/>
  <c r="K3" i="3"/>
  <c r="F10" i="8"/>
  <c r="K17" i="3"/>
  <c r="F20" i="8"/>
  <c r="K31" i="3"/>
  <c r="F30" i="8"/>
  <c r="F40" i="8"/>
  <c r="F50" i="8"/>
  <c r="F60" i="8"/>
  <c r="B10" i="10"/>
  <c r="L3" i="3"/>
  <c r="F11" i="8"/>
  <c r="L17" i="3"/>
  <c r="F21" i="8"/>
  <c r="L31" i="3"/>
  <c r="F31" i="8"/>
  <c r="F41" i="8"/>
  <c r="F51" i="8"/>
  <c r="F61" i="8"/>
  <c r="B11" i="10"/>
  <c r="D3" i="3"/>
  <c r="F3" i="8"/>
  <c r="D17" i="3"/>
  <c r="F13" i="8"/>
  <c r="D31" i="3"/>
  <c r="F23" i="8"/>
  <c r="F33" i="8"/>
  <c r="F43" i="8"/>
  <c r="F53" i="8"/>
  <c r="B3" i="10"/>
  <c r="F2" i="8"/>
  <c r="F12" i="8"/>
  <c r="F22" i="8"/>
  <c r="F32" i="8"/>
  <c r="F42" i="8"/>
  <c r="F52" i="8"/>
  <c r="B2" i="10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2" i="8"/>
  <c r="G12" i="8"/>
  <c r="G61" i="8"/>
  <c r="G60" i="8"/>
  <c r="G59" i="8"/>
  <c r="G58" i="8"/>
  <c r="G57" i="8"/>
  <c r="G56" i="8"/>
  <c r="G55" i="8"/>
  <c r="G54" i="8"/>
  <c r="G53" i="8"/>
  <c r="G52" i="8"/>
  <c r="G51" i="8"/>
  <c r="G50" i="8"/>
  <c r="G49" i="8"/>
  <c r="G48" i="8"/>
  <c r="G47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11" i="8"/>
  <c r="G10" i="8"/>
  <c r="G9" i="8"/>
  <c r="G8" i="8"/>
  <c r="G7" i="8"/>
  <c r="G6" i="8"/>
  <c r="G5" i="8"/>
  <c r="G4" i="8"/>
  <c r="G3" i="8"/>
  <c r="G2" i="8"/>
  <c r="D7" i="7"/>
  <c r="E7" i="7"/>
  <c r="F7" i="7"/>
  <c r="G7" i="7"/>
  <c r="H7" i="7"/>
  <c r="I7" i="7"/>
  <c r="J7" i="7"/>
  <c r="K7" i="7"/>
  <c r="L7" i="7"/>
  <c r="C7" i="7"/>
  <c r="D6" i="7"/>
  <c r="E6" i="7"/>
  <c r="F6" i="7"/>
  <c r="G6" i="7"/>
  <c r="H6" i="7"/>
  <c r="I6" i="7"/>
  <c r="J6" i="7"/>
  <c r="K6" i="7"/>
  <c r="L6" i="7"/>
  <c r="C6" i="7"/>
  <c r="D5" i="7"/>
  <c r="E5" i="7"/>
  <c r="F5" i="7"/>
  <c r="G5" i="7"/>
  <c r="H5" i="7"/>
  <c r="I5" i="7"/>
  <c r="J5" i="7"/>
  <c r="K5" i="7"/>
  <c r="L5" i="7"/>
  <c r="C5" i="7"/>
  <c r="D4" i="7"/>
  <c r="E4" i="7"/>
  <c r="F4" i="7"/>
  <c r="G4" i="7"/>
  <c r="H4" i="7"/>
  <c r="I4" i="7"/>
  <c r="J4" i="7"/>
  <c r="K4" i="7"/>
  <c r="L4" i="7"/>
  <c r="C4" i="7"/>
  <c r="D3" i="7"/>
  <c r="E3" i="7"/>
  <c r="F3" i="7"/>
  <c r="G3" i="7"/>
  <c r="H3" i="7"/>
  <c r="I3" i="7"/>
  <c r="J3" i="7"/>
  <c r="K3" i="7"/>
  <c r="L3" i="7"/>
  <c r="C3" i="7"/>
  <c r="D2" i="7"/>
  <c r="E2" i="7"/>
  <c r="F2" i="7"/>
  <c r="G2" i="7"/>
  <c r="H2" i="7"/>
  <c r="I2" i="7"/>
  <c r="J2" i="7"/>
  <c r="K2" i="7"/>
  <c r="L2" i="7"/>
  <c r="C2" i="7"/>
  <c r="I51" i="5"/>
  <c r="I52" i="5"/>
  <c r="I53" i="5"/>
  <c r="I54" i="5"/>
  <c r="I55" i="5"/>
  <c r="I57" i="5"/>
  <c r="I60" i="5"/>
  <c r="I50" i="5"/>
  <c r="I38" i="5"/>
  <c r="I62" i="5"/>
  <c r="H14" i="6"/>
  <c r="E39" i="5"/>
  <c r="E51" i="5"/>
  <c r="E63" i="5"/>
  <c r="D15" i="6"/>
  <c r="F39" i="5"/>
  <c r="F51" i="5"/>
  <c r="F63" i="5"/>
  <c r="E15" i="6"/>
  <c r="G39" i="5"/>
  <c r="G51" i="5"/>
  <c r="G63" i="5"/>
  <c r="F15" i="6"/>
  <c r="H39" i="5"/>
  <c r="H51" i="5"/>
  <c r="H63" i="5"/>
  <c r="G15" i="6"/>
  <c r="I39" i="5"/>
  <c r="I63" i="5"/>
  <c r="H15" i="6"/>
  <c r="J39" i="5"/>
  <c r="J51" i="5"/>
  <c r="J63" i="5"/>
  <c r="I15" i="6"/>
  <c r="K39" i="5"/>
  <c r="K51" i="5"/>
  <c r="K63" i="5"/>
  <c r="J15" i="6"/>
  <c r="L39" i="5"/>
  <c r="L51" i="5"/>
  <c r="L63" i="5"/>
  <c r="K15" i="6"/>
  <c r="M39" i="5"/>
  <c r="M51" i="5"/>
  <c r="M63" i="5"/>
  <c r="L15" i="6"/>
  <c r="N39" i="5"/>
  <c r="N51" i="5"/>
  <c r="N63" i="5"/>
  <c r="M15" i="6"/>
  <c r="E40" i="5"/>
  <c r="E52" i="5"/>
  <c r="E64" i="5"/>
  <c r="D16" i="6"/>
  <c r="F40" i="5"/>
  <c r="F52" i="5"/>
  <c r="F64" i="5"/>
  <c r="E16" i="6"/>
  <c r="G40" i="5"/>
  <c r="G52" i="5"/>
  <c r="G64" i="5"/>
  <c r="F16" i="6"/>
  <c r="H40" i="5"/>
  <c r="H52" i="5"/>
  <c r="H64" i="5"/>
  <c r="G16" i="6"/>
  <c r="I40" i="5"/>
  <c r="I64" i="5"/>
  <c r="H16" i="6"/>
  <c r="J40" i="5"/>
  <c r="J52" i="5"/>
  <c r="J64" i="5"/>
  <c r="I16" i="6"/>
  <c r="K40" i="5"/>
  <c r="K52" i="5"/>
  <c r="K64" i="5"/>
  <c r="J16" i="6"/>
  <c r="L40" i="5"/>
  <c r="L52" i="5"/>
  <c r="L64" i="5"/>
  <c r="K16" i="6"/>
  <c r="M40" i="5"/>
  <c r="M52" i="5"/>
  <c r="M64" i="5"/>
  <c r="L16" i="6"/>
  <c r="N40" i="5"/>
  <c r="N52" i="5"/>
  <c r="N64" i="5"/>
  <c r="M16" i="6"/>
  <c r="E41" i="5"/>
  <c r="E53" i="5"/>
  <c r="E65" i="5"/>
  <c r="D17" i="6"/>
  <c r="F41" i="5"/>
  <c r="F53" i="5"/>
  <c r="F65" i="5"/>
  <c r="E17" i="6"/>
  <c r="G41" i="5"/>
  <c r="G53" i="5"/>
  <c r="G65" i="5"/>
  <c r="F17" i="6"/>
  <c r="H41" i="5"/>
  <c r="H53" i="5"/>
  <c r="H65" i="5"/>
  <c r="G17" i="6"/>
  <c r="I41" i="5"/>
  <c r="I65" i="5"/>
  <c r="H17" i="6"/>
  <c r="J41" i="5"/>
  <c r="J53" i="5"/>
  <c r="J65" i="5"/>
  <c r="I17" i="6"/>
  <c r="K41" i="5"/>
  <c r="K53" i="5"/>
  <c r="K65" i="5"/>
  <c r="J17" i="6"/>
  <c r="L41" i="5"/>
  <c r="L53" i="5"/>
  <c r="L65" i="5"/>
  <c r="K17" i="6"/>
  <c r="M41" i="5"/>
  <c r="M53" i="5"/>
  <c r="M65" i="5"/>
  <c r="L17" i="6"/>
  <c r="N41" i="5"/>
  <c r="N53" i="5"/>
  <c r="N65" i="5"/>
  <c r="M17" i="6"/>
  <c r="E42" i="5"/>
  <c r="E54" i="5"/>
  <c r="E66" i="5"/>
  <c r="D18" i="6"/>
  <c r="F42" i="5"/>
  <c r="F54" i="5"/>
  <c r="F66" i="5"/>
  <c r="E18" i="6"/>
  <c r="G42" i="5"/>
  <c r="G54" i="5"/>
  <c r="G66" i="5"/>
  <c r="F18" i="6"/>
  <c r="H42" i="5"/>
  <c r="H54" i="5"/>
  <c r="H66" i="5"/>
  <c r="G18" i="6"/>
  <c r="I42" i="5"/>
  <c r="I66" i="5"/>
  <c r="H18" i="6"/>
  <c r="J42" i="5"/>
  <c r="J54" i="5"/>
  <c r="J66" i="5"/>
  <c r="I18" i="6"/>
  <c r="K42" i="5"/>
  <c r="K54" i="5"/>
  <c r="K66" i="5"/>
  <c r="J18" i="6"/>
  <c r="L42" i="5"/>
  <c r="L54" i="5"/>
  <c r="L66" i="5"/>
  <c r="K18" i="6"/>
  <c r="M42" i="5"/>
  <c r="M54" i="5"/>
  <c r="M66" i="5"/>
  <c r="L18" i="6"/>
  <c r="N42" i="5"/>
  <c r="N54" i="5"/>
  <c r="N66" i="5"/>
  <c r="M18" i="6"/>
  <c r="E43" i="5"/>
  <c r="E55" i="5"/>
  <c r="E67" i="5"/>
  <c r="D19" i="6"/>
  <c r="F43" i="5"/>
  <c r="F55" i="5"/>
  <c r="F67" i="5"/>
  <c r="E19" i="6"/>
  <c r="G43" i="5"/>
  <c r="G55" i="5"/>
  <c r="G67" i="5"/>
  <c r="F19" i="6"/>
  <c r="H43" i="5"/>
  <c r="H55" i="5"/>
  <c r="H67" i="5"/>
  <c r="G19" i="6"/>
  <c r="I43" i="5"/>
  <c r="I67" i="5"/>
  <c r="H19" i="6"/>
  <c r="J43" i="5"/>
  <c r="J55" i="5"/>
  <c r="J67" i="5"/>
  <c r="I19" i="6"/>
  <c r="K43" i="5"/>
  <c r="K55" i="5"/>
  <c r="K67" i="5"/>
  <c r="J19" i="6"/>
  <c r="L43" i="5"/>
  <c r="L55" i="5"/>
  <c r="L67" i="5"/>
  <c r="K19" i="6"/>
  <c r="M43" i="5"/>
  <c r="M55" i="5"/>
  <c r="M67" i="5"/>
  <c r="L19" i="6"/>
  <c r="N43" i="5"/>
  <c r="N55" i="5"/>
  <c r="N67" i="5"/>
  <c r="M19" i="6"/>
  <c r="E45" i="5"/>
  <c r="E57" i="5"/>
  <c r="E69" i="5"/>
  <c r="D21" i="6"/>
  <c r="F45" i="5"/>
  <c r="F57" i="5"/>
  <c r="F69" i="5"/>
  <c r="E21" i="6"/>
  <c r="G45" i="5"/>
  <c r="G57" i="5"/>
  <c r="G69" i="5"/>
  <c r="F21" i="6"/>
  <c r="H45" i="5"/>
  <c r="H57" i="5"/>
  <c r="H69" i="5"/>
  <c r="G21" i="6"/>
  <c r="I45" i="5"/>
  <c r="I69" i="5"/>
  <c r="H21" i="6"/>
  <c r="J45" i="5"/>
  <c r="J57" i="5"/>
  <c r="J69" i="5"/>
  <c r="I21" i="6"/>
  <c r="K45" i="5"/>
  <c r="K57" i="5"/>
  <c r="K69" i="5"/>
  <c r="J21" i="6"/>
  <c r="L45" i="5"/>
  <c r="L57" i="5"/>
  <c r="L69" i="5"/>
  <c r="K21" i="6"/>
  <c r="M45" i="5"/>
  <c r="M57" i="5"/>
  <c r="M69" i="5"/>
  <c r="L21" i="6"/>
  <c r="N45" i="5"/>
  <c r="N57" i="5"/>
  <c r="N69" i="5"/>
  <c r="M21" i="6"/>
  <c r="E48" i="5"/>
  <c r="E60" i="5"/>
  <c r="E72" i="5"/>
  <c r="D24" i="6"/>
  <c r="F48" i="5"/>
  <c r="F60" i="5"/>
  <c r="F72" i="5"/>
  <c r="E24" i="6"/>
  <c r="G48" i="5"/>
  <c r="G60" i="5"/>
  <c r="G72" i="5"/>
  <c r="F24" i="6"/>
  <c r="H48" i="5"/>
  <c r="H60" i="5"/>
  <c r="H72" i="5"/>
  <c r="G24" i="6"/>
  <c r="I48" i="5"/>
  <c r="I72" i="5"/>
  <c r="H24" i="6"/>
  <c r="J48" i="5"/>
  <c r="J60" i="5"/>
  <c r="J72" i="5"/>
  <c r="I24" i="6"/>
  <c r="K48" i="5"/>
  <c r="K60" i="5"/>
  <c r="K72" i="5"/>
  <c r="J24" i="6"/>
  <c r="L48" i="5"/>
  <c r="L60" i="5"/>
  <c r="L72" i="5"/>
  <c r="K24" i="6"/>
  <c r="M48" i="5"/>
  <c r="M60" i="5"/>
  <c r="M72" i="5"/>
  <c r="L24" i="6"/>
  <c r="N48" i="5"/>
  <c r="N60" i="5"/>
  <c r="N72" i="5"/>
  <c r="M24" i="6"/>
  <c r="F38" i="5"/>
  <c r="F50" i="5"/>
  <c r="F62" i="5"/>
  <c r="E14" i="6"/>
  <c r="G38" i="5"/>
  <c r="G50" i="5"/>
  <c r="G62" i="5"/>
  <c r="F14" i="6"/>
  <c r="H38" i="5"/>
  <c r="H50" i="5"/>
  <c r="H62" i="5"/>
  <c r="G14" i="6"/>
  <c r="J38" i="5"/>
  <c r="J50" i="5"/>
  <c r="J62" i="5"/>
  <c r="I14" i="6"/>
  <c r="K38" i="5"/>
  <c r="K50" i="5"/>
  <c r="K62" i="5"/>
  <c r="J14" i="6"/>
  <c r="L38" i="5"/>
  <c r="L50" i="5"/>
  <c r="L62" i="5"/>
  <c r="K14" i="6"/>
  <c r="M38" i="5"/>
  <c r="M50" i="5"/>
  <c r="M62" i="5"/>
  <c r="L14" i="6"/>
  <c r="N38" i="5"/>
  <c r="N50" i="5"/>
  <c r="N62" i="5"/>
  <c r="M14" i="6"/>
  <c r="E38" i="5"/>
  <c r="E50" i="5"/>
  <c r="E62" i="5"/>
  <c r="D14" i="6"/>
  <c r="E13" i="5"/>
  <c r="E24" i="5"/>
  <c r="E36" i="5"/>
  <c r="D12" i="6"/>
  <c r="F13" i="5"/>
  <c r="F24" i="5"/>
  <c r="F36" i="5"/>
  <c r="E12" i="6"/>
  <c r="G13" i="5"/>
  <c r="G24" i="5"/>
  <c r="G36" i="5"/>
  <c r="F12" i="6"/>
  <c r="H13" i="5"/>
  <c r="H24" i="5"/>
  <c r="H36" i="5"/>
  <c r="G12" i="6"/>
  <c r="I13" i="5"/>
  <c r="I24" i="5"/>
  <c r="I36" i="5"/>
  <c r="H12" i="6"/>
  <c r="J13" i="5"/>
  <c r="J24" i="5"/>
  <c r="J36" i="5"/>
  <c r="I12" i="6"/>
  <c r="K13" i="5"/>
  <c r="K24" i="5"/>
  <c r="K36" i="5"/>
  <c r="J12" i="6"/>
  <c r="L13" i="5"/>
  <c r="L24" i="5"/>
  <c r="L36" i="5"/>
  <c r="K12" i="6"/>
  <c r="M13" i="5"/>
  <c r="M24" i="5"/>
  <c r="M36" i="5"/>
  <c r="L12" i="6"/>
  <c r="N13" i="5"/>
  <c r="N24" i="5"/>
  <c r="N36" i="5"/>
  <c r="M12" i="6"/>
  <c r="F2" i="5"/>
  <c r="F14" i="5"/>
  <c r="F26" i="5"/>
  <c r="E2" i="6"/>
  <c r="G2" i="5"/>
  <c r="G14" i="5"/>
  <c r="G26" i="5"/>
  <c r="F2" i="6"/>
  <c r="H2" i="5"/>
  <c r="H14" i="5"/>
  <c r="H26" i="5"/>
  <c r="G2" i="6"/>
  <c r="I2" i="5"/>
  <c r="I14" i="5"/>
  <c r="I26" i="5"/>
  <c r="H2" i="6"/>
  <c r="J2" i="5"/>
  <c r="J14" i="5"/>
  <c r="J26" i="5"/>
  <c r="I2" i="6"/>
  <c r="K2" i="5"/>
  <c r="K14" i="5"/>
  <c r="K26" i="5"/>
  <c r="J2" i="6"/>
  <c r="L2" i="5"/>
  <c r="L14" i="5"/>
  <c r="L26" i="5"/>
  <c r="K2" i="6"/>
  <c r="M2" i="5"/>
  <c r="M14" i="5"/>
  <c r="M26" i="5"/>
  <c r="L2" i="6"/>
  <c r="N2" i="5"/>
  <c r="N14" i="5"/>
  <c r="N26" i="5"/>
  <c r="M2" i="6"/>
  <c r="F3" i="5"/>
  <c r="F15" i="5"/>
  <c r="F27" i="5"/>
  <c r="E3" i="6"/>
  <c r="G3" i="5"/>
  <c r="G15" i="5"/>
  <c r="G27" i="5"/>
  <c r="F3" i="6"/>
  <c r="H3" i="5"/>
  <c r="H15" i="5"/>
  <c r="H27" i="5"/>
  <c r="G3" i="6"/>
  <c r="I3" i="5"/>
  <c r="I15" i="5"/>
  <c r="I27" i="5"/>
  <c r="H3" i="6"/>
  <c r="J3" i="5"/>
  <c r="J15" i="5"/>
  <c r="J27" i="5"/>
  <c r="I3" i="6"/>
  <c r="K3" i="5"/>
  <c r="K15" i="5"/>
  <c r="K27" i="5"/>
  <c r="J3" i="6"/>
  <c r="L3" i="5"/>
  <c r="L15" i="5"/>
  <c r="L27" i="5"/>
  <c r="K3" i="6"/>
  <c r="M3" i="5"/>
  <c r="M15" i="5"/>
  <c r="M27" i="5"/>
  <c r="L3" i="6"/>
  <c r="N3" i="5"/>
  <c r="N15" i="5"/>
  <c r="N27" i="5"/>
  <c r="M3" i="6"/>
  <c r="F4" i="5"/>
  <c r="F16" i="5"/>
  <c r="F28" i="5"/>
  <c r="E4" i="6"/>
  <c r="G4" i="5"/>
  <c r="G16" i="5"/>
  <c r="G28" i="5"/>
  <c r="F4" i="6"/>
  <c r="H4" i="5"/>
  <c r="H16" i="5"/>
  <c r="H28" i="5"/>
  <c r="G4" i="6"/>
  <c r="I4" i="5"/>
  <c r="I16" i="5"/>
  <c r="I28" i="5"/>
  <c r="H4" i="6"/>
  <c r="J4" i="5"/>
  <c r="J16" i="5"/>
  <c r="J28" i="5"/>
  <c r="I4" i="6"/>
  <c r="K4" i="5"/>
  <c r="K16" i="5"/>
  <c r="K28" i="5"/>
  <c r="J4" i="6"/>
  <c r="L4" i="5"/>
  <c r="L16" i="5"/>
  <c r="L28" i="5"/>
  <c r="K4" i="6"/>
  <c r="M4" i="5"/>
  <c r="M16" i="5"/>
  <c r="M28" i="5"/>
  <c r="L4" i="6"/>
  <c r="N4" i="5"/>
  <c r="N16" i="5"/>
  <c r="N28" i="5"/>
  <c r="M4" i="6"/>
  <c r="F5" i="5"/>
  <c r="F17" i="5"/>
  <c r="F29" i="5"/>
  <c r="E5" i="6"/>
  <c r="G5" i="5"/>
  <c r="G17" i="5"/>
  <c r="G29" i="5"/>
  <c r="F5" i="6"/>
  <c r="H5" i="5"/>
  <c r="H17" i="5"/>
  <c r="H29" i="5"/>
  <c r="G5" i="6"/>
  <c r="I5" i="5"/>
  <c r="I17" i="5"/>
  <c r="I29" i="5"/>
  <c r="H5" i="6"/>
  <c r="J5" i="5"/>
  <c r="J17" i="5"/>
  <c r="J29" i="5"/>
  <c r="I5" i="6"/>
  <c r="K5" i="5"/>
  <c r="K17" i="5"/>
  <c r="K29" i="5"/>
  <c r="J5" i="6"/>
  <c r="L5" i="5"/>
  <c r="L17" i="5"/>
  <c r="L29" i="5"/>
  <c r="K5" i="6"/>
  <c r="M5" i="5"/>
  <c r="M17" i="5"/>
  <c r="M29" i="5"/>
  <c r="L5" i="6"/>
  <c r="N5" i="5"/>
  <c r="N17" i="5"/>
  <c r="N29" i="5"/>
  <c r="M5" i="6"/>
  <c r="F6" i="5"/>
  <c r="F18" i="5"/>
  <c r="F30" i="5"/>
  <c r="E6" i="6"/>
  <c r="G6" i="5"/>
  <c r="G18" i="5"/>
  <c r="G30" i="5"/>
  <c r="F6" i="6"/>
  <c r="I6" i="5"/>
  <c r="I18" i="5"/>
  <c r="I30" i="5"/>
  <c r="H6" i="6"/>
  <c r="J6" i="5"/>
  <c r="J18" i="5"/>
  <c r="J30" i="5"/>
  <c r="I6" i="6"/>
  <c r="K6" i="5"/>
  <c r="K18" i="5"/>
  <c r="K30" i="5"/>
  <c r="J6" i="6"/>
  <c r="L6" i="5"/>
  <c r="L18" i="5"/>
  <c r="L30" i="5"/>
  <c r="K6" i="6"/>
  <c r="M6" i="5"/>
  <c r="M18" i="5"/>
  <c r="M30" i="5"/>
  <c r="L6" i="6"/>
  <c r="N6" i="5"/>
  <c r="N18" i="5"/>
  <c r="N30" i="5"/>
  <c r="M6" i="6"/>
  <c r="F7" i="5"/>
  <c r="F19" i="5"/>
  <c r="F31" i="5"/>
  <c r="E7" i="6"/>
  <c r="G7" i="5"/>
  <c r="G19" i="5"/>
  <c r="G31" i="5"/>
  <c r="F7" i="6"/>
  <c r="H7" i="5"/>
  <c r="H19" i="5"/>
  <c r="H31" i="5"/>
  <c r="G7" i="6"/>
  <c r="I7" i="5"/>
  <c r="I19" i="5"/>
  <c r="I31" i="5"/>
  <c r="H7" i="6"/>
  <c r="J7" i="5"/>
  <c r="J19" i="5"/>
  <c r="J31" i="5"/>
  <c r="I7" i="6"/>
  <c r="K7" i="5"/>
  <c r="K19" i="5"/>
  <c r="K31" i="5"/>
  <c r="J7" i="6"/>
  <c r="L7" i="5"/>
  <c r="L19" i="5"/>
  <c r="L31" i="5"/>
  <c r="K7" i="6"/>
  <c r="M7" i="5"/>
  <c r="M19" i="5"/>
  <c r="M31" i="5"/>
  <c r="L7" i="6"/>
  <c r="N7" i="5"/>
  <c r="N19" i="5"/>
  <c r="N31" i="5"/>
  <c r="M7" i="6"/>
  <c r="F8" i="5"/>
  <c r="F20" i="5"/>
  <c r="F32" i="5"/>
  <c r="E8" i="6"/>
  <c r="G8" i="5"/>
  <c r="G20" i="5"/>
  <c r="G32" i="5"/>
  <c r="F8" i="6"/>
  <c r="H8" i="5"/>
  <c r="H20" i="5"/>
  <c r="H32" i="5"/>
  <c r="G8" i="6"/>
  <c r="I8" i="5"/>
  <c r="I20" i="5"/>
  <c r="I32" i="5"/>
  <c r="H8" i="6"/>
  <c r="J8" i="5"/>
  <c r="J20" i="5"/>
  <c r="J32" i="5"/>
  <c r="I8" i="6"/>
  <c r="K8" i="5"/>
  <c r="K20" i="5"/>
  <c r="K32" i="5"/>
  <c r="J8" i="6"/>
  <c r="L8" i="5"/>
  <c r="L20" i="5"/>
  <c r="L32" i="5"/>
  <c r="K8" i="6"/>
  <c r="M8" i="5"/>
  <c r="M20" i="5"/>
  <c r="M32" i="5"/>
  <c r="L8" i="6"/>
  <c r="N8" i="5"/>
  <c r="N20" i="5"/>
  <c r="N32" i="5"/>
  <c r="M8" i="6"/>
  <c r="F9" i="5"/>
  <c r="F21" i="5"/>
  <c r="F33" i="5"/>
  <c r="E9" i="6"/>
  <c r="G9" i="5"/>
  <c r="G21" i="5"/>
  <c r="G33" i="5"/>
  <c r="F9" i="6"/>
  <c r="H9" i="5"/>
  <c r="H21" i="5"/>
  <c r="H33" i="5"/>
  <c r="G9" i="6"/>
  <c r="I9" i="5"/>
  <c r="I21" i="5"/>
  <c r="I33" i="5"/>
  <c r="H9" i="6"/>
  <c r="J9" i="5"/>
  <c r="J21" i="5"/>
  <c r="J33" i="5"/>
  <c r="I9" i="6"/>
  <c r="K9" i="5"/>
  <c r="K21" i="5"/>
  <c r="K33" i="5"/>
  <c r="J9" i="6"/>
  <c r="L9" i="5"/>
  <c r="L21" i="5"/>
  <c r="L33" i="5"/>
  <c r="K9" i="6"/>
  <c r="M9" i="5"/>
  <c r="M21" i="5"/>
  <c r="M33" i="5"/>
  <c r="L9" i="6"/>
  <c r="N9" i="5"/>
  <c r="N21" i="5"/>
  <c r="N33" i="5"/>
  <c r="M9" i="6"/>
  <c r="F10" i="5"/>
  <c r="F22" i="5"/>
  <c r="F34" i="5"/>
  <c r="E10" i="6"/>
  <c r="G10" i="5"/>
  <c r="G22" i="5"/>
  <c r="G34" i="5"/>
  <c r="F10" i="6"/>
  <c r="H10" i="5"/>
  <c r="H22" i="5"/>
  <c r="H34" i="5"/>
  <c r="G10" i="6"/>
  <c r="I10" i="5"/>
  <c r="I22" i="5"/>
  <c r="I34" i="5"/>
  <c r="H10" i="6"/>
  <c r="J10" i="5"/>
  <c r="J22" i="5"/>
  <c r="J34" i="5"/>
  <c r="I10" i="6"/>
  <c r="K10" i="5"/>
  <c r="K22" i="5"/>
  <c r="K34" i="5"/>
  <c r="J10" i="6"/>
  <c r="L10" i="5"/>
  <c r="L22" i="5"/>
  <c r="L34" i="5"/>
  <c r="K10" i="6"/>
  <c r="M10" i="5"/>
  <c r="M22" i="5"/>
  <c r="M34" i="5"/>
  <c r="L10" i="6"/>
  <c r="N10" i="5"/>
  <c r="N22" i="5"/>
  <c r="N34" i="5"/>
  <c r="M10" i="6"/>
  <c r="F11" i="5"/>
  <c r="F23" i="5"/>
  <c r="F35" i="5"/>
  <c r="E11" i="6"/>
  <c r="G11" i="5"/>
  <c r="G23" i="5"/>
  <c r="G35" i="5"/>
  <c r="F11" i="6"/>
  <c r="H11" i="5"/>
  <c r="H23" i="5"/>
  <c r="H35" i="5"/>
  <c r="G11" i="6"/>
  <c r="I11" i="5"/>
  <c r="I23" i="5"/>
  <c r="I35" i="5"/>
  <c r="H11" i="6"/>
  <c r="J11" i="5"/>
  <c r="J23" i="5"/>
  <c r="J35" i="5"/>
  <c r="I11" i="6"/>
  <c r="K11" i="5"/>
  <c r="K23" i="5"/>
  <c r="K35" i="5"/>
  <c r="J11" i="6"/>
  <c r="L11" i="5"/>
  <c r="L23" i="5"/>
  <c r="L35" i="5"/>
  <c r="K11" i="6"/>
  <c r="M11" i="5"/>
  <c r="M23" i="5"/>
  <c r="M35" i="5"/>
  <c r="L11" i="6"/>
  <c r="N11" i="5"/>
  <c r="N23" i="5"/>
  <c r="N35" i="5"/>
  <c r="M11" i="6"/>
  <c r="E3" i="5"/>
  <c r="E15" i="5"/>
  <c r="E27" i="5"/>
  <c r="D3" i="6"/>
  <c r="E4" i="5"/>
  <c r="E16" i="5"/>
  <c r="E28" i="5"/>
  <c r="D4" i="6"/>
  <c r="E5" i="5"/>
  <c r="E17" i="5"/>
  <c r="E29" i="5"/>
  <c r="D5" i="6"/>
  <c r="E6" i="5"/>
  <c r="E18" i="5"/>
  <c r="E30" i="5"/>
  <c r="D6" i="6"/>
  <c r="E7" i="5"/>
  <c r="E19" i="5"/>
  <c r="E31" i="5"/>
  <c r="D7" i="6"/>
  <c r="E8" i="5"/>
  <c r="E20" i="5"/>
  <c r="E32" i="5"/>
  <c r="D8" i="6"/>
  <c r="E9" i="5"/>
  <c r="E21" i="5"/>
  <c r="E33" i="5"/>
  <c r="D9" i="6"/>
  <c r="E10" i="5"/>
  <c r="E22" i="5"/>
  <c r="E34" i="5"/>
  <c r="D10" i="6"/>
  <c r="E11" i="5"/>
  <c r="E23" i="5"/>
  <c r="E35" i="5"/>
  <c r="D11" i="6"/>
  <c r="M73" i="3"/>
  <c r="O63" i="5"/>
  <c r="N73" i="3"/>
  <c r="P63" i="5"/>
  <c r="O64" i="5"/>
  <c r="P64" i="5"/>
  <c r="O65" i="5"/>
  <c r="P65" i="5"/>
  <c r="O66" i="5"/>
  <c r="P66" i="5"/>
  <c r="O67" i="5"/>
  <c r="P67" i="5"/>
  <c r="O68" i="5"/>
  <c r="P68" i="5"/>
  <c r="O69" i="5"/>
  <c r="P69" i="5"/>
  <c r="O70" i="5"/>
  <c r="P70" i="5"/>
  <c r="O71" i="5"/>
  <c r="P71" i="5"/>
  <c r="O72" i="5"/>
  <c r="P72" i="5"/>
  <c r="P62" i="5"/>
  <c r="O62" i="5"/>
  <c r="M59" i="3"/>
  <c r="O51" i="5"/>
  <c r="N59" i="3"/>
  <c r="P51" i="5"/>
  <c r="O52" i="5"/>
  <c r="P52" i="5"/>
  <c r="O53" i="5"/>
  <c r="P53" i="5"/>
  <c r="O54" i="5"/>
  <c r="P54" i="5"/>
  <c r="O55" i="5"/>
  <c r="P55" i="5"/>
  <c r="O56" i="5"/>
  <c r="P56" i="5"/>
  <c r="O57" i="5"/>
  <c r="P57" i="5"/>
  <c r="O58" i="5"/>
  <c r="P58" i="5"/>
  <c r="O59" i="5"/>
  <c r="P59" i="5"/>
  <c r="O60" i="5"/>
  <c r="P60" i="5"/>
  <c r="P50" i="5"/>
  <c r="O50" i="5"/>
  <c r="M45" i="3"/>
  <c r="O39" i="5"/>
  <c r="N45" i="3"/>
  <c r="P39" i="5"/>
  <c r="O40" i="5"/>
  <c r="P40" i="5"/>
  <c r="O41" i="5"/>
  <c r="P41" i="5"/>
  <c r="O42" i="5"/>
  <c r="P42" i="5"/>
  <c r="O43" i="5"/>
  <c r="P43" i="5"/>
  <c r="O44" i="5"/>
  <c r="P44" i="5"/>
  <c r="O45" i="5"/>
  <c r="P45" i="5"/>
  <c r="O46" i="5"/>
  <c r="P46" i="5"/>
  <c r="O47" i="5"/>
  <c r="P47" i="5"/>
  <c r="O48" i="5"/>
  <c r="P48" i="5"/>
  <c r="P38" i="5"/>
  <c r="O38" i="5"/>
  <c r="M31" i="3"/>
  <c r="O27" i="5"/>
  <c r="N31" i="3"/>
  <c r="P27" i="5"/>
  <c r="O28" i="5"/>
  <c r="P28" i="5"/>
  <c r="O29" i="5"/>
  <c r="P29" i="5"/>
  <c r="O30" i="5"/>
  <c r="P30" i="5"/>
  <c r="O31" i="5"/>
  <c r="P31" i="5"/>
  <c r="O32" i="5"/>
  <c r="P32" i="5"/>
  <c r="O33" i="5"/>
  <c r="P33" i="5"/>
  <c r="O34" i="5"/>
  <c r="P34" i="5"/>
  <c r="O35" i="5"/>
  <c r="P35" i="5"/>
  <c r="O36" i="5"/>
  <c r="P36" i="5"/>
  <c r="P26" i="5"/>
  <c r="O26" i="5"/>
  <c r="M17" i="3"/>
  <c r="O15" i="5"/>
  <c r="N17" i="3"/>
  <c r="P15" i="5"/>
  <c r="O16" i="5"/>
  <c r="P16" i="5"/>
  <c r="O17" i="5"/>
  <c r="P17" i="5"/>
  <c r="O18" i="5"/>
  <c r="P18" i="5"/>
  <c r="O19" i="5"/>
  <c r="P19" i="5"/>
  <c r="O20" i="5"/>
  <c r="P20" i="5"/>
  <c r="O21" i="5"/>
  <c r="P21" i="5"/>
  <c r="O22" i="5"/>
  <c r="P22" i="5"/>
  <c r="O23" i="5"/>
  <c r="P23" i="5"/>
  <c r="O24" i="5"/>
  <c r="P24" i="5"/>
  <c r="P14" i="5"/>
  <c r="O14" i="5"/>
  <c r="N3" i="3"/>
  <c r="P3" i="5"/>
  <c r="P4" i="5"/>
  <c r="P5" i="5"/>
  <c r="P6" i="5"/>
  <c r="P7" i="5"/>
  <c r="P8" i="5"/>
  <c r="P9" i="5"/>
  <c r="P10" i="5"/>
  <c r="P11" i="5"/>
  <c r="P13" i="5"/>
  <c r="P2" i="5"/>
  <c r="M3" i="3"/>
  <c r="O2" i="5"/>
  <c r="O3" i="5"/>
  <c r="O4" i="5"/>
  <c r="O5" i="5"/>
  <c r="O6" i="5"/>
  <c r="O7" i="5"/>
  <c r="O8" i="5"/>
  <c r="O9" i="5"/>
  <c r="O10" i="5"/>
  <c r="O11" i="5"/>
  <c r="O13" i="5"/>
  <c r="M17" i="4"/>
  <c r="M18" i="4"/>
  <c r="F17" i="4"/>
  <c r="F18" i="4"/>
  <c r="E17" i="4"/>
  <c r="E18" i="4"/>
  <c r="D17" i="4"/>
  <c r="D18" i="4"/>
  <c r="M14" i="4"/>
  <c r="M15" i="4"/>
  <c r="L14" i="4"/>
  <c r="L15" i="4"/>
  <c r="F14" i="4"/>
  <c r="F15" i="4"/>
  <c r="E14" i="4"/>
  <c r="E15" i="4"/>
  <c r="D14" i="4"/>
  <c r="D15" i="4"/>
  <c r="J11" i="4"/>
  <c r="J12" i="4"/>
  <c r="I11" i="4"/>
  <c r="I12" i="4"/>
  <c r="F11" i="4"/>
  <c r="F12" i="4"/>
  <c r="J8" i="4"/>
  <c r="J9" i="4"/>
  <c r="I8" i="4"/>
  <c r="I9" i="4"/>
  <c r="H8" i="4"/>
  <c r="H9" i="4"/>
  <c r="M5" i="4"/>
  <c r="M6" i="4"/>
  <c r="J5" i="4"/>
  <c r="J6" i="4"/>
  <c r="F5" i="4"/>
  <c r="F6" i="4"/>
  <c r="E5" i="4"/>
  <c r="E6" i="4"/>
  <c r="D5" i="4"/>
  <c r="D6" i="4"/>
  <c r="E2" i="4"/>
  <c r="E3" i="4"/>
  <c r="F2" i="4"/>
  <c r="F3" i="4"/>
  <c r="K2" i="4"/>
  <c r="K3" i="4"/>
  <c r="L2" i="4"/>
  <c r="L3" i="4"/>
  <c r="M2" i="4"/>
  <c r="M3" i="4"/>
  <c r="D2" i="4"/>
  <c r="D3" i="4"/>
  <c r="G17" i="4"/>
  <c r="G18" i="4"/>
  <c r="H17" i="4"/>
  <c r="H18" i="4"/>
  <c r="I17" i="4"/>
  <c r="I18" i="4"/>
  <c r="J17" i="4"/>
  <c r="J18" i="4"/>
  <c r="K17" i="4"/>
  <c r="K18" i="4"/>
  <c r="L17" i="4"/>
  <c r="L18" i="4"/>
  <c r="G14" i="4"/>
  <c r="G15" i="4"/>
  <c r="H14" i="4"/>
  <c r="H15" i="4"/>
  <c r="I14" i="4"/>
  <c r="I15" i="4"/>
  <c r="J14" i="4"/>
  <c r="J15" i="4"/>
  <c r="K14" i="4"/>
  <c r="K15" i="4"/>
  <c r="E11" i="4"/>
  <c r="E12" i="4"/>
  <c r="G11" i="4"/>
  <c r="G12" i="4"/>
  <c r="H11" i="4"/>
  <c r="H12" i="4"/>
  <c r="K11" i="4"/>
  <c r="K12" i="4"/>
  <c r="L11" i="4"/>
  <c r="L12" i="4"/>
  <c r="M11" i="4"/>
  <c r="M12" i="4"/>
  <c r="D11" i="4"/>
  <c r="D12" i="4"/>
  <c r="E8" i="4"/>
  <c r="E9" i="4"/>
  <c r="F8" i="4"/>
  <c r="F9" i="4"/>
  <c r="G8" i="4"/>
  <c r="G9" i="4"/>
  <c r="K8" i="4"/>
  <c r="K9" i="4"/>
  <c r="L8" i="4"/>
  <c r="L9" i="4"/>
  <c r="M8" i="4"/>
  <c r="M9" i="4"/>
  <c r="D8" i="4"/>
  <c r="D9" i="4"/>
  <c r="G5" i="4"/>
  <c r="G6" i="4"/>
  <c r="H5" i="4"/>
  <c r="H6" i="4"/>
  <c r="I5" i="4"/>
  <c r="I6" i="4"/>
  <c r="K5" i="4"/>
  <c r="K6" i="4"/>
  <c r="L5" i="4"/>
  <c r="L6" i="4"/>
  <c r="G2" i="4"/>
  <c r="G3" i="4"/>
  <c r="H2" i="4"/>
  <c r="H3" i="4"/>
  <c r="I2" i="4"/>
  <c r="I3" i="4"/>
  <c r="J2" i="4"/>
  <c r="J3" i="4"/>
</calcChain>
</file>

<file path=xl/sharedStrings.xml><?xml version="1.0" encoding="utf-8"?>
<sst xmlns="http://schemas.openxmlformats.org/spreadsheetml/2006/main" count="1806" uniqueCount="79">
  <si>
    <t>LFP</t>
  </si>
  <si>
    <t>NCA</t>
  </si>
  <si>
    <t>NCM111</t>
  </si>
  <si>
    <t>NCM523</t>
  </si>
  <si>
    <t>NCM622</t>
  </si>
  <si>
    <t>NCM622-Graphite (Si)</t>
  </si>
  <si>
    <t>NCM811-Graphite (Si)</t>
  </si>
  <si>
    <t>NCM955-Graphite (Si)</t>
  </si>
  <si>
    <t>Li-Sulphur</t>
  </si>
  <si>
    <t>Li-Air</t>
  </si>
  <si>
    <t>Li metals in Li-Sulphur</t>
  </si>
  <si>
    <t>Li and Ni metals in Li-Air</t>
  </si>
  <si>
    <t>Li</t>
  </si>
  <si>
    <t>Ni</t>
  </si>
  <si>
    <t>Co</t>
  </si>
  <si>
    <t>Mn</t>
  </si>
  <si>
    <t>Al</t>
  </si>
  <si>
    <t>Cu</t>
  </si>
  <si>
    <t>Si</t>
  </si>
  <si>
    <t>Small</t>
  </si>
  <si>
    <t>BEV</t>
  </si>
  <si>
    <t>Medium</t>
  </si>
  <si>
    <t>Large</t>
  </si>
  <si>
    <t>PHEV</t>
  </si>
  <si>
    <t>DT</t>
  </si>
  <si>
    <t>Size</t>
  </si>
  <si>
    <t>Element</t>
  </si>
  <si>
    <t>Small BEVs</t>
  </si>
  <si>
    <t>Battery pack mass / kg</t>
  </si>
  <si>
    <t>Steel</t>
  </si>
  <si>
    <t>Graphite</t>
  </si>
  <si>
    <t>Electrolyte</t>
  </si>
  <si>
    <t>Separator</t>
  </si>
  <si>
    <t>Mid-size BEVs</t>
  </si>
  <si>
    <t>Large BEVs</t>
  </si>
  <si>
    <t>Small PHEVs</t>
  </si>
  <si>
    <t>Mid-size PHEVs</t>
  </si>
  <si>
    <t>Large PHEVs</t>
  </si>
  <si>
    <t>Modules</t>
  </si>
  <si>
    <t>Comment</t>
  </si>
  <si>
    <t>Calculated assuming that all of the materials from the datasheet were contained in the modules</t>
  </si>
  <si>
    <t>Assumption</t>
  </si>
  <si>
    <t>Other</t>
  </si>
  <si>
    <t>From previous calculations based on Xi et al</t>
  </si>
  <si>
    <t>Case (pack)</t>
  </si>
  <si>
    <t>BMS, wiring, and equipment</t>
  </si>
  <si>
    <t>segment</t>
  </si>
  <si>
    <t>drive_train</t>
  </si>
  <si>
    <t>part</t>
  </si>
  <si>
    <t>material</t>
  </si>
  <si>
    <t>size</t>
  </si>
  <si>
    <t>chemistry</t>
  </si>
  <si>
    <t>energy_density module level</t>
  </si>
  <si>
    <t>energy_density_pack_level</t>
  </si>
  <si>
    <t>D27/'weight per part'!I28</t>
  </si>
  <si>
    <t>available capacity</t>
  </si>
  <si>
    <t>required capacity</t>
  </si>
  <si>
    <t>kWh/kg</t>
  </si>
  <si>
    <t>stated_specific_energy</t>
  </si>
  <si>
    <t>capacity</t>
  </si>
  <si>
    <t>year</t>
  </si>
  <si>
    <t>energy_density_module</t>
  </si>
  <si>
    <t>kWh / kg module</t>
  </si>
  <si>
    <t>P</t>
  </si>
  <si>
    <t>Notes</t>
  </si>
  <si>
    <t>per kWh</t>
  </si>
  <si>
    <t>per weight</t>
  </si>
  <si>
    <t>% of weight of cathode in module</t>
  </si>
  <si>
    <t>Via calculating battery parts weight</t>
  </si>
  <si>
    <t>Future resource availability for the production of Lithium-ion vehicle batteries</t>
  </si>
  <si>
    <t>Bat_size</t>
  </si>
  <si>
    <t>Li air without metal</t>
  </si>
  <si>
    <t>Li S without metal</t>
  </si>
  <si>
    <t>Small BEV</t>
  </si>
  <si>
    <t>Medium BEV</t>
  </si>
  <si>
    <t>Large BEV</t>
  </si>
  <si>
    <t>Small PHEV</t>
  </si>
  <si>
    <t>Medium POHEV</t>
  </si>
  <si>
    <t>Large PHEV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</si>
</sst>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_);[Red]\(0.00\)"/>
    <numFmt numFmtId="165" formatCode="0.00;[Red]0.00"/>
  </numFmts>
  <fonts count="9" x14ac:knownFonts="1">
    <font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i/>
      <sz val="11"/>
      <color theme="1"/>
      <name val="Times New Roman"/>
      <family val="1"/>
    </font>
    <font>
      <b/>
      <i/>
      <sz val="11"/>
      <name val="Times New Roman"/>
      <family val="1"/>
    </font>
    <font>
      <sz val="11"/>
      <name val="Times New Roman"/>
      <family val="1"/>
    </font>
    <font>
      <sz val="12"/>
      <color theme="1"/>
      <name val="Times New Roman"/>
      <family val="1"/>
    </font>
    <font>
      <sz val="12"/>
      <color rgb="FF000000"/>
      <name val="Calibri"/>
      <family val="2"/>
      <scheme val="minor"/>
    </font>
    <font>
      <sz val="12"/>
      <color rgb="FFA31515"/>
      <name val="Menlo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64" fontId="1" fillId="0" borderId="0" xfId="0" applyNumberFormat="1" applyFont="1" applyAlignment="1">
      <alignment horizontal="left" vertical="center"/>
    </xf>
    <xf numFmtId="164" fontId="2" fillId="0" borderId="0" xfId="0" applyNumberFormat="1" applyFont="1" applyAlignment="1">
      <alignment horizontal="left" vertical="center"/>
    </xf>
    <xf numFmtId="164" fontId="3" fillId="0" borderId="0" xfId="0" applyNumberFormat="1" applyFont="1" applyAlignment="1">
      <alignment horizontal="left" vertical="center"/>
    </xf>
    <xf numFmtId="164" fontId="4" fillId="0" borderId="0" xfId="0" applyNumberFormat="1" applyFont="1" applyAlignment="1">
      <alignment horizontal="left" vertical="center"/>
    </xf>
    <xf numFmtId="164" fontId="2" fillId="2" borderId="0" xfId="0" applyNumberFormat="1" applyFont="1" applyFill="1" applyAlignment="1">
      <alignment horizontal="left" vertical="center"/>
    </xf>
    <xf numFmtId="164" fontId="5" fillId="2" borderId="0" xfId="0" applyNumberFormat="1" applyFont="1" applyFill="1" applyAlignment="1">
      <alignment horizontal="left" vertical="center"/>
    </xf>
    <xf numFmtId="164" fontId="3" fillId="0" borderId="0" xfId="0" applyNumberFormat="1" applyFont="1" applyAlignment="1">
      <alignment vertical="center"/>
    </xf>
    <xf numFmtId="164" fontId="6" fillId="2" borderId="0" xfId="0" applyNumberFormat="1" applyFont="1" applyFill="1" applyAlignment="1">
      <alignment horizontal="left" vertical="center"/>
    </xf>
    <xf numFmtId="0" fontId="7" fillId="0" borderId="0" xfId="0" applyFont="1"/>
    <xf numFmtId="2" fontId="0" fillId="0" borderId="0" xfId="0" applyNumberFormat="1"/>
    <xf numFmtId="165" fontId="0" fillId="0" borderId="0" xfId="0" applyNumberFormat="1"/>
    <xf numFmtId="164" fontId="0" fillId="0" borderId="0" xfId="0" applyNumberFormat="1"/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E4B10-72B2-B94C-A1FD-132D0925737D}">
  <dimension ref="A1:AA55"/>
  <sheetViews>
    <sheetView tabSelected="1" workbookViewId="0">
      <selection activeCell="Z45" sqref="Z45"/>
    </sheetView>
  </sheetViews>
  <sheetFormatPr baseColWidth="10" defaultRowHeight="16" x14ac:dyDescent="0.2"/>
  <sheetData>
    <row r="1" spans="1:27" x14ac:dyDescent="0.2">
      <c r="A1" s="1" t="s">
        <v>25</v>
      </c>
      <c r="B1" s="1" t="s">
        <v>24</v>
      </c>
      <c r="C1" s="2" t="s">
        <v>26</v>
      </c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  <c r="I1" s="4" t="s">
        <v>5</v>
      </c>
      <c r="J1" s="4" t="s">
        <v>6</v>
      </c>
      <c r="K1" s="4" t="s">
        <v>7</v>
      </c>
      <c r="L1" s="3" t="s">
        <v>8</v>
      </c>
      <c r="M1" s="3" t="s">
        <v>9</v>
      </c>
      <c r="N1" s="3" t="s">
        <v>10</v>
      </c>
      <c r="O1" s="3" t="s">
        <v>11</v>
      </c>
      <c r="P1" s="3" t="s">
        <v>64</v>
      </c>
      <c r="Y1" t="s">
        <v>72</v>
      </c>
      <c r="Z1" t="s">
        <v>71</v>
      </c>
    </row>
    <row r="2" spans="1:27" x14ac:dyDescent="0.2">
      <c r="A2" s="7" t="s">
        <v>19</v>
      </c>
      <c r="B2" s="7" t="s">
        <v>20</v>
      </c>
      <c r="C2" s="3" t="s">
        <v>12</v>
      </c>
      <c r="D2" s="5">
        <v>3.1156347672294693</v>
      </c>
      <c r="E2" s="5">
        <v>3.3558523405347369</v>
      </c>
      <c r="F2" s="5">
        <v>4.6327682032968438</v>
      </c>
      <c r="G2" s="5">
        <v>4.4700369086166321</v>
      </c>
      <c r="H2" s="5">
        <v>3.8953681746931053</v>
      </c>
      <c r="I2" s="6">
        <v>3.9411254975109942</v>
      </c>
      <c r="J2" s="6">
        <v>3.3451425820574454</v>
      </c>
      <c r="K2" s="6">
        <v>3.2645197804519164</v>
      </c>
      <c r="L2" s="8">
        <v>5.7244820003528094</v>
      </c>
      <c r="M2" s="8">
        <v>3.8450816061257429</v>
      </c>
      <c r="N2" s="5">
        <v>5.435859876083394</v>
      </c>
      <c r="O2" s="5">
        <v>3.3735275837026633</v>
      </c>
      <c r="Y2" s="8">
        <v>0.28862212426941503</v>
      </c>
      <c r="Z2" s="8">
        <v>0.23414242340243563</v>
      </c>
      <c r="AA2" t="s">
        <v>73</v>
      </c>
    </row>
    <row r="3" spans="1:27" x14ac:dyDescent="0.2">
      <c r="A3" s="7" t="s">
        <v>19</v>
      </c>
      <c r="B3" s="7" t="s">
        <v>20</v>
      </c>
      <c r="C3" s="3" t="s">
        <v>13</v>
      </c>
      <c r="D3" s="5">
        <v>0</v>
      </c>
      <c r="E3" s="5">
        <v>22.166720984244122</v>
      </c>
      <c r="F3" s="5">
        <v>11.570129046806009</v>
      </c>
      <c r="G3" s="5">
        <v>16.756149336833403</v>
      </c>
      <c r="H3" s="5">
        <v>17.501835786794064</v>
      </c>
      <c r="I3" s="6">
        <v>17.740396031719548</v>
      </c>
      <c r="J3" s="6">
        <v>20.045447900250473</v>
      </c>
      <c r="K3" s="6">
        <v>21.998513962822898</v>
      </c>
      <c r="L3" s="5">
        <v>0</v>
      </c>
      <c r="M3" s="5">
        <v>0</v>
      </c>
      <c r="N3" s="5">
        <v>0</v>
      </c>
      <c r="O3" s="5">
        <v>4.5595333748481304</v>
      </c>
      <c r="Y3" s="8">
        <v>0.58127408814596326</v>
      </c>
      <c r="Z3" s="8">
        <v>0.47155402242307981</v>
      </c>
      <c r="AA3" s="11" t="s">
        <v>74</v>
      </c>
    </row>
    <row r="4" spans="1:27" x14ac:dyDescent="0.2">
      <c r="A4" s="7" t="s">
        <v>19</v>
      </c>
      <c r="B4" s="7" t="s">
        <v>20</v>
      </c>
      <c r="C4" s="3" t="s">
        <v>63</v>
      </c>
      <c r="D4" s="5">
        <f>33*Q10</f>
        <v>15.773999999999999</v>
      </c>
      <c r="E4" s="5">
        <v>0</v>
      </c>
      <c r="F4" s="5">
        <v>0</v>
      </c>
      <c r="G4" s="5">
        <v>0</v>
      </c>
      <c r="H4" s="5">
        <v>0</v>
      </c>
      <c r="I4" s="6">
        <v>0</v>
      </c>
      <c r="J4" s="6">
        <v>0</v>
      </c>
      <c r="K4" s="6">
        <v>0</v>
      </c>
      <c r="L4" s="5">
        <v>0</v>
      </c>
      <c r="M4" s="5">
        <v>0</v>
      </c>
      <c r="N4" s="5">
        <v>0</v>
      </c>
      <c r="O4" s="5">
        <v>0</v>
      </c>
      <c r="P4" t="s">
        <v>69</v>
      </c>
      <c r="Y4" s="8">
        <v>0.87827847846433749</v>
      </c>
      <c r="Z4" s="8">
        <v>0.71249649308895791</v>
      </c>
      <c r="AA4" t="s">
        <v>75</v>
      </c>
    </row>
    <row r="5" spans="1:27" x14ac:dyDescent="0.2">
      <c r="A5" s="7" t="s">
        <v>19</v>
      </c>
      <c r="B5" s="7" t="s">
        <v>20</v>
      </c>
      <c r="C5" s="3" t="s">
        <v>14</v>
      </c>
      <c r="D5" s="5">
        <v>0</v>
      </c>
      <c r="E5" s="5">
        <v>4.1718346563665882</v>
      </c>
      <c r="F5" s="5">
        <v>11.613485006443188</v>
      </c>
      <c r="G5" s="5">
        <v>6.7275754073895015</v>
      </c>
      <c r="H5" s="5">
        <v>5.8558064095598334</v>
      </c>
      <c r="I5" s="6">
        <v>5.935624471408806</v>
      </c>
      <c r="J5" s="6">
        <v>2.5150703559056389</v>
      </c>
      <c r="K5" s="6">
        <v>1.2267193056541128</v>
      </c>
      <c r="L5" s="5">
        <v>0</v>
      </c>
      <c r="M5" s="5">
        <v>0</v>
      </c>
      <c r="N5" s="5">
        <v>0</v>
      </c>
      <c r="O5" s="5">
        <v>0</v>
      </c>
      <c r="Y5" s="8">
        <v>0.15192449694244803</v>
      </c>
      <c r="Z5" s="8">
        <v>0.12324755068012709</v>
      </c>
      <c r="AA5" t="s">
        <v>76</v>
      </c>
    </row>
    <row r="6" spans="1:27" x14ac:dyDescent="0.2">
      <c r="A6" s="7" t="s">
        <v>19</v>
      </c>
      <c r="B6" s="7" t="s">
        <v>20</v>
      </c>
      <c r="C6" s="3" t="s">
        <v>15</v>
      </c>
      <c r="D6" s="5">
        <v>0</v>
      </c>
      <c r="E6" s="5">
        <v>0</v>
      </c>
      <c r="F6" s="5">
        <v>10.827165556660262</v>
      </c>
      <c r="G6" s="5">
        <v>9.4081026526891112</v>
      </c>
      <c r="H6" s="5">
        <v>5.4593246927068897</v>
      </c>
      <c r="I6" s="6">
        <v>5.533738477162732</v>
      </c>
      <c r="J6" s="6">
        <v>2.3447813567530256</v>
      </c>
      <c r="K6" s="6">
        <v>1.1436612701957738</v>
      </c>
      <c r="L6" s="5">
        <v>0</v>
      </c>
      <c r="M6" s="5">
        <v>0</v>
      </c>
      <c r="N6" s="5">
        <v>0</v>
      </c>
      <c r="O6" s="5">
        <v>0</v>
      </c>
      <c r="Y6" s="8">
        <v>6.9747726377695163E-2</v>
      </c>
      <c r="Z6" s="8">
        <v>5.6582293274369325E-2</v>
      </c>
      <c r="AA6" t="s">
        <v>77</v>
      </c>
    </row>
    <row r="7" spans="1:27" x14ac:dyDescent="0.2">
      <c r="A7" s="7" t="s">
        <v>19</v>
      </c>
      <c r="B7" s="7" t="s">
        <v>20</v>
      </c>
      <c r="C7" s="3" t="s">
        <v>16</v>
      </c>
      <c r="D7" s="5">
        <v>44.111011635883948</v>
      </c>
      <c r="E7" s="5">
        <v>33.413642813428893</v>
      </c>
      <c r="F7" s="5">
        <v>36.670829122501011</v>
      </c>
      <c r="G7" s="5">
        <v>36.161843140064342</v>
      </c>
      <c r="H7" s="5">
        <v>34.657907650891538</v>
      </c>
      <c r="I7" s="5">
        <v>33.481217771825705</v>
      </c>
      <c r="J7" s="5">
        <v>31.684775939713159</v>
      </c>
      <c r="K7" s="5">
        <v>31.726733163263606</v>
      </c>
      <c r="L7" s="5">
        <v>24.626441040245737</v>
      </c>
      <c r="M7" s="5">
        <v>19.830295685010206</v>
      </c>
      <c r="N7" s="5">
        <v>0</v>
      </c>
      <c r="O7" s="5">
        <v>0</v>
      </c>
      <c r="Y7" s="8">
        <v>0.10515663079581289</v>
      </c>
      <c r="Z7" s="8">
        <v>8.5307487891620098E-2</v>
      </c>
      <c r="AA7" t="s">
        <v>78</v>
      </c>
    </row>
    <row r="8" spans="1:27" x14ac:dyDescent="0.2">
      <c r="A8" s="7" t="s">
        <v>19</v>
      </c>
      <c r="B8" s="7" t="s">
        <v>20</v>
      </c>
      <c r="C8" s="3" t="s">
        <v>17</v>
      </c>
      <c r="D8" s="5">
        <v>18.362871621608026</v>
      </c>
      <c r="E8" s="5">
        <v>11.094246246026923</v>
      </c>
      <c r="F8" s="5">
        <v>13.360288293521737</v>
      </c>
      <c r="G8" s="5">
        <v>13.019383147585806</v>
      </c>
      <c r="H8" s="5">
        <v>11.922947924860814</v>
      </c>
      <c r="I8" s="6">
        <v>11.912663273260598</v>
      </c>
      <c r="J8" s="6">
        <v>10.722304364966654</v>
      </c>
      <c r="K8" s="6">
        <v>10.627602512387048</v>
      </c>
      <c r="L8" s="5">
        <v>9.6642099114258766</v>
      </c>
      <c r="M8" s="5">
        <v>0.5494439716487014</v>
      </c>
      <c r="N8" s="5">
        <v>0</v>
      </c>
      <c r="O8" s="5">
        <v>0</v>
      </c>
    </row>
    <row r="9" spans="1:27" x14ac:dyDescent="0.2">
      <c r="A9" s="7" t="s">
        <v>19</v>
      </c>
      <c r="B9" s="7" t="s">
        <v>20</v>
      </c>
      <c r="C9" s="3" t="s">
        <v>30</v>
      </c>
      <c r="D9" s="5">
        <v>32.170413133161993</v>
      </c>
      <c r="E9" s="5">
        <v>28.844168750746771</v>
      </c>
      <c r="F9" s="5">
        <v>28.752956516096852</v>
      </c>
      <c r="G9" s="5">
        <v>28.855209805504355</v>
      </c>
      <c r="H9" s="5">
        <v>28.24409867478305</v>
      </c>
      <c r="I9" s="6">
        <v>22.182140478498898</v>
      </c>
      <c r="J9" s="6">
        <v>22.255942867611765</v>
      </c>
      <c r="K9" s="6">
        <v>22.580665729918252</v>
      </c>
      <c r="L9" s="5">
        <v>0</v>
      </c>
      <c r="M9" s="5">
        <v>0</v>
      </c>
      <c r="N9" s="5">
        <v>0</v>
      </c>
      <c r="O9" s="5">
        <v>0</v>
      </c>
      <c r="R9" t="s">
        <v>65</v>
      </c>
      <c r="S9" t="s">
        <v>66</v>
      </c>
      <c r="T9" t="s">
        <v>67</v>
      </c>
    </row>
    <row r="10" spans="1:27" x14ac:dyDescent="0.2">
      <c r="A10" s="7" t="s">
        <v>19</v>
      </c>
      <c r="B10" s="7" t="s">
        <v>20</v>
      </c>
      <c r="C10" s="3" t="s">
        <v>18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6">
        <v>1.1674810778157316</v>
      </c>
      <c r="J10" s="6">
        <v>1.1713654140848297</v>
      </c>
      <c r="K10" s="6">
        <v>1.1884560910483291</v>
      </c>
      <c r="L10" s="5">
        <v>0</v>
      </c>
      <c r="M10" s="5">
        <v>0</v>
      </c>
      <c r="N10" s="5">
        <v>0</v>
      </c>
      <c r="O10" s="5">
        <v>0</v>
      </c>
      <c r="P10" s="5">
        <v>33</v>
      </c>
      <c r="Q10">
        <f>478/1000</f>
        <v>0.47799999999999998</v>
      </c>
      <c r="R10">
        <f>Q10*P10</f>
        <v>15.773999999999999</v>
      </c>
      <c r="S10" s="5">
        <v>13.998174595846281</v>
      </c>
      <c r="T10">
        <f>R10/S10</f>
        <v>1.1268612126527313</v>
      </c>
    </row>
    <row r="11" spans="1:27" x14ac:dyDescent="0.2">
      <c r="A11" s="7" t="s">
        <v>21</v>
      </c>
      <c r="B11" s="7" t="s">
        <v>20</v>
      </c>
      <c r="C11" s="3" t="s">
        <v>12</v>
      </c>
      <c r="D11" s="5">
        <v>6.2761631405540408</v>
      </c>
      <c r="E11" s="5">
        <v>6.7600824281655916</v>
      </c>
      <c r="F11" s="5">
        <v>9.3322588239872335</v>
      </c>
      <c r="G11" s="5">
        <v>9.0045000645820785</v>
      </c>
      <c r="H11" s="5">
        <v>7.8467824710415695</v>
      </c>
      <c r="I11" s="6">
        <v>7.9389449115544659</v>
      </c>
      <c r="J11" s="6">
        <v>6.7384280129561329</v>
      </c>
      <c r="K11" s="6">
        <v>6.5760507894027391</v>
      </c>
      <c r="L11" s="8">
        <v>11.528891152353236</v>
      </c>
      <c r="M11" s="8">
        <v>7.2657115216644401</v>
      </c>
      <c r="N11" s="5">
        <v>10.947617064207272</v>
      </c>
      <c r="O11" s="5">
        <v>6.7941574992413605</v>
      </c>
      <c r="P11" s="5">
        <v>66</v>
      </c>
      <c r="Q11">
        <f t="shared" ref="Q11:Q12" si="0">478/1000</f>
        <v>0.47799999999999998</v>
      </c>
      <c r="R11">
        <f t="shared" ref="R11:R12" si="1">Q11*P11</f>
        <v>31.547999999999998</v>
      </c>
      <c r="S11" s="12">
        <v>27.005752824489846</v>
      </c>
      <c r="T11">
        <f t="shared" ref="T11:T12" si="2">R11/S11</f>
        <v>1.1681955398551627</v>
      </c>
    </row>
    <row r="12" spans="1:27" x14ac:dyDescent="0.2">
      <c r="A12" s="7" t="s">
        <v>21</v>
      </c>
      <c r="B12" s="7" t="s">
        <v>20</v>
      </c>
      <c r="C12" s="3" t="s">
        <v>13</v>
      </c>
      <c r="D12" s="5">
        <v>0</v>
      </c>
      <c r="E12" s="5">
        <v>44.655221478958723</v>
      </c>
      <c r="F12" s="5">
        <v>23.307760415576823</v>
      </c>
      <c r="G12" s="5">
        <v>33.755094453363064</v>
      </c>
      <c r="H12" s="5">
        <v>35.257018592262249</v>
      </c>
      <c r="I12" s="6">
        <v>35.737408737772398</v>
      </c>
      <c r="J12" s="6">
        <v>40.381238452525515</v>
      </c>
      <c r="K12" s="6">
        <v>44.31592880825918</v>
      </c>
      <c r="L12" s="5">
        <v>0</v>
      </c>
      <c r="M12" s="5">
        <v>0</v>
      </c>
      <c r="N12" s="5">
        <v>0</v>
      </c>
      <c r="O12" s="5">
        <v>9.1827284950684014</v>
      </c>
      <c r="P12" s="5">
        <v>100</v>
      </c>
      <c r="Q12">
        <f t="shared" si="0"/>
        <v>0.47799999999999998</v>
      </c>
      <c r="R12">
        <f t="shared" si="1"/>
        <v>47.8</v>
      </c>
      <c r="S12" s="12">
        <v>41.8893511860947</v>
      </c>
      <c r="T12">
        <f t="shared" si="2"/>
        <v>1.1411014648483588</v>
      </c>
    </row>
    <row r="13" spans="1:27" x14ac:dyDescent="0.2">
      <c r="A13" s="7" t="s">
        <v>21</v>
      </c>
      <c r="B13" s="7" t="s">
        <v>20</v>
      </c>
      <c r="C13" s="3" t="s">
        <v>63</v>
      </c>
      <c r="D13" s="5">
        <f>66*Q11</f>
        <v>31.547999999999998</v>
      </c>
      <c r="E13" s="5">
        <v>0</v>
      </c>
      <c r="F13" s="5">
        <v>0</v>
      </c>
      <c r="G13" s="5">
        <v>0</v>
      </c>
      <c r="H13" s="5">
        <v>0</v>
      </c>
      <c r="I13" s="6">
        <v>0</v>
      </c>
      <c r="J13" s="6">
        <v>0</v>
      </c>
      <c r="K13" s="6">
        <v>0</v>
      </c>
      <c r="L13" s="5">
        <v>0</v>
      </c>
      <c r="M13" s="5">
        <v>0</v>
      </c>
      <c r="N13" s="5">
        <v>0</v>
      </c>
      <c r="O13" s="5">
        <v>0</v>
      </c>
      <c r="P13" t="s">
        <v>69</v>
      </c>
    </row>
    <row r="14" spans="1:27" x14ac:dyDescent="0.2">
      <c r="A14" s="7" t="s">
        <v>21</v>
      </c>
      <c r="B14" s="7" t="s">
        <v>20</v>
      </c>
      <c r="C14" s="3" t="s">
        <v>14</v>
      </c>
      <c r="D14" s="5">
        <v>0</v>
      </c>
      <c r="E14" s="5">
        <v>8.4042290551706618</v>
      </c>
      <c r="F14" s="5">
        <v>23.395100004938552</v>
      </c>
      <c r="G14" s="5">
        <v>13.552633051518891</v>
      </c>
      <c r="H14" s="5">
        <v>11.796378275376224</v>
      </c>
      <c r="I14" s="6">
        <v>11.957108368346834</v>
      </c>
      <c r="J14" s="6">
        <v>5.0665695409796641</v>
      </c>
      <c r="K14" s="6">
        <v>2.4712217156557785</v>
      </c>
      <c r="L14" s="5">
        <v>0</v>
      </c>
      <c r="M14" s="5">
        <v>0</v>
      </c>
      <c r="N14" s="5">
        <v>0</v>
      </c>
      <c r="O14" s="5">
        <v>0</v>
      </c>
    </row>
    <row r="15" spans="1:27" x14ac:dyDescent="0.2">
      <c r="A15" s="7" t="s">
        <v>21</v>
      </c>
      <c r="B15" s="7" t="s">
        <v>20</v>
      </c>
      <c r="C15" s="3" t="s">
        <v>15</v>
      </c>
      <c r="D15" s="5">
        <v>0</v>
      </c>
      <c r="E15" s="5">
        <v>0</v>
      </c>
      <c r="F15" s="5">
        <v>21.811077452423621</v>
      </c>
      <c r="G15" s="5">
        <v>18.95252825005382</v>
      </c>
      <c r="H15" s="5">
        <v>10.997675588820121</v>
      </c>
      <c r="I15" s="6">
        <v>11.14752305713516</v>
      </c>
      <c r="J15" s="6">
        <v>4.7235250395625794</v>
      </c>
      <c r="K15" s="6">
        <v>2.3039015960992444</v>
      </c>
      <c r="L15" s="5">
        <v>0</v>
      </c>
      <c r="M15" s="5">
        <v>0</v>
      </c>
      <c r="N15" s="5">
        <v>0</v>
      </c>
      <c r="O15" s="5">
        <v>0</v>
      </c>
      <c r="Q15" t="s">
        <v>68</v>
      </c>
    </row>
    <row r="16" spans="1:27" x14ac:dyDescent="0.2">
      <c r="A16" s="7" t="s">
        <v>21</v>
      </c>
      <c r="B16" s="7" t="s">
        <v>20</v>
      </c>
      <c r="C16" s="3" t="s">
        <v>16</v>
      </c>
      <c r="D16" s="6">
        <v>79.950859469018752</v>
      </c>
      <c r="E16" s="6">
        <v>59.658963512753566</v>
      </c>
      <c r="F16" s="6">
        <v>65.886225086033733</v>
      </c>
      <c r="G16" s="6">
        <v>64.951954057117803</v>
      </c>
      <c r="H16" s="6">
        <v>61.958270736464733</v>
      </c>
      <c r="I16" s="6">
        <v>59.789996336315276</v>
      </c>
      <c r="J16" s="6">
        <v>56.367038961762795</v>
      </c>
      <c r="K16" s="6">
        <v>56.353681383638225</v>
      </c>
      <c r="L16" s="5">
        <v>45.296303280006953</v>
      </c>
      <c r="M16" s="5">
        <v>36.497131465773393</v>
      </c>
      <c r="N16" s="5">
        <v>0</v>
      </c>
      <c r="O16" s="5">
        <v>0</v>
      </c>
      <c r="P16" s="5">
        <v>33</v>
      </c>
      <c r="Q16">
        <f>'weight per part'!C3*0.62*0.19</f>
        <v>15.856351795846281</v>
      </c>
    </row>
    <row r="17" spans="1:17" x14ac:dyDescent="0.2">
      <c r="A17" s="7" t="s">
        <v>21</v>
      </c>
      <c r="B17" s="7" t="s">
        <v>20</v>
      </c>
      <c r="C17" s="3" t="s">
        <v>17</v>
      </c>
      <c r="D17" s="5">
        <v>35.797708839002176</v>
      </c>
      <c r="E17" s="5">
        <v>21.467890255543892</v>
      </c>
      <c r="F17" s="5">
        <v>25.957284559993113</v>
      </c>
      <c r="G17" s="5">
        <v>25.285178962464617</v>
      </c>
      <c r="H17" s="5">
        <v>23.110131063986955</v>
      </c>
      <c r="I17" s="6">
        <v>23.089583220601646</v>
      </c>
      <c r="J17" s="6">
        <v>20.720935369529311</v>
      </c>
      <c r="K17" s="6">
        <v>20.521092754813413</v>
      </c>
      <c r="L17" s="5">
        <v>19.996550098459302</v>
      </c>
      <c r="M17" s="5">
        <v>1.5331157151481394</v>
      </c>
      <c r="N17" s="5">
        <v>0</v>
      </c>
      <c r="O17" s="5">
        <v>0</v>
      </c>
      <c r="P17" s="5">
        <v>66</v>
      </c>
      <c r="Q17">
        <f>'weight per part'!C17*0.62*0.19</f>
        <v>30.722107224489843</v>
      </c>
    </row>
    <row r="18" spans="1:17" x14ac:dyDescent="0.2">
      <c r="A18" s="7" t="s">
        <v>21</v>
      </c>
      <c r="B18" s="7" t="s">
        <v>20</v>
      </c>
      <c r="C18" s="3" t="s">
        <v>30</v>
      </c>
      <c r="D18" s="5">
        <v>64.647983198476425</v>
      </c>
      <c r="E18" s="5">
        <v>57.929608265822154</v>
      </c>
      <c r="F18" s="5">
        <v>57.75654877837998</v>
      </c>
      <c r="G18" s="5">
        <v>57.961684687587891</v>
      </c>
      <c r="H18" s="5">
        <v>56.725047579214362</v>
      </c>
      <c r="I18" s="6">
        <v>44.545470947146001</v>
      </c>
      <c r="J18" s="6">
        <v>44.688514701298985</v>
      </c>
      <c r="K18" s="6">
        <v>45.33917782564474</v>
      </c>
      <c r="L18" s="5">
        <v>0</v>
      </c>
      <c r="M18" s="5">
        <v>0</v>
      </c>
      <c r="N18" s="5">
        <v>0</v>
      </c>
      <c r="O18" s="5">
        <v>0</v>
      </c>
      <c r="P18" s="5">
        <v>100</v>
      </c>
      <c r="Q18">
        <f>'weight per part'!C31*0.62*0.19</f>
        <v>47.520191186094692</v>
      </c>
    </row>
    <row r="19" spans="1:17" x14ac:dyDescent="0.2">
      <c r="A19" s="7" t="s">
        <v>21</v>
      </c>
      <c r="B19" s="7" t="s">
        <v>20</v>
      </c>
      <c r="C19" s="3" t="s">
        <v>18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6">
        <v>2.3444984709024212</v>
      </c>
      <c r="J19" s="6">
        <v>2.3520270895420516</v>
      </c>
      <c r="K19" s="6">
        <v>2.3862725171391967</v>
      </c>
      <c r="L19" s="5">
        <v>0</v>
      </c>
      <c r="M19" s="5">
        <v>0</v>
      </c>
      <c r="N19" s="5">
        <v>0</v>
      </c>
      <c r="O19" s="5">
        <v>0</v>
      </c>
    </row>
    <row r="20" spans="1:17" x14ac:dyDescent="0.2">
      <c r="A20" s="7" t="s">
        <v>22</v>
      </c>
      <c r="B20" s="7" t="s">
        <v>20</v>
      </c>
      <c r="C20" s="3" t="s">
        <v>12</v>
      </c>
      <c r="D20" s="5">
        <v>9.4803026971120019</v>
      </c>
      <c r="E20" s="5">
        <v>10.211279138883755</v>
      </c>
      <c r="F20" s="5">
        <v>14.096709950076292</v>
      </c>
      <c r="G20" s="5">
        <v>13.601530898391239</v>
      </c>
      <c r="H20" s="5">
        <v>11.852955964763034</v>
      </c>
      <c r="I20" s="6">
        <v>11.992194250353121</v>
      </c>
      <c r="J20" s="6">
        <v>10.178726085123991</v>
      </c>
      <c r="K20" s="6">
        <v>9.9333991982548451</v>
      </c>
      <c r="L20" s="8">
        <v>17.419625588276933</v>
      </c>
      <c r="M20" s="8">
        <v>10.978156760027199</v>
      </c>
      <c r="N20" s="5">
        <v>16.541347109812595</v>
      </c>
      <c r="O20" s="5">
        <v>10.265660266938241</v>
      </c>
    </row>
    <row r="21" spans="1:17" x14ac:dyDescent="0.2">
      <c r="A21" s="7" t="s">
        <v>22</v>
      </c>
      <c r="B21" s="7" t="s">
        <v>20</v>
      </c>
      <c r="C21" s="3" t="s">
        <v>13</v>
      </c>
      <c r="D21" s="5">
        <v>0</v>
      </c>
      <c r="E21" s="5">
        <v>67.449199005294631</v>
      </c>
      <c r="F21" s="5">
        <v>35.205776835599615</v>
      </c>
      <c r="G21" s="5">
        <v>50.985818900935357</v>
      </c>
      <c r="H21" s="5">
        <v>53.254958631958999</v>
      </c>
      <c r="I21" s="6">
        <v>53.980902179825023</v>
      </c>
      <c r="J21" s="6">
        <v>60.994791719591582</v>
      </c>
      <c r="K21" s="6">
        <v>66.937587445747496</v>
      </c>
      <c r="L21" s="5">
        <v>0</v>
      </c>
      <c r="M21" s="5">
        <v>0</v>
      </c>
      <c r="N21" s="5">
        <v>0</v>
      </c>
      <c r="O21" s="5">
        <v>13.874681454533714</v>
      </c>
    </row>
    <row r="22" spans="1:17" x14ac:dyDescent="0.2">
      <c r="A22" s="7" t="s">
        <v>22</v>
      </c>
      <c r="B22" s="7" t="s">
        <v>20</v>
      </c>
      <c r="C22" s="3" t="s">
        <v>63</v>
      </c>
      <c r="D22" s="5">
        <f>P12*Q12</f>
        <v>47.8</v>
      </c>
      <c r="E22" s="5">
        <v>0</v>
      </c>
      <c r="F22" s="5">
        <v>0</v>
      </c>
      <c r="G22" s="5">
        <v>0</v>
      </c>
      <c r="H22" s="5">
        <v>0</v>
      </c>
      <c r="I22" s="6">
        <v>0</v>
      </c>
      <c r="J22" s="6">
        <v>0</v>
      </c>
      <c r="K22" s="6">
        <v>0</v>
      </c>
      <c r="L22" s="5">
        <v>0</v>
      </c>
      <c r="M22" s="5">
        <v>0</v>
      </c>
      <c r="N22" s="5">
        <v>0</v>
      </c>
      <c r="O22" s="5">
        <v>0</v>
      </c>
      <c r="P22" t="s">
        <v>69</v>
      </c>
    </row>
    <row r="23" spans="1:17" x14ac:dyDescent="0.2">
      <c r="A23" s="7" t="s">
        <v>22</v>
      </c>
      <c r="B23" s="7" t="s">
        <v>20</v>
      </c>
      <c r="C23" s="3" t="s">
        <v>14</v>
      </c>
      <c r="D23" s="5">
        <v>0</v>
      </c>
      <c r="E23" s="5">
        <v>12.694115027408062</v>
      </c>
      <c r="F23" s="5">
        <v>35.337701054707644</v>
      </c>
      <c r="G23" s="5">
        <v>20.470749840450491</v>
      </c>
      <c r="H23" s="5">
        <v>17.818172441840368</v>
      </c>
      <c r="I23" s="6">
        <v>18.061060384131544</v>
      </c>
      <c r="J23" s="6">
        <v>7.6529191705747142</v>
      </c>
      <c r="K23" s="6">
        <v>3.7326898958893051</v>
      </c>
      <c r="L23" s="5">
        <v>0</v>
      </c>
      <c r="M23" s="5">
        <v>0</v>
      </c>
      <c r="N23" s="5">
        <v>0</v>
      </c>
      <c r="O23" s="5">
        <v>0</v>
      </c>
    </row>
    <row r="24" spans="1:17" x14ac:dyDescent="0.2">
      <c r="A24" s="7" t="s">
        <v>22</v>
      </c>
      <c r="B24" s="7" t="s">
        <v>20</v>
      </c>
      <c r="C24" s="3" t="s">
        <v>15</v>
      </c>
      <c r="D24" s="5">
        <v>0</v>
      </c>
      <c r="E24" s="5">
        <v>0</v>
      </c>
      <c r="F24" s="5">
        <v>32.945075444521258</v>
      </c>
      <c r="G24" s="5">
        <v>28.627091368598755</v>
      </c>
      <c r="H24" s="5">
        <v>16.611749430760391</v>
      </c>
      <c r="I24" s="6">
        <v>16.83819204996075</v>
      </c>
      <c r="J24" s="6">
        <v>7.1347595321801256</v>
      </c>
      <c r="K24" s="6">
        <v>3.4799589832030953</v>
      </c>
      <c r="L24" s="5">
        <v>0</v>
      </c>
      <c r="M24" s="5">
        <v>0</v>
      </c>
      <c r="N24" s="5">
        <v>0</v>
      </c>
      <c r="O24" s="5">
        <v>0</v>
      </c>
    </row>
    <row r="25" spans="1:17" x14ac:dyDescent="0.2">
      <c r="A25" s="7" t="s">
        <v>22</v>
      </c>
      <c r="B25" s="7" t="s">
        <v>20</v>
      </c>
      <c r="C25" s="3" t="s">
        <v>16</v>
      </c>
      <c r="D25" s="6">
        <v>123.93894917103127</v>
      </c>
      <c r="E25" s="6">
        <v>93.206005982251412</v>
      </c>
      <c r="F25" s="6">
        <v>102.7029964767007</v>
      </c>
      <c r="G25" s="6">
        <v>101.23202821635668</v>
      </c>
      <c r="H25" s="6">
        <v>96.827189571828356</v>
      </c>
      <c r="I25" s="6">
        <v>93.51270543865347</v>
      </c>
      <c r="J25" s="6">
        <v>88.273525760668548</v>
      </c>
      <c r="K25" s="6">
        <v>88.333642323483076</v>
      </c>
      <c r="L25" s="5">
        <v>68.463526493138247</v>
      </c>
      <c r="M25" s="5">
        <v>55.163803501604328</v>
      </c>
      <c r="N25" s="5">
        <v>0</v>
      </c>
      <c r="O25" s="5">
        <v>0</v>
      </c>
    </row>
    <row r="26" spans="1:17" x14ac:dyDescent="0.2">
      <c r="A26" s="7" t="s">
        <v>22</v>
      </c>
      <c r="B26" s="7" t="s">
        <v>20</v>
      </c>
      <c r="C26" s="3" t="s">
        <v>17</v>
      </c>
      <c r="D26" s="5">
        <v>61.694218618696176</v>
      </c>
      <c r="E26" s="5">
        <v>38.391492082276947</v>
      </c>
      <c r="F26" s="5">
        <v>45.599097728886264</v>
      </c>
      <c r="G26" s="5">
        <v>44.493356269259259</v>
      </c>
      <c r="H26" s="5">
        <v>41.026334602019844</v>
      </c>
      <c r="I26" s="6">
        <v>40.87410032296183</v>
      </c>
      <c r="J26" s="6">
        <v>37.09547670806424</v>
      </c>
      <c r="K26" s="6">
        <v>36.843653785525404</v>
      </c>
      <c r="L26" s="5">
        <v>32.630158564862604</v>
      </c>
      <c r="M26" s="5">
        <v>4.2494985492285977</v>
      </c>
      <c r="N26" s="5">
        <v>0</v>
      </c>
      <c r="O26" s="5">
        <v>0</v>
      </c>
    </row>
    <row r="27" spans="1:17" x14ac:dyDescent="0.2">
      <c r="A27" s="7" t="s">
        <v>22</v>
      </c>
      <c r="B27" s="7" t="s">
        <v>20</v>
      </c>
      <c r="C27" s="3" t="s">
        <v>30</v>
      </c>
      <c r="D27" s="5">
        <v>97.910063932220581</v>
      </c>
      <c r="E27" s="5">
        <v>87.791729785765042</v>
      </c>
      <c r="F27" s="5">
        <v>87.512648329020379</v>
      </c>
      <c r="G27" s="5">
        <v>87.823842983224239</v>
      </c>
      <c r="H27" s="5">
        <v>85.965300334237384</v>
      </c>
      <c r="I27" s="6">
        <v>67.515477774700543</v>
      </c>
      <c r="J27" s="6">
        <v>67.740898202589804</v>
      </c>
      <c r="K27" s="6">
        <v>68.729444749285918</v>
      </c>
      <c r="L27" s="5">
        <v>0</v>
      </c>
      <c r="M27" s="5">
        <v>0</v>
      </c>
      <c r="N27" s="5">
        <v>0</v>
      </c>
      <c r="O27" s="5">
        <v>0</v>
      </c>
    </row>
    <row r="28" spans="1:17" x14ac:dyDescent="0.2">
      <c r="A28" s="7" t="s">
        <v>22</v>
      </c>
      <c r="B28" s="7" t="s">
        <v>20</v>
      </c>
      <c r="C28" s="3" t="s">
        <v>18</v>
      </c>
      <c r="D28" s="5">
        <v>0</v>
      </c>
      <c r="E28" s="5">
        <v>0</v>
      </c>
      <c r="F28" s="5">
        <v>0</v>
      </c>
      <c r="G28" s="5">
        <v>0</v>
      </c>
      <c r="H28" s="5">
        <v>0</v>
      </c>
      <c r="I28" s="6">
        <v>3.5534461986684498</v>
      </c>
      <c r="J28" s="6">
        <v>3.5653104317152526</v>
      </c>
      <c r="K28" s="6">
        <v>3.6173391973308378</v>
      </c>
      <c r="L28" s="5">
        <v>0</v>
      </c>
      <c r="M28" s="5">
        <v>0</v>
      </c>
      <c r="N28" s="5">
        <v>0</v>
      </c>
      <c r="O28" s="5">
        <v>0</v>
      </c>
    </row>
    <row r="29" spans="1:17" x14ac:dyDescent="0.2">
      <c r="A29" s="7" t="s">
        <v>19</v>
      </c>
      <c r="B29" s="3" t="s">
        <v>23</v>
      </c>
      <c r="C29" s="3" t="s">
        <v>12</v>
      </c>
      <c r="D29" s="5">
        <v>2.026972614122498</v>
      </c>
      <c r="E29" s="5">
        <v>2.1684029379256224</v>
      </c>
      <c r="F29" s="5">
        <v>2.9882649437798148</v>
      </c>
      <c r="G29" s="5">
        <v>2.8837337093158535</v>
      </c>
      <c r="H29" s="5">
        <v>2.5143551185554545</v>
      </c>
      <c r="I29" s="6">
        <v>2.5407925324974014</v>
      </c>
      <c r="J29" s="6">
        <v>2.1548791730731858</v>
      </c>
      <c r="K29" s="6">
        <v>2.1023670442865128</v>
      </c>
      <c r="L29" s="8">
        <v>3.0132445680009088</v>
      </c>
      <c r="M29" s="8">
        <v>1.899000128112772</v>
      </c>
      <c r="N29" s="5">
        <v>2.8613200710584605</v>
      </c>
      <c r="O29" s="5">
        <v>1.7757525774326448</v>
      </c>
    </row>
    <row r="30" spans="1:17" x14ac:dyDescent="0.2">
      <c r="A30" s="7" t="s">
        <v>19</v>
      </c>
      <c r="B30" s="3" t="s">
        <v>23</v>
      </c>
      <c r="C30" s="3" t="s">
        <v>63</v>
      </c>
      <c r="D30" s="5">
        <f>Q10*8</f>
        <v>3.8239999999999998</v>
      </c>
      <c r="E30" s="5">
        <v>0</v>
      </c>
      <c r="F30" s="5">
        <v>0</v>
      </c>
      <c r="G30" s="5">
        <v>0</v>
      </c>
      <c r="H30" s="5">
        <v>0</v>
      </c>
      <c r="I30" s="5">
        <v>0</v>
      </c>
      <c r="J30" s="5">
        <v>0</v>
      </c>
      <c r="K30" s="5">
        <v>0</v>
      </c>
      <c r="L30" s="5">
        <v>0</v>
      </c>
      <c r="M30" s="5">
        <v>0</v>
      </c>
      <c r="N30" s="5">
        <v>0</v>
      </c>
      <c r="O30" s="5">
        <v>0</v>
      </c>
      <c r="P30" t="s">
        <v>69</v>
      </c>
    </row>
    <row r="31" spans="1:17" x14ac:dyDescent="0.2">
      <c r="A31" s="7" t="s">
        <v>19</v>
      </c>
      <c r="B31" s="3" t="s">
        <v>23</v>
      </c>
      <c r="C31" s="3" t="s">
        <v>13</v>
      </c>
      <c r="D31" s="5">
        <v>0</v>
      </c>
      <c r="E31" s="5">
        <v>14.14088014005709</v>
      </c>
      <c r="F31" s="5">
        <v>7.3842082938262337</v>
      </c>
      <c r="G31" s="5">
        <v>10.693299374195643</v>
      </c>
      <c r="H31" s="5">
        <v>11.167870374753006</v>
      </c>
      <c r="I31" s="6">
        <v>11.317555046206625</v>
      </c>
      <c r="J31" s="6">
        <v>12.758791928307691</v>
      </c>
      <c r="K31" s="6">
        <v>13.99237661264223</v>
      </c>
      <c r="L31" s="5">
        <v>0</v>
      </c>
      <c r="M31" s="5">
        <v>0</v>
      </c>
      <c r="N31" s="5">
        <v>0</v>
      </c>
      <c r="O31" s="5">
        <v>2.4000405929363091</v>
      </c>
    </row>
    <row r="32" spans="1:17" x14ac:dyDescent="0.2">
      <c r="A32" s="7" t="s">
        <v>19</v>
      </c>
      <c r="B32" s="3" t="s">
        <v>23</v>
      </c>
      <c r="C32" s="3" t="s">
        <v>14</v>
      </c>
      <c r="D32" s="5">
        <v>0</v>
      </c>
      <c r="E32" s="5">
        <v>2.6613504939114829</v>
      </c>
      <c r="F32" s="5">
        <v>7.4118786366067173</v>
      </c>
      <c r="G32" s="5">
        <v>4.2933478597945909</v>
      </c>
      <c r="H32" s="5">
        <v>3.7365729925861273</v>
      </c>
      <c r="I32" s="6">
        <v>3.7866548508088749</v>
      </c>
      <c r="J32" s="6">
        <v>1.6008252604649382</v>
      </c>
      <c r="K32" s="6">
        <v>0.78026718312516008</v>
      </c>
      <c r="L32" s="5">
        <v>0</v>
      </c>
      <c r="M32" s="5">
        <v>0</v>
      </c>
      <c r="N32" s="5">
        <v>0</v>
      </c>
      <c r="O32" s="5">
        <v>0</v>
      </c>
    </row>
    <row r="33" spans="1:16" x14ac:dyDescent="0.2">
      <c r="A33" s="7" t="s">
        <v>19</v>
      </c>
      <c r="B33" s="3" t="s">
        <v>23</v>
      </c>
      <c r="C33" s="3" t="s">
        <v>15</v>
      </c>
      <c r="D33" s="5">
        <v>0</v>
      </c>
      <c r="E33" s="5">
        <v>0</v>
      </c>
      <c r="F33" s="5">
        <v>6.9100392379971662</v>
      </c>
      <c r="G33" s="5">
        <v>6.0039843394819723</v>
      </c>
      <c r="H33" s="5">
        <v>3.4835791653263506</v>
      </c>
      <c r="I33" s="6">
        <v>3.5302701086618251</v>
      </c>
      <c r="J33" s="6">
        <v>1.4924374649574701</v>
      </c>
      <c r="K33" s="6">
        <v>0.72743728221442883</v>
      </c>
      <c r="L33" s="5">
        <v>0</v>
      </c>
      <c r="M33" s="5">
        <v>0</v>
      </c>
      <c r="N33" s="5">
        <v>0</v>
      </c>
      <c r="O33" s="5">
        <v>0</v>
      </c>
    </row>
    <row r="34" spans="1:16" x14ac:dyDescent="0.2">
      <c r="A34" s="7" t="s">
        <v>19</v>
      </c>
      <c r="B34" s="3" t="s">
        <v>23</v>
      </c>
      <c r="C34" s="3" t="s">
        <v>16</v>
      </c>
      <c r="D34" s="6">
        <v>36.579395687725956</v>
      </c>
      <c r="E34" s="6">
        <v>22.726550859913182</v>
      </c>
      <c r="F34" s="6">
        <v>29.278921272672999</v>
      </c>
      <c r="G34" s="6">
        <v>29.07164382412105</v>
      </c>
      <c r="H34" s="6">
        <v>23.483177628411241</v>
      </c>
      <c r="I34" s="6">
        <v>22.734144949060873</v>
      </c>
      <c r="J34" s="6">
        <v>22.039861387679537</v>
      </c>
      <c r="K34" s="6">
        <v>22.100435296113876</v>
      </c>
      <c r="L34" s="5">
        <v>10.894461240289242</v>
      </c>
      <c r="M34" s="5">
        <v>8.7835470205862389</v>
      </c>
      <c r="N34" s="5">
        <v>0</v>
      </c>
      <c r="O34" s="5">
        <v>0</v>
      </c>
    </row>
    <row r="35" spans="1:16" x14ac:dyDescent="0.2">
      <c r="A35" s="7" t="s">
        <v>19</v>
      </c>
      <c r="B35" s="3" t="s">
        <v>23</v>
      </c>
      <c r="C35" s="3" t="s">
        <v>17</v>
      </c>
      <c r="D35" s="5">
        <v>16.504428486749351</v>
      </c>
      <c r="E35" s="5">
        <v>9.0727233003735996</v>
      </c>
      <c r="F35" s="5">
        <v>10.665367818538659</v>
      </c>
      <c r="G35" s="5">
        <v>10.445925352954864</v>
      </c>
      <c r="H35" s="5">
        <v>9.6339644566988714</v>
      </c>
      <c r="I35" s="6">
        <v>9.7811245848001089</v>
      </c>
      <c r="J35" s="6">
        <v>9.8532029136474897</v>
      </c>
      <c r="K35" s="6">
        <v>10.021570934976447</v>
      </c>
      <c r="L35" s="5">
        <v>11.273937007381921</v>
      </c>
      <c r="M35" s="5">
        <v>5.2387388453555719</v>
      </c>
      <c r="N35" s="5">
        <v>0</v>
      </c>
      <c r="O35" s="5">
        <v>0</v>
      </c>
    </row>
    <row r="36" spans="1:16" x14ac:dyDescent="0.2">
      <c r="A36" s="7" t="s">
        <v>19</v>
      </c>
      <c r="B36" s="3" t="s">
        <v>23</v>
      </c>
      <c r="C36" s="3" t="s">
        <v>30</v>
      </c>
      <c r="D36" s="5">
        <v>20.487253131252725</v>
      </c>
      <c r="E36" s="5">
        <v>18.437138230072641</v>
      </c>
      <c r="F36" s="5">
        <v>18.372168674242275</v>
      </c>
      <c r="G36" s="5">
        <v>18.44572822378818</v>
      </c>
      <c r="H36" s="5">
        <v>18.052276821233594</v>
      </c>
      <c r="I36" s="6">
        <v>14.174749904222439</v>
      </c>
      <c r="J36" s="6">
        <v>14.183720857718701</v>
      </c>
      <c r="K36" s="6">
        <v>14.374493095470285</v>
      </c>
      <c r="L36" s="5">
        <v>0</v>
      </c>
      <c r="M36" s="5">
        <v>0</v>
      </c>
      <c r="N36" s="5">
        <v>0</v>
      </c>
      <c r="O36" s="5">
        <v>0</v>
      </c>
    </row>
    <row r="37" spans="1:16" x14ac:dyDescent="0.2">
      <c r="A37" s="7" t="s">
        <v>19</v>
      </c>
      <c r="B37" s="3" t="s">
        <v>23</v>
      </c>
      <c r="C37" s="3" t="s">
        <v>18</v>
      </c>
      <c r="D37" s="5">
        <v>0</v>
      </c>
      <c r="E37" s="5">
        <v>0</v>
      </c>
      <c r="F37" s="5">
        <v>0</v>
      </c>
      <c r="G37" s="5">
        <v>0</v>
      </c>
      <c r="H37" s="5">
        <v>0</v>
      </c>
      <c r="I37" s="6">
        <v>0.7460394686432863</v>
      </c>
      <c r="J37" s="6">
        <v>0.7465116240904579</v>
      </c>
      <c r="K37" s="6">
        <v>0.75655226818264665</v>
      </c>
      <c r="L37" s="5">
        <v>0</v>
      </c>
      <c r="M37" s="5">
        <v>0</v>
      </c>
      <c r="N37" s="5">
        <v>0</v>
      </c>
      <c r="O37" s="5">
        <v>0</v>
      </c>
    </row>
    <row r="38" spans="1:16" x14ac:dyDescent="0.2">
      <c r="A38" s="7" t="s">
        <v>21</v>
      </c>
      <c r="B38" s="3" t="s">
        <v>23</v>
      </c>
      <c r="C38" s="3" t="s">
        <v>12</v>
      </c>
      <c r="D38" s="5">
        <v>0.93149215417411257</v>
      </c>
      <c r="E38" s="5">
        <v>0.99595878026080331</v>
      </c>
      <c r="F38" s="5">
        <v>1.3722546729844054</v>
      </c>
      <c r="G38" s="5">
        <v>1.3242848078978913</v>
      </c>
      <c r="H38" s="5">
        <v>1.154766646259263</v>
      </c>
      <c r="I38" s="6">
        <v>1.1669945978040246</v>
      </c>
      <c r="J38" s="6">
        <v>0.99024565872488657</v>
      </c>
      <c r="K38" s="6">
        <v>0.96614024397475506</v>
      </c>
      <c r="L38" s="8">
        <v>1.3833645124236875</v>
      </c>
      <c r="M38" s="8">
        <v>0.87182083200836702</v>
      </c>
      <c r="N38" s="5">
        <v>1.3136167860459924</v>
      </c>
      <c r="O38" s="5">
        <v>0.81523853873399765</v>
      </c>
    </row>
    <row r="39" spans="1:16" x14ac:dyDescent="0.2">
      <c r="A39" s="7" t="s">
        <v>21</v>
      </c>
      <c r="B39" s="3" t="s">
        <v>23</v>
      </c>
      <c r="C39" s="3" t="s">
        <v>63</v>
      </c>
      <c r="D39" s="5">
        <f>Q11*12</f>
        <v>5.7359999999999998</v>
      </c>
      <c r="E39" s="5">
        <v>0</v>
      </c>
      <c r="F39" s="5">
        <v>0</v>
      </c>
      <c r="G39" s="5">
        <v>0</v>
      </c>
      <c r="H39" s="5">
        <v>0</v>
      </c>
      <c r="I39" s="5">
        <v>0</v>
      </c>
      <c r="J39" s="5">
        <v>0</v>
      </c>
      <c r="K39" s="5">
        <v>0</v>
      </c>
      <c r="L39" s="5">
        <v>0</v>
      </c>
      <c r="M39" s="5">
        <v>0</v>
      </c>
      <c r="N39" s="5">
        <v>0</v>
      </c>
      <c r="O39" s="5">
        <v>0</v>
      </c>
      <c r="P39" t="s">
        <v>69</v>
      </c>
    </row>
    <row r="40" spans="1:16" x14ac:dyDescent="0.2">
      <c r="A40" s="7" t="s">
        <v>21</v>
      </c>
      <c r="B40" s="3" t="s">
        <v>23</v>
      </c>
      <c r="C40" s="3" t="s">
        <v>13</v>
      </c>
      <c r="D40" s="5">
        <v>0</v>
      </c>
      <c r="E40" s="5">
        <v>6.4889860663304484</v>
      </c>
      <c r="F40" s="5">
        <v>3.3886845966621486</v>
      </c>
      <c r="G40" s="5">
        <v>4.9072290445551063</v>
      </c>
      <c r="H40" s="5">
        <v>5.1249963981176982</v>
      </c>
      <c r="I40" s="6">
        <v>5.1948470546795269</v>
      </c>
      <c r="J40" s="6">
        <v>5.8595568024333318</v>
      </c>
      <c r="K40" s="6">
        <v>6.426090419902776</v>
      </c>
      <c r="L40" s="5">
        <v>0</v>
      </c>
      <c r="M40" s="5">
        <v>0</v>
      </c>
      <c r="N40" s="5">
        <v>0</v>
      </c>
      <c r="O40" s="5">
        <v>1.1018458375076687</v>
      </c>
    </row>
    <row r="41" spans="1:16" x14ac:dyDescent="0.2">
      <c r="A41" s="7" t="s">
        <v>21</v>
      </c>
      <c r="B41" s="3" t="s">
        <v>23</v>
      </c>
      <c r="C41" s="3" t="s">
        <v>14</v>
      </c>
      <c r="D41" s="5">
        <v>0</v>
      </c>
      <c r="E41" s="5">
        <v>1.2212440881733944</v>
      </c>
      <c r="F41" s="5">
        <v>3.4013827845563012</v>
      </c>
      <c r="G41" s="5">
        <v>1.9702470284151417</v>
      </c>
      <c r="H41" s="5">
        <v>1.7147336498102306</v>
      </c>
      <c r="I41" s="6">
        <v>1.7381044508730172</v>
      </c>
      <c r="J41" s="6">
        <v>0.73518924026442745</v>
      </c>
      <c r="K41" s="6">
        <v>0.35834280403193725</v>
      </c>
      <c r="L41" s="5">
        <v>0</v>
      </c>
      <c r="M41" s="5">
        <v>0</v>
      </c>
      <c r="N41" s="5">
        <v>0</v>
      </c>
      <c r="O41" s="5">
        <v>0</v>
      </c>
    </row>
    <row r="42" spans="1:16" x14ac:dyDescent="0.2">
      <c r="A42" s="7" t="s">
        <v>21</v>
      </c>
      <c r="B42" s="3" t="s">
        <v>23</v>
      </c>
      <c r="C42" s="3" t="s">
        <v>15</v>
      </c>
      <c r="D42" s="5">
        <v>0</v>
      </c>
      <c r="E42" s="5">
        <v>0</v>
      </c>
      <c r="F42" s="5">
        <v>3.1710838313850869</v>
      </c>
      <c r="G42" s="5">
        <v>2.7552699408059014</v>
      </c>
      <c r="H42" s="5">
        <v>1.5986334077816744</v>
      </c>
      <c r="I42" s="6">
        <v>1.620421831511345</v>
      </c>
      <c r="J42" s="6">
        <v>0.68541145189424124</v>
      </c>
      <c r="K42" s="6">
        <v>0.33408032671838844</v>
      </c>
      <c r="L42" s="5">
        <v>0</v>
      </c>
      <c r="M42" s="5">
        <v>0</v>
      </c>
      <c r="N42" s="5">
        <v>0</v>
      </c>
      <c r="O42" s="5">
        <v>0</v>
      </c>
    </row>
    <row r="43" spans="1:16" x14ac:dyDescent="0.2">
      <c r="A43" s="7" t="s">
        <v>21</v>
      </c>
      <c r="B43" s="3" t="s">
        <v>23</v>
      </c>
      <c r="C43" s="3" t="s">
        <v>16</v>
      </c>
      <c r="D43" s="5">
        <v>24.708652208050328</v>
      </c>
      <c r="E43" s="5">
        <v>19.367462858230208</v>
      </c>
      <c r="F43" s="5">
        <v>20.731000188435921</v>
      </c>
      <c r="G43" s="5">
        <v>20.664552740519994</v>
      </c>
      <c r="H43" s="5">
        <v>19.936754539295215</v>
      </c>
      <c r="I43" s="5">
        <v>19.204131722624126</v>
      </c>
      <c r="J43" s="5">
        <v>14.778317870004596</v>
      </c>
      <c r="K43" s="5">
        <v>14.817900671548816</v>
      </c>
      <c r="L43" s="5">
        <v>5.9519407240006412</v>
      </c>
      <c r="M43" s="5">
        <v>4.7927609295114237</v>
      </c>
      <c r="N43" s="5">
        <v>0</v>
      </c>
      <c r="O43" s="5">
        <v>0</v>
      </c>
    </row>
    <row r="44" spans="1:16" x14ac:dyDescent="0.2">
      <c r="A44" s="7" t="s">
        <v>21</v>
      </c>
      <c r="B44" s="3" t="s">
        <v>23</v>
      </c>
      <c r="C44" s="3" t="s">
        <v>17</v>
      </c>
      <c r="D44" s="5">
        <v>9.0681642385524359</v>
      </c>
      <c r="E44" s="5">
        <v>5.3932922469494633</v>
      </c>
      <c r="F44" s="5">
        <v>6.2990466991936049</v>
      </c>
      <c r="G44" s="5">
        <v>6.1804874004006374</v>
      </c>
      <c r="H44" s="5">
        <v>5.717337358957165</v>
      </c>
      <c r="I44" s="6">
        <v>5.6851065208204217</v>
      </c>
      <c r="J44" s="6">
        <v>5.5586822949719581</v>
      </c>
      <c r="K44" s="6">
        <v>5.6423258078112593</v>
      </c>
      <c r="L44" s="5">
        <v>6.7622338040325047</v>
      </c>
      <c r="M44" s="5">
        <v>3.6742206228743295</v>
      </c>
      <c r="N44" s="5">
        <v>0</v>
      </c>
      <c r="O44" s="5">
        <v>0</v>
      </c>
    </row>
    <row r="45" spans="1:16" x14ac:dyDescent="0.2">
      <c r="A45" s="7" t="s">
        <v>21</v>
      </c>
      <c r="B45" s="3" t="s">
        <v>23</v>
      </c>
      <c r="C45" s="3" t="s">
        <v>30</v>
      </c>
      <c r="D45" s="5">
        <v>9.6981862399472636</v>
      </c>
      <c r="E45" s="5">
        <v>8.7891514524188246</v>
      </c>
      <c r="F45" s="5">
        <v>8.7325049907578727</v>
      </c>
      <c r="G45" s="5">
        <v>8.772518775958039</v>
      </c>
      <c r="H45" s="5">
        <v>8.6005265660026584</v>
      </c>
      <c r="I45" s="6">
        <v>6.7601256012932485</v>
      </c>
      <c r="J45" s="6">
        <v>6.7829246394568905</v>
      </c>
      <c r="K45" s="6">
        <v>6.8750482724054427</v>
      </c>
      <c r="L45" s="5">
        <v>0</v>
      </c>
      <c r="M45" s="5">
        <v>0</v>
      </c>
      <c r="N45" s="5">
        <v>0</v>
      </c>
      <c r="O45" s="5">
        <v>0</v>
      </c>
    </row>
    <row r="46" spans="1:16" x14ac:dyDescent="0.2">
      <c r="A46" s="7" t="s">
        <v>21</v>
      </c>
      <c r="B46" s="3" t="s">
        <v>23</v>
      </c>
      <c r="C46" s="3" t="s">
        <v>18</v>
      </c>
      <c r="D46" s="5">
        <v>0</v>
      </c>
      <c r="E46" s="5">
        <v>0</v>
      </c>
      <c r="F46" s="5">
        <v>0</v>
      </c>
      <c r="G46" s="5">
        <v>0</v>
      </c>
      <c r="H46" s="5">
        <v>0</v>
      </c>
      <c r="I46" s="6">
        <v>0.35579608427859205</v>
      </c>
      <c r="J46" s="6">
        <v>0.35699603365562582</v>
      </c>
      <c r="K46" s="6">
        <v>0.36184464591607596</v>
      </c>
      <c r="L46" s="5">
        <v>0</v>
      </c>
      <c r="M46" s="5">
        <v>0</v>
      </c>
      <c r="N46" s="5">
        <v>0</v>
      </c>
      <c r="O46" s="5">
        <v>0</v>
      </c>
    </row>
    <row r="47" spans="1:16" x14ac:dyDescent="0.2">
      <c r="A47" s="7" t="s">
        <v>22</v>
      </c>
      <c r="B47" s="3" t="s">
        <v>23</v>
      </c>
      <c r="C47" s="3" t="s">
        <v>12</v>
      </c>
      <c r="D47" s="5">
        <v>1.405418973870256</v>
      </c>
      <c r="E47" s="5">
        <v>1.5016970735485862</v>
      </c>
      <c r="F47" s="5">
        <v>2.0689709297703245</v>
      </c>
      <c r="G47" s="5">
        <v>1.9966550328664394</v>
      </c>
      <c r="H47" s="5">
        <v>1.7411093441525998</v>
      </c>
      <c r="I47" s="6">
        <v>1.7595233588736154</v>
      </c>
      <c r="J47" s="6">
        <v>1.4945286419659531</v>
      </c>
      <c r="K47" s="6">
        <v>1.4587327018721041</v>
      </c>
      <c r="L47" s="8">
        <v>2.0856586851480183</v>
      </c>
      <c r="M47" s="8">
        <v>1.3144190658653523</v>
      </c>
      <c r="N47" s="5">
        <v>1.9805020543522054</v>
      </c>
      <c r="O47" s="5">
        <v>1.2291115779737323</v>
      </c>
    </row>
    <row r="48" spans="1:16" x14ac:dyDescent="0.2">
      <c r="A48" s="7" t="s">
        <v>22</v>
      </c>
      <c r="B48" s="3" t="s">
        <v>23</v>
      </c>
      <c r="C48" s="3" t="s">
        <v>13</v>
      </c>
      <c r="D48" s="5">
        <v>0</v>
      </c>
      <c r="E48" s="5">
        <v>9.7822756591416731</v>
      </c>
      <c r="F48" s="5">
        <v>5.1085162713913075</v>
      </c>
      <c r="G48" s="5">
        <v>7.3977449846041772</v>
      </c>
      <c r="H48" s="5">
        <v>7.7260664833335158</v>
      </c>
      <c r="I48" s="6">
        <v>7.8313931630479576</v>
      </c>
      <c r="J48" s="6">
        <v>8.8461810414386157</v>
      </c>
      <c r="K48" s="6">
        <v>9.706936810931202</v>
      </c>
      <c r="L48" s="5">
        <v>0</v>
      </c>
      <c r="M48" s="5">
        <v>0</v>
      </c>
      <c r="N48" s="5">
        <v>0</v>
      </c>
      <c r="O48" s="5">
        <v>1.6612211171051223</v>
      </c>
    </row>
    <row r="49" spans="1:16" x14ac:dyDescent="0.2">
      <c r="A49" s="7" t="s">
        <v>22</v>
      </c>
      <c r="B49" s="3" t="s">
        <v>23</v>
      </c>
      <c r="C49" s="3" t="s">
        <v>14</v>
      </c>
      <c r="D49" s="5">
        <v>0</v>
      </c>
      <c r="E49" s="5">
        <v>1.8410497719507493</v>
      </c>
      <c r="F49" s="5">
        <v>5.1276590678434646</v>
      </c>
      <c r="G49" s="5">
        <v>2.9701864210030604</v>
      </c>
      <c r="H49" s="5">
        <v>2.585005949371737</v>
      </c>
      <c r="I49" s="6">
        <v>2.6202464037836601</v>
      </c>
      <c r="J49" s="6">
        <v>1.1099162169391452</v>
      </c>
      <c r="K49" s="6">
        <v>0.54129505315030157</v>
      </c>
      <c r="L49" s="5">
        <v>0</v>
      </c>
      <c r="M49" s="5">
        <v>0</v>
      </c>
      <c r="N49" s="5">
        <v>0</v>
      </c>
      <c r="O49" s="5">
        <v>0</v>
      </c>
    </row>
    <row r="50" spans="1:16" x14ac:dyDescent="0.2">
      <c r="A50" s="7" t="s">
        <v>22</v>
      </c>
      <c r="B50" s="3" t="s">
        <v>23</v>
      </c>
      <c r="C50" s="3" t="s">
        <v>15</v>
      </c>
      <c r="D50" s="5">
        <v>0</v>
      </c>
      <c r="E50" s="5">
        <v>0</v>
      </c>
      <c r="F50" s="5">
        <v>4.7804783503702692</v>
      </c>
      <c r="G50" s="5">
        <v>4.1536240107731572</v>
      </c>
      <c r="H50" s="5">
        <v>2.4099817895551205</v>
      </c>
      <c r="I50" s="6">
        <v>2.4428362026790142</v>
      </c>
      <c r="J50" s="6">
        <v>1.0347666207133315</v>
      </c>
      <c r="K50" s="6">
        <v>0.50464534566566377</v>
      </c>
      <c r="L50" s="5">
        <v>0</v>
      </c>
      <c r="M50" s="5">
        <v>0</v>
      </c>
      <c r="N50" s="5">
        <v>0</v>
      </c>
      <c r="O50" s="5">
        <v>0</v>
      </c>
    </row>
    <row r="51" spans="1:16" x14ac:dyDescent="0.2">
      <c r="A51" s="7" t="s">
        <v>22</v>
      </c>
      <c r="B51" s="3" t="s">
        <v>23</v>
      </c>
      <c r="C51" s="3" t="s">
        <v>16</v>
      </c>
      <c r="D51" s="5">
        <v>46.129441712821048</v>
      </c>
      <c r="E51" s="5">
        <v>31.015104504093753</v>
      </c>
      <c r="F51" s="5">
        <v>33.036614026095783</v>
      </c>
      <c r="G51" s="5">
        <v>32.970847026715191</v>
      </c>
      <c r="H51" s="5">
        <v>31.910339914530848</v>
      </c>
      <c r="I51" s="5">
        <v>30.745987854489528</v>
      </c>
      <c r="J51" s="5">
        <v>29.493171015489775</v>
      </c>
      <c r="K51" s="5">
        <v>29.609978866669078</v>
      </c>
      <c r="L51" s="5">
        <v>8.2253410240281681</v>
      </c>
      <c r="M51" s="5">
        <v>6.627324746816841</v>
      </c>
      <c r="N51" s="5">
        <v>0</v>
      </c>
      <c r="O51" s="5">
        <v>0</v>
      </c>
    </row>
    <row r="52" spans="1:16" x14ac:dyDescent="0.2">
      <c r="A52" s="7" t="s">
        <v>22</v>
      </c>
      <c r="B52" s="3" t="s">
        <v>23</v>
      </c>
      <c r="C52" s="3" t="s">
        <v>17</v>
      </c>
      <c r="D52" s="5">
        <v>14.424635439674267</v>
      </c>
      <c r="E52" s="5">
        <v>9.340333916793373</v>
      </c>
      <c r="F52" s="5">
        <v>10.878676910726597</v>
      </c>
      <c r="G52" s="5">
        <v>10.683948733984444</v>
      </c>
      <c r="H52" s="5">
        <v>9.8958383945780231</v>
      </c>
      <c r="I52" s="6">
        <v>9.7525930660217188</v>
      </c>
      <c r="J52" s="6">
        <v>8.9307699249889509</v>
      </c>
      <c r="K52" s="6">
        <v>8.8802081027716682</v>
      </c>
      <c r="L52" s="5">
        <v>10.89532980784249</v>
      </c>
      <c r="M52" s="5">
        <v>6.0996005259783512</v>
      </c>
      <c r="N52" s="5">
        <v>0</v>
      </c>
      <c r="O52" s="5">
        <v>0</v>
      </c>
    </row>
    <row r="53" spans="1:16" x14ac:dyDescent="0.2">
      <c r="A53" s="7" t="s">
        <v>22</v>
      </c>
      <c r="B53" s="3" t="s">
        <v>23</v>
      </c>
      <c r="C53" s="3" t="s">
        <v>30</v>
      </c>
      <c r="D53" s="5">
        <v>14.73280988902169</v>
      </c>
      <c r="E53" s="5">
        <v>13.345828913926466</v>
      </c>
      <c r="F53" s="5">
        <v>13.252403618741759</v>
      </c>
      <c r="G53" s="5">
        <v>13.314560208665148</v>
      </c>
      <c r="H53" s="5">
        <v>13.057877197829063</v>
      </c>
      <c r="I53" s="6">
        <v>10.265653816556711</v>
      </c>
      <c r="J53" s="6">
        <v>10.321732787280586</v>
      </c>
      <c r="K53" s="6">
        <v>10.47673517948258</v>
      </c>
      <c r="L53" s="5">
        <v>0</v>
      </c>
      <c r="M53" s="5">
        <v>0</v>
      </c>
      <c r="N53" s="5">
        <v>0</v>
      </c>
      <c r="O53" s="5">
        <v>0</v>
      </c>
    </row>
    <row r="54" spans="1:16" x14ac:dyDescent="0.2">
      <c r="A54" s="7" t="s">
        <v>22</v>
      </c>
      <c r="B54" s="3" t="s">
        <v>23</v>
      </c>
      <c r="C54" s="3" t="s">
        <v>18</v>
      </c>
      <c r="D54" s="5">
        <v>0</v>
      </c>
      <c r="E54" s="5">
        <v>0</v>
      </c>
      <c r="F54" s="5">
        <v>0</v>
      </c>
      <c r="G54" s="5">
        <v>0</v>
      </c>
      <c r="H54" s="5">
        <v>0</v>
      </c>
      <c r="I54" s="6">
        <v>0.54029756929245853</v>
      </c>
      <c r="J54" s="6">
        <v>0.5432490940673993</v>
      </c>
      <c r="K54" s="6">
        <v>0.55140711470960946</v>
      </c>
      <c r="L54" s="5">
        <v>0</v>
      </c>
      <c r="M54" s="5">
        <v>0</v>
      </c>
      <c r="N54" s="5">
        <v>0</v>
      </c>
      <c r="O54" s="5">
        <v>0</v>
      </c>
    </row>
    <row r="55" spans="1:16" x14ac:dyDescent="0.2">
      <c r="A55" s="7" t="s">
        <v>22</v>
      </c>
      <c r="B55" s="3" t="s">
        <v>23</v>
      </c>
      <c r="C55" s="3" t="s">
        <v>63</v>
      </c>
      <c r="D55">
        <f>Q12*17</f>
        <v>8.1259999999999994</v>
      </c>
      <c r="E55" s="5">
        <v>0</v>
      </c>
      <c r="F55" s="5">
        <v>0</v>
      </c>
      <c r="G55" s="5">
        <v>0</v>
      </c>
      <c r="H55" s="5">
        <v>0</v>
      </c>
      <c r="I55" s="5">
        <v>0</v>
      </c>
      <c r="J55" s="5">
        <v>0</v>
      </c>
      <c r="K55" s="5">
        <v>0</v>
      </c>
      <c r="L55" s="5">
        <v>0</v>
      </c>
      <c r="M55" s="5">
        <v>0</v>
      </c>
      <c r="N55" s="5">
        <v>0</v>
      </c>
      <c r="O55" s="5">
        <v>0</v>
      </c>
      <c r="P55" t="s">
        <v>69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A7C08-CDDF-9E4B-8B00-D8F9F416E9B7}">
  <dimension ref="A1:D247"/>
  <sheetViews>
    <sheetView workbookViewId="0">
      <selection activeCell="A207" sqref="A207:C247"/>
    </sheetView>
  </sheetViews>
  <sheetFormatPr baseColWidth="10" defaultRowHeight="16" x14ac:dyDescent="0.2"/>
  <sheetData>
    <row r="1" spans="1:4" x14ac:dyDescent="0.2">
      <c r="A1" t="s">
        <v>47</v>
      </c>
      <c r="B1" t="s">
        <v>46</v>
      </c>
      <c r="C1" t="s">
        <v>59</v>
      </c>
      <c r="D1" t="s">
        <v>60</v>
      </c>
    </row>
    <row r="2" spans="1:4" x14ac:dyDescent="0.2">
      <c r="A2" t="s">
        <v>20</v>
      </c>
      <c r="B2" t="s">
        <v>19</v>
      </c>
      <c r="C2">
        <v>20.000000000000004</v>
      </c>
      <c r="D2">
        <v>2010</v>
      </c>
    </row>
    <row r="3" spans="1:4" x14ac:dyDescent="0.2">
      <c r="A3" t="s">
        <v>20</v>
      </c>
      <c r="B3" t="s">
        <v>19</v>
      </c>
      <c r="C3">
        <v>21.300000000000004</v>
      </c>
      <c r="D3">
        <v>2011</v>
      </c>
    </row>
    <row r="4" spans="1:4" x14ac:dyDescent="0.2">
      <c r="A4" t="s">
        <v>20</v>
      </c>
      <c r="B4" t="s">
        <v>19</v>
      </c>
      <c r="C4">
        <v>22.6</v>
      </c>
      <c r="D4">
        <v>2012</v>
      </c>
    </row>
    <row r="5" spans="1:4" x14ac:dyDescent="0.2">
      <c r="A5" t="s">
        <v>20</v>
      </c>
      <c r="B5" t="s">
        <v>19</v>
      </c>
      <c r="C5">
        <v>23.900000000000002</v>
      </c>
      <c r="D5">
        <v>2013</v>
      </c>
    </row>
    <row r="6" spans="1:4" x14ac:dyDescent="0.2">
      <c r="A6" t="s">
        <v>20</v>
      </c>
      <c r="B6" t="s">
        <v>19</v>
      </c>
      <c r="C6">
        <v>25.200000000000003</v>
      </c>
      <c r="D6">
        <v>2014</v>
      </c>
    </row>
    <row r="7" spans="1:4" x14ac:dyDescent="0.2">
      <c r="A7" t="s">
        <v>20</v>
      </c>
      <c r="B7" t="s">
        <v>19</v>
      </c>
      <c r="C7">
        <v>26.5</v>
      </c>
      <c r="D7">
        <v>2015</v>
      </c>
    </row>
    <row r="8" spans="1:4" x14ac:dyDescent="0.2">
      <c r="A8" t="s">
        <v>20</v>
      </c>
      <c r="B8" t="s">
        <v>19</v>
      </c>
      <c r="C8">
        <v>27.8</v>
      </c>
      <c r="D8">
        <v>2016</v>
      </c>
    </row>
    <row r="9" spans="1:4" x14ac:dyDescent="0.2">
      <c r="A9" t="s">
        <v>20</v>
      </c>
      <c r="B9" t="s">
        <v>19</v>
      </c>
      <c r="C9">
        <v>29.1</v>
      </c>
      <c r="D9">
        <v>2017</v>
      </c>
    </row>
    <row r="10" spans="1:4" x14ac:dyDescent="0.2">
      <c r="A10" t="s">
        <v>20</v>
      </c>
      <c r="B10" t="s">
        <v>19</v>
      </c>
      <c r="C10">
        <v>30.400000000000002</v>
      </c>
      <c r="D10">
        <v>2018</v>
      </c>
    </row>
    <row r="11" spans="1:4" x14ac:dyDescent="0.2">
      <c r="A11" t="s">
        <v>20</v>
      </c>
      <c r="B11" t="s">
        <v>19</v>
      </c>
      <c r="C11">
        <v>31.700000000000003</v>
      </c>
      <c r="D11">
        <v>2019</v>
      </c>
    </row>
    <row r="12" spans="1:4" x14ac:dyDescent="0.2">
      <c r="A12" t="s">
        <v>20</v>
      </c>
      <c r="B12" t="s">
        <v>19</v>
      </c>
      <c r="C12">
        <v>33</v>
      </c>
      <c r="D12">
        <v>2020</v>
      </c>
    </row>
    <row r="13" spans="1:4" x14ac:dyDescent="0.2">
      <c r="A13" t="s">
        <v>20</v>
      </c>
      <c r="B13" t="s">
        <v>19</v>
      </c>
      <c r="C13">
        <v>33.699999999999996</v>
      </c>
      <c r="D13">
        <v>2021</v>
      </c>
    </row>
    <row r="14" spans="1:4" x14ac:dyDescent="0.2">
      <c r="A14" t="s">
        <v>20</v>
      </c>
      <c r="B14" t="s">
        <v>19</v>
      </c>
      <c r="C14">
        <v>34.4</v>
      </c>
      <c r="D14">
        <v>2022</v>
      </c>
    </row>
    <row r="15" spans="1:4" x14ac:dyDescent="0.2">
      <c r="A15" t="s">
        <v>20</v>
      </c>
      <c r="B15" t="s">
        <v>19</v>
      </c>
      <c r="C15">
        <v>35.099999999999994</v>
      </c>
      <c r="D15">
        <v>2023</v>
      </c>
    </row>
    <row r="16" spans="1:4" x14ac:dyDescent="0.2">
      <c r="A16" t="s">
        <v>20</v>
      </c>
      <c r="B16" t="s">
        <v>19</v>
      </c>
      <c r="C16">
        <v>35.799999999999997</v>
      </c>
      <c r="D16">
        <v>2024</v>
      </c>
    </row>
    <row r="17" spans="1:4" x14ac:dyDescent="0.2">
      <c r="A17" t="s">
        <v>20</v>
      </c>
      <c r="B17" t="s">
        <v>19</v>
      </c>
      <c r="C17">
        <v>36.5</v>
      </c>
      <c r="D17">
        <v>2025</v>
      </c>
    </row>
    <row r="18" spans="1:4" x14ac:dyDescent="0.2">
      <c r="A18" t="s">
        <v>20</v>
      </c>
      <c r="B18" t="s">
        <v>19</v>
      </c>
      <c r="C18">
        <v>37.199999999999996</v>
      </c>
      <c r="D18">
        <v>2026</v>
      </c>
    </row>
    <row r="19" spans="1:4" x14ac:dyDescent="0.2">
      <c r="A19" t="s">
        <v>20</v>
      </c>
      <c r="B19" t="s">
        <v>19</v>
      </c>
      <c r="C19">
        <v>37.9</v>
      </c>
      <c r="D19">
        <v>2027</v>
      </c>
    </row>
    <row r="20" spans="1:4" x14ac:dyDescent="0.2">
      <c r="A20" t="s">
        <v>20</v>
      </c>
      <c r="B20" t="s">
        <v>19</v>
      </c>
      <c r="C20">
        <v>38.599999999999994</v>
      </c>
      <c r="D20">
        <v>2028</v>
      </c>
    </row>
    <row r="21" spans="1:4" x14ac:dyDescent="0.2">
      <c r="A21" t="s">
        <v>20</v>
      </c>
      <c r="B21" t="s">
        <v>19</v>
      </c>
      <c r="C21">
        <v>39.299999999999997</v>
      </c>
      <c r="D21">
        <v>2029</v>
      </c>
    </row>
    <row r="22" spans="1:4" x14ac:dyDescent="0.2">
      <c r="A22" t="s">
        <v>20</v>
      </c>
      <c r="B22" t="s">
        <v>19</v>
      </c>
      <c r="C22">
        <v>40</v>
      </c>
      <c r="D22">
        <v>2030</v>
      </c>
    </row>
    <row r="23" spans="1:4" x14ac:dyDescent="0.2">
      <c r="A23" t="s">
        <v>20</v>
      </c>
      <c r="B23" t="s">
        <v>19</v>
      </c>
      <c r="C23">
        <v>40.25</v>
      </c>
      <c r="D23">
        <v>2031</v>
      </c>
    </row>
    <row r="24" spans="1:4" x14ac:dyDescent="0.2">
      <c r="A24" t="s">
        <v>20</v>
      </c>
      <c r="B24" t="s">
        <v>19</v>
      </c>
      <c r="C24">
        <v>40.5</v>
      </c>
      <c r="D24">
        <v>2032</v>
      </c>
    </row>
    <row r="25" spans="1:4" x14ac:dyDescent="0.2">
      <c r="A25" t="s">
        <v>20</v>
      </c>
      <c r="B25" t="s">
        <v>19</v>
      </c>
      <c r="C25">
        <v>40.75</v>
      </c>
      <c r="D25">
        <v>2033</v>
      </c>
    </row>
    <row r="26" spans="1:4" x14ac:dyDescent="0.2">
      <c r="A26" t="s">
        <v>20</v>
      </c>
      <c r="B26" t="s">
        <v>19</v>
      </c>
      <c r="C26">
        <v>41</v>
      </c>
      <c r="D26">
        <v>2034</v>
      </c>
    </row>
    <row r="27" spans="1:4" x14ac:dyDescent="0.2">
      <c r="A27" t="s">
        <v>20</v>
      </c>
      <c r="B27" t="s">
        <v>19</v>
      </c>
      <c r="C27">
        <v>41.25</v>
      </c>
      <c r="D27">
        <v>2035</v>
      </c>
    </row>
    <row r="28" spans="1:4" x14ac:dyDescent="0.2">
      <c r="A28" t="s">
        <v>20</v>
      </c>
      <c r="B28" t="s">
        <v>19</v>
      </c>
      <c r="C28">
        <v>41.5</v>
      </c>
      <c r="D28">
        <v>2036</v>
      </c>
    </row>
    <row r="29" spans="1:4" x14ac:dyDescent="0.2">
      <c r="A29" t="s">
        <v>20</v>
      </c>
      <c r="B29" t="s">
        <v>19</v>
      </c>
      <c r="C29">
        <v>41.75</v>
      </c>
      <c r="D29">
        <v>2037</v>
      </c>
    </row>
    <row r="30" spans="1:4" x14ac:dyDescent="0.2">
      <c r="A30" t="s">
        <v>20</v>
      </c>
      <c r="B30" t="s">
        <v>19</v>
      </c>
      <c r="C30">
        <v>42</v>
      </c>
      <c r="D30">
        <v>2038</v>
      </c>
    </row>
    <row r="31" spans="1:4" x14ac:dyDescent="0.2">
      <c r="A31" t="s">
        <v>20</v>
      </c>
      <c r="B31" t="s">
        <v>19</v>
      </c>
      <c r="C31">
        <v>42.25</v>
      </c>
      <c r="D31">
        <v>2039</v>
      </c>
    </row>
    <row r="32" spans="1:4" x14ac:dyDescent="0.2">
      <c r="A32" t="s">
        <v>20</v>
      </c>
      <c r="B32" t="s">
        <v>19</v>
      </c>
      <c r="C32">
        <v>42.5</v>
      </c>
      <c r="D32">
        <v>2040</v>
      </c>
    </row>
    <row r="33" spans="1:4" x14ac:dyDescent="0.2">
      <c r="A33" t="s">
        <v>20</v>
      </c>
      <c r="B33" t="s">
        <v>19</v>
      </c>
      <c r="C33">
        <v>42.75</v>
      </c>
      <c r="D33">
        <v>2041</v>
      </c>
    </row>
    <row r="34" spans="1:4" x14ac:dyDescent="0.2">
      <c r="A34" t="s">
        <v>20</v>
      </c>
      <c r="B34" t="s">
        <v>19</v>
      </c>
      <c r="C34">
        <v>43</v>
      </c>
      <c r="D34">
        <v>2042</v>
      </c>
    </row>
    <row r="35" spans="1:4" x14ac:dyDescent="0.2">
      <c r="A35" t="s">
        <v>20</v>
      </c>
      <c r="B35" t="s">
        <v>19</v>
      </c>
      <c r="C35">
        <v>43.25</v>
      </c>
      <c r="D35">
        <v>2043</v>
      </c>
    </row>
    <row r="36" spans="1:4" x14ac:dyDescent="0.2">
      <c r="A36" t="s">
        <v>20</v>
      </c>
      <c r="B36" t="s">
        <v>19</v>
      </c>
      <c r="C36">
        <v>43.5</v>
      </c>
      <c r="D36">
        <v>2044</v>
      </c>
    </row>
    <row r="37" spans="1:4" x14ac:dyDescent="0.2">
      <c r="A37" t="s">
        <v>20</v>
      </c>
      <c r="B37" t="s">
        <v>19</v>
      </c>
      <c r="C37">
        <v>43.75</v>
      </c>
      <c r="D37">
        <v>2045</v>
      </c>
    </row>
    <row r="38" spans="1:4" x14ac:dyDescent="0.2">
      <c r="A38" t="s">
        <v>20</v>
      </c>
      <c r="B38" t="s">
        <v>19</v>
      </c>
      <c r="C38">
        <v>44</v>
      </c>
      <c r="D38">
        <v>2046</v>
      </c>
    </row>
    <row r="39" spans="1:4" x14ac:dyDescent="0.2">
      <c r="A39" t="s">
        <v>20</v>
      </c>
      <c r="B39" t="s">
        <v>19</v>
      </c>
      <c r="C39">
        <v>44.25</v>
      </c>
      <c r="D39">
        <v>2047</v>
      </c>
    </row>
    <row r="40" spans="1:4" x14ac:dyDescent="0.2">
      <c r="A40" t="s">
        <v>20</v>
      </c>
      <c r="B40" t="s">
        <v>19</v>
      </c>
      <c r="C40">
        <v>44.5</v>
      </c>
      <c r="D40">
        <v>2048</v>
      </c>
    </row>
    <row r="41" spans="1:4" x14ac:dyDescent="0.2">
      <c r="A41" t="s">
        <v>20</v>
      </c>
      <c r="B41" t="s">
        <v>19</v>
      </c>
      <c r="C41">
        <v>44.75</v>
      </c>
      <c r="D41">
        <v>2049</v>
      </c>
    </row>
    <row r="42" spans="1:4" x14ac:dyDescent="0.2">
      <c r="A42" t="s">
        <v>20</v>
      </c>
      <c r="B42" t="s">
        <v>19</v>
      </c>
      <c r="C42">
        <v>45</v>
      </c>
      <c r="D42">
        <v>2050</v>
      </c>
    </row>
    <row r="43" spans="1:4" x14ac:dyDescent="0.2">
      <c r="A43" t="s">
        <v>20</v>
      </c>
      <c r="B43" t="s">
        <v>21</v>
      </c>
      <c r="C43">
        <v>45.000000000000007</v>
      </c>
      <c r="D43">
        <v>2010</v>
      </c>
    </row>
    <row r="44" spans="1:4" x14ac:dyDescent="0.2">
      <c r="A44" t="s">
        <v>20</v>
      </c>
      <c r="B44" t="s">
        <v>21</v>
      </c>
      <c r="C44">
        <v>47.1</v>
      </c>
      <c r="D44">
        <v>2011</v>
      </c>
    </row>
    <row r="45" spans="1:4" x14ac:dyDescent="0.2">
      <c r="A45" t="s">
        <v>20</v>
      </c>
      <c r="B45" t="s">
        <v>21</v>
      </c>
      <c r="C45">
        <v>49.2</v>
      </c>
      <c r="D45">
        <v>2012</v>
      </c>
    </row>
    <row r="46" spans="1:4" x14ac:dyDescent="0.2">
      <c r="A46" t="s">
        <v>20</v>
      </c>
      <c r="B46" t="s">
        <v>21</v>
      </c>
      <c r="C46">
        <v>51.300000000000004</v>
      </c>
      <c r="D46">
        <v>2013</v>
      </c>
    </row>
    <row r="47" spans="1:4" x14ac:dyDescent="0.2">
      <c r="A47" t="s">
        <v>20</v>
      </c>
      <c r="B47" t="s">
        <v>21</v>
      </c>
      <c r="C47">
        <v>53.400000000000006</v>
      </c>
      <c r="D47">
        <v>2014</v>
      </c>
    </row>
    <row r="48" spans="1:4" x14ac:dyDescent="0.2">
      <c r="A48" t="s">
        <v>20</v>
      </c>
      <c r="B48" t="s">
        <v>21</v>
      </c>
      <c r="C48">
        <v>55.5</v>
      </c>
      <c r="D48">
        <v>2015</v>
      </c>
    </row>
    <row r="49" spans="1:4" x14ac:dyDescent="0.2">
      <c r="A49" t="s">
        <v>20</v>
      </c>
      <c r="B49" t="s">
        <v>21</v>
      </c>
      <c r="C49">
        <v>57.6</v>
      </c>
      <c r="D49">
        <v>2016</v>
      </c>
    </row>
    <row r="50" spans="1:4" x14ac:dyDescent="0.2">
      <c r="A50" t="s">
        <v>20</v>
      </c>
      <c r="B50" t="s">
        <v>21</v>
      </c>
      <c r="C50">
        <v>59.7</v>
      </c>
      <c r="D50">
        <v>2017</v>
      </c>
    </row>
    <row r="51" spans="1:4" x14ac:dyDescent="0.2">
      <c r="A51" t="s">
        <v>20</v>
      </c>
      <c r="B51" t="s">
        <v>21</v>
      </c>
      <c r="C51">
        <v>61.8</v>
      </c>
      <c r="D51">
        <v>2018</v>
      </c>
    </row>
    <row r="52" spans="1:4" x14ac:dyDescent="0.2">
      <c r="A52" t="s">
        <v>20</v>
      </c>
      <c r="B52" t="s">
        <v>21</v>
      </c>
      <c r="C52">
        <v>63.9</v>
      </c>
      <c r="D52">
        <v>2019</v>
      </c>
    </row>
    <row r="53" spans="1:4" x14ac:dyDescent="0.2">
      <c r="A53" t="s">
        <v>20</v>
      </c>
      <c r="B53" t="s">
        <v>21</v>
      </c>
      <c r="C53">
        <v>66</v>
      </c>
      <c r="D53">
        <v>2020</v>
      </c>
    </row>
    <row r="54" spans="1:4" x14ac:dyDescent="0.2">
      <c r="A54" t="s">
        <v>20</v>
      </c>
      <c r="B54" t="s">
        <v>21</v>
      </c>
      <c r="C54">
        <v>66.399999999999991</v>
      </c>
      <c r="D54">
        <v>2021</v>
      </c>
    </row>
    <row r="55" spans="1:4" x14ac:dyDescent="0.2">
      <c r="A55" t="s">
        <v>20</v>
      </c>
      <c r="B55" t="s">
        <v>21</v>
      </c>
      <c r="C55">
        <v>66.8</v>
      </c>
      <c r="D55">
        <v>2022</v>
      </c>
    </row>
    <row r="56" spans="1:4" x14ac:dyDescent="0.2">
      <c r="A56" t="s">
        <v>20</v>
      </c>
      <c r="B56" t="s">
        <v>21</v>
      </c>
      <c r="C56">
        <v>67.199999999999989</v>
      </c>
      <c r="D56">
        <v>2023</v>
      </c>
    </row>
    <row r="57" spans="1:4" x14ac:dyDescent="0.2">
      <c r="A57" t="s">
        <v>20</v>
      </c>
      <c r="B57" t="s">
        <v>21</v>
      </c>
      <c r="C57">
        <v>67.599999999999994</v>
      </c>
      <c r="D57">
        <v>2024</v>
      </c>
    </row>
    <row r="58" spans="1:4" x14ac:dyDescent="0.2">
      <c r="A58" t="s">
        <v>20</v>
      </c>
      <c r="B58" t="s">
        <v>21</v>
      </c>
      <c r="C58">
        <v>68</v>
      </c>
      <c r="D58">
        <v>2025</v>
      </c>
    </row>
    <row r="59" spans="1:4" x14ac:dyDescent="0.2">
      <c r="A59" t="s">
        <v>20</v>
      </c>
      <c r="B59" t="s">
        <v>21</v>
      </c>
      <c r="C59">
        <v>68.399999999999991</v>
      </c>
      <c r="D59">
        <v>2026</v>
      </c>
    </row>
    <row r="60" spans="1:4" x14ac:dyDescent="0.2">
      <c r="A60" t="s">
        <v>20</v>
      </c>
      <c r="B60" t="s">
        <v>21</v>
      </c>
      <c r="C60">
        <v>68.8</v>
      </c>
      <c r="D60">
        <v>2027</v>
      </c>
    </row>
    <row r="61" spans="1:4" x14ac:dyDescent="0.2">
      <c r="A61" t="s">
        <v>20</v>
      </c>
      <c r="B61" t="s">
        <v>21</v>
      </c>
      <c r="C61">
        <v>69.199999999999989</v>
      </c>
      <c r="D61">
        <v>2028</v>
      </c>
    </row>
    <row r="62" spans="1:4" x14ac:dyDescent="0.2">
      <c r="A62" t="s">
        <v>20</v>
      </c>
      <c r="B62" t="s">
        <v>21</v>
      </c>
      <c r="C62">
        <v>69.599999999999994</v>
      </c>
      <c r="D62">
        <v>2029</v>
      </c>
    </row>
    <row r="63" spans="1:4" x14ac:dyDescent="0.2">
      <c r="A63" t="s">
        <v>20</v>
      </c>
      <c r="B63" t="s">
        <v>21</v>
      </c>
      <c r="C63">
        <v>70</v>
      </c>
      <c r="D63">
        <v>2030</v>
      </c>
    </row>
    <row r="64" spans="1:4" x14ac:dyDescent="0.2">
      <c r="A64" t="s">
        <v>20</v>
      </c>
      <c r="B64" t="s">
        <v>21</v>
      </c>
      <c r="C64">
        <v>70</v>
      </c>
      <c r="D64">
        <v>2031</v>
      </c>
    </row>
    <row r="65" spans="1:4" x14ac:dyDescent="0.2">
      <c r="A65" t="s">
        <v>20</v>
      </c>
      <c r="B65" t="s">
        <v>21</v>
      </c>
      <c r="C65">
        <v>70</v>
      </c>
      <c r="D65">
        <v>2032</v>
      </c>
    </row>
    <row r="66" spans="1:4" x14ac:dyDescent="0.2">
      <c r="A66" t="s">
        <v>20</v>
      </c>
      <c r="B66" t="s">
        <v>21</v>
      </c>
      <c r="C66">
        <v>70</v>
      </c>
      <c r="D66">
        <v>2033</v>
      </c>
    </row>
    <row r="67" spans="1:4" x14ac:dyDescent="0.2">
      <c r="A67" t="s">
        <v>20</v>
      </c>
      <c r="B67" t="s">
        <v>21</v>
      </c>
      <c r="C67">
        <v>70</v>
      </c>
      <c r="D67">
        <v>2034</v>
      </c>
    </row>
    <row r="68" spans="1:4" x14ac:dyDescent="0.2">
      <c r="A68" t="s">
        <v>20</v>
      </c>
      <c r="B68" t="s">
        <v>21</v>
      </c>
      <c r="C68">
        <v>70</v>
      </c>
      <c r="D68">
        <v>2035</v>
      </c>
    </row>
    <row r="69" spans="1:4" x14ac:dyDescent="0.2">
      <c r="A69" t="s">
        <v>20</v>
      </c>
      <c r="B69" t="s">
        <v>21</v>
      </c>
      <c r="C69">
        <v>70</v>
      </c>
      <c r="D69">
        <v>2036</v>
      </c>
    </row>
    <row r="70" spans="1:4" x14ac:dyDescent="0.2">
      <c r="A70" t="s">
        <v>20</v>
      </c>
      <c r="B70" t="s">
        <v>21</v>
      </c>
      <c r="C70">
        <v>70</v>
      </c>
      <c r="D70">
        <v>2037</v>
      </c>
    </row>
    <row r="71" spans="1:4" x14ac:dyDescent="0.2">
      <c r="A71" t="s">
        <v>20</v>
      </c>
      <c r="B71" t="s">
        <v>21</v>
      </c>
      <c r="C71">
        <v>70</v>
      </c>
      <c r="D71">
        <v>2038</v>
      </c>
    </row>
    <row r="72" spans="1:4" x14ac:dyDescent="0.2">
      <c r="A72" t="s">
        <v>20</v>
      </c>
      <c r="B72" t="s">
        <v>21</v>
      </c>
      <c r="C72">
        <v>70</v>
      </c>
      <c r="D72">
        <v>2039</v>
      </c>
    </row>
    <row r="73" spans="1:4" x14ac:dyDescent="0.2">
      <c r="A73" t="s">
        <v>20</v>
      </c>
      <c r="B73" t="s">
        <v>21</v>
      </c>
      <c r="C73">
        <v>70</v>
      </c>
      <c r="D73">
        <v>2040</v>
      </c>
    </row>
    <row r="74" spans="1:4" x14ac:dyDescent="0.2">
      <c r="A74" t="s">
        <v>20</v>
      </c>
      <c r="B74" t="s">
        <v>21</v>
      </c>
      <c r="C74">
        <v>70</v>
      </c>
      <c r="D74">
        <v>2041</v>
      </c>
    </row>
    <row r="75" spans="1:4" x14ac:dyDescent="0.2">
      <c r="A75" t="s">
        <v>20</v>
      </c>
      <c r="B75" t="s">
        <v>21</v>
      </c>
      <c r="C75">
        <v>70</v>
      </c>
      <c r="D75">
        <v>2042</v>
      </c>
    </row>
    <row r="76" spans="1:4" x14ac:dyDescent="0.2">
      <c r="A76" t="s">
        <v>20</v>
      </c>
      <c r="B76" t="s">
        <v>21</v>
      </c>
      <c r="C76">
        <v>70</v>
      </c>
      <c r="D76">
        <v>2043</v>
      </c>
    </row>
    <row r="77" spans="1:4" x14ac:dyDescent="0.2">
      <c r="A77" t="s">
        <v>20</v>
      </c>
      <c r="B77" t="s">
        <v>21</v>
      </c>
      <c r="C77">
        <v>70</v>
      </c>
      <c r="D77">
        <v>2044</v>
      </c>
    </row>
    <row r="78" spans="1:4" x14ac:dyDescent="0.2">
      <c r="A78" t="s">
        <v>20</v>
      </c>
      <c r="B78" t="s">
        <v>21</v>
      </c>
      <c r="C78">
        <v>70</v>
      </c>
      <c r="D78">
        <v>2045</v>
      </c>
    </row>
    <row r="79" spans="1:4" x14ac:dyDescent="0.2">
      <c r="A79" t="s">
        <v>20</v>
      </c>
      <c r="B79" t="s">
        <v>21</v>
      </c>
      <c r="C79">
        <v>70</v>
      </c>
      <c r="D79">
        <v>2046</v>
      </c>
    </row>
    <row r="80" spans="1:4" x14ac:dyDescent="0.2">
      <c r="A80" t="s">
        <v>20</v>
      </c>
      <c r="B80" t="s">
        <v>21</v>
      </c>
      <c r="C80">
        <v>70</v>
      </c>
      <c r="D80">
        <v>2047</v>
      </c>
    </row>
    <row r="81" spans="1:4" x14ac:dyDescent="0.2">
      <c r="A81" t="s">
        <v>20</v>
      </c>
      <c r="B81" t="s">
        <v>21</v>
      </c>
      <c r="C81">
        <v>70</v>
      </c>
      <c r="D81">
        <v>2048</v>
      </c>
    </row>
    <row r="82" spans="1:4" x14ac:dyDescent="0.2">
      <c r="A82" t="s">
        <v>20</v>
      </c>
      <c r="B82" t="s">
        <v>21</v>
      </c>
      <c r="C82">
        <v>70</v>
      </c>
      <c r="D82">
        <v>2049</v>
      </c>
    </row>
    <row r="83" spans="1:4" x14ac:dyDescent="0.2">
      <c r="A83" t="s">
        <v>20</v>
      </c>
      <c r="B83" t="s">
        <v>21</v>
      </c>
      <c r="C83">
        <v>70</v>
      </c>
      <c r="D83">
        <v>2050</v>
      </c>
    </row>
    <row r="84" spans="1:4" x14ac:dyDescent="0.2">
      <c r="A84" t="s">
        <v>20</v>
      </c>
      <c r="B84" t="s">
        <v>22</v>
      </c>
      <c r="C84">
        <v>80</v>
      </c>
      <c r="D84">
        <v>2010</v>
      </c>
    </row>
    <row r="85" spans="1:4" x14ac:dyDescent="0.2">
      <c r="A85" t="s">
        <v>20</v>
      </c>
      <c r="B85" t="s">
        <v>22</v>
      </c>
      <c r="C85">
        <v>82</v>
      </c>
      <c r="D85">
        <v>2011</v>
      </c>
    </row>
    <row r="86" spans="1:4" x14ac:dyDescent="0.2">
      <c r="A86" t="s">
        <v>20</v>
      </c>
      <c r="B86" t="s">
        <v>22</v>
      </c>
      <c r="C86">
        <v>84</v>
      </c>
      <c r="D86">
        <v>2012</v>
      </c>
    </row>
    <row r="87" spans="1:4" x14ac:dyDescent="0.2">
      <c r="A87" t="s">
        <v>20</v>
      </c>
      <c r="B87" t="s">
        <v>22</v>
      </c>
      <c r="C87">
        <v>86</v>
      </c>
      <c r="D87">
        <v>2013</v>
      </c>
    </row>
    <row r="88" spans="1:4" x14ac:dyDescent="0.2">
      <c r="A88" t="s">
        <v>20</v>
      </c>
      <c r="B88" t="s">
        <v>22</v>
      </c>
      <c r="C88">
        <v>88</v>
      </c>
      <c r="D88">
        <v>2014</v>
      </c>
    </row>
    <row r="89" spans="1:4" x14ac:dyDescent="0.2">
      <c r="A89" t="s">
        <v>20</v>
      </c>
      <c r="B89" t="s">
        <v>22</v>
      </c>
      <c r="C89">
        <v>90</v>
      </c>
      <c r="D89">
        <v>2015</v>
      </c>
    </row>
    <row r="90" spans="1:4" x14ac:dyDescent="0.2">
      <c r="A90" t="s">
        <v>20</v>
      </c>
      <c r="B90" t="s">
        <v>22</v>
      </c>
      <c r="C90">
        <v>92</v>
      </c>
      <c r="D90">
        <v>2016</v>
      </c>
    </row>
    <row r="91" spans="1:4" x14ac:dyDescent="0.2">
      <c r="A91" t="s">
        <v>20</v>
      </c>
      <c r="B91" t="s">
        <v>22</v>
      </c>
      <c r="C91">
        <v>94</v>
      </c>
      <c r="D91">
        <v>2017</v>
      </c>
    </row>
    <row r="92" spans="1:4" x14ac:dyDescent="0.2">
      <c r="A92" t="s">
        <v>20</v>
      </c>
      <c r="B92" t="s">
        <v>22</v>
      </c>
      <c r="C92">
        <v>96</v>
      </c>
      <c r="D92">
        <v>2018</v>
      </c>
    </row>
    <row r="93" spans="1:4" x14ac:dyDescent="0.2">
      <c r="A93" t="s">
        <v>20</v>
      </c>
      <c r="B93" t="s">
        <v>22</v>
      </c>
      <c r="C93">
        <v>98</v>
      </c>
      <c r="D93">
        <v>2019</v>
      </c>
    </row>
    <row r="94" spans="1:4" x14ac:dyDescent="0.2">
      <c r="A94" t="s">
        <v>20</v>
      </c>
      <c r="B94" t="s">
        <v>22</v>
      </c>
      <c r="C94">
        <v>100</v>
      </c>
      <c r="D94">
        <v>2020</v>
      </c>
    </row>
    <row r="95" spans="1:4" x14ac:dyDescent="0.2">
      <c r="A95" t="s">
        <v>20</v>
      </c>
      <c r="B95" t="s">
        <v>22</v>
      </c>
      <c r="C95">
        <v>100</v>
      </c>
      <c r="D95">
        <v>2021</v>
      </c>
    </row>
    <row r="96" spans="1:4" x14ac:dyDescent="0.2">
      <c r="A96" t="s">
        <v>20</v>
      </c>
      <c r="B96" t="s">
        <v>22</v>
      </c>
      <c r="C96">
        <v>100</v>
      </c>
      <c r="D96">
        <v>2022</v>
      </c>
    </row>
    <row r="97" spans="1:4" x14ac:dyDescent="0.2">
      <c r="A97" t="s">
        <v>20</v>
      </c>
      <c r="B97" t="s">
        <v>22</v>
      </c>
      <c r="C97">
        <v>100</v>
      </c>
      <c r="D97">
        <v>2023</v>
      </c>
    </row>
    <row r="98" spans="1:4" x14ac:dyDescent="0.2">
      <c r="A98" t="s">
        <v>20</v>
      </c>
      <c r="B98" t="s">
        <v>22</v>
      </c>
      <c r="C98">
        <v>100</v>
      </c>
      <c r="D98">
        <v>2024</v>
      </c>
    </row>
    <row r="99" spans="1:4" x14ac:dyDescent="0.2">
      <c r="A99" t="s">
        <v>20</v>
      </c>
      <c r="B99" t="s">
        <v>22</v>
      </c>
      <c r="C99">
        <v>100</v>
      </c>
      <c r="D99">
        <v>2025</v>
      </c>
    </row>
    <row r="100" spans="1:4" x14ac:dyDescent="0.2">
      <c r="A100" t="s">
        <v>20</v>
      </c>
      <c r="B100" t="s">
        <v>22</v>
      </c>
      <c r="C100">
        <v>100</v>
      </c>
      <c r="D100">
        <v>2026</v>
      </c>
    </row>
    <row r="101" spans="1:4" x14ac:dyDescent="0.2">
      <c r="A101" t="s">
        <v>20</v>
      </c>
      <c r="B101" t="s">
        <v>22</v>
      </c>
      <c r="C101">
        <v>100</v>
      </c>
      <c r="D101">
        <v>2027</v>
      </c>
    </row>
    <row r="102" spans="1:4" x14ac:dyDescent="0.2">
      <c r="A102" t="s">
        <v>20</v>
      </c>
      <c r="B102" t="s">
        <v>22</v>
      </c>
      <c r="C102">
        <v>100</v>
      </c>
      <c r="D102">
        <v>2028</v>
      </c>
    </row>
    <row r="103" spans="1:4" x14ac:dyDescent="0.2">
      <c r="A103" t="s">
        <v>20</v>
      </c>
      <c r="B103" t="s">
        <v>22</v>
      </c>
      <c r="C103">
        <v>100</v>
      </c>
      <c r="D103">
        <v>2029</v>
      </c>
    </row>
    <row r="104" spans="1:4" x14ac:dyDescent="0.2">
      <c r="A104" t="s">
        <v>20</v>
      </c>
      <c r="B104" t="s">
        <v>22</v>
      </c>
      <c r="C104">
        <v>100</v>
      </c>
      <c r="D104">
        <v>2030</v>
      </c>
    </row>
    <row r="105" spans="1:4" x14ac:dyDescent="0.2">
      <c r="A105" t="s">
        <v>20</v>
      </c>
      <c r="B105" t="s">
        <v>22</v>
      </c>
      <c r="C105">
        <v>100</v>
      </c>
      <c r="D105">
        <v>2031</v>
      </c>
    </row>
    <row r="106" spans="1:4" x14ac:dyDescent="0.2">
      <c r="A106" t="s">
        <v>20</v>
      </c>
      <c r="B106" t="s">
        <v>22</v>
      </c>
      <c r="C106">
        <v>100</v>
      </c>
      <c r="D106">
        <v>2032</v>
      </c>
    </row>
    <row r="107" spans="1:4" x14ac:dyDescent="0.2">
      <c r="A107" t="s">
        <v>20</v>
      </c>
      <c r="B107" t="s">
        <v>22</v>
      </c>
      <c r="C107">
        <v>100</v>
      </c>
      <c r="D107">
        <v>2033</v>
      </c>
    </row>
    <row r="108" spans="1:4" x14ac:dyDescent="0.2">
      <c r="A108" t="s">
        <v>20</v>
      </c>
      <c r="B108" t="s">
        <v>22</v>
      </c>
      <c r="C108">
        <v>100</v>
      </c>
      <c r="D108">
        <v>2034</v>
      </c>
    </row>
    <row r="109" spans="1:4" x14ac:dyDescent="0.2">
      <c r="A109" t="s">
        <v>20</v>
      </c>
      <c r="B109" t="s">
        <v>22</v>
      </c>
      <c r="C109">
        <v>100</v>
      </c>
      <c r="D109">
        <v>2035</v>
      </c>
    </row>
    <row r="110" spans="1:4" x14ac:dyDescent="0.2">
      <c r="A110" t="s">
        <v>20</v>
      </c>
      <c r="B110" t="s">
        <v>22</v>
      </c>
      <c r="C110">
        <v>100</v>
      </c>
      <c r="D110">
        <v>2036</v>
      </c>
    </row>
    <row r="111" spans="1:4" x14ac:dyDescent="0.2">
      <c r="A111" t="s">
        <v>20</v>
      </c>
      <c r="B111" t="s">
        <v>22</v>
      </c>
      <c r="C111">
        <v>100</v>
      </c>
      <c r="D111">
        <v>2037</v>
      </c>
    </row>
    <row r="112" spans="1:4" x14ac:dyDescent="0.2">
      <c r="A112" t="s">
        <v>20</v>
      </c>
      <c r="B112" t="s">
        <v>22</v>
      </c>
      <c r="C112">
        <v>100</v>
      </c>
      <c r="D112">
        <v>2038</v>
      </c>
    </row>
    <row r="113" spans="1:4" x14ac:dyDescent="0.2">
      <c r="A113" t="s">
        <v>20</v>
      </c>
      <c r="B113" t="s">
        <v>22</v>
      </c>
      <c r="C113">
        <v>100</v>
      </c>
      <c r="D113">
        <v>2039</v>
      </c>
    </row>
    <row r="114" spans="1:4" x14ac:dyDescent="0.2">
      <c r="A114" t="s">
        <v>20</v>
      </c>
      <c r="B114" t="s">
        <v>22</v>
      </c>
      <c r="C114">
        <v>100</v>
      </c>
      <c r="D114">
        <v>2040</v>
      </c>
    </row>
    <row r="115" spans="1:4" x14ac:dyDescent="0.2">
      <c r="A115" t="s">
        <v>20</v>
      </c>
      <c r="B115" t="s">
        <v>22</v>
      </c>
      <c r="C115">
        <v>100</v>
      </c>
      <c r="D115">
        <v>2041</v>
      </c>
    </row>
    <row r="116" spans="1:4" x14ac:dyDescent="0.2">
      <c r="A116" t="s">
        <v>20</v>
      </c>
      <c r="B116" t="s">
        <v>22</v>
      </c>
      <c r="C116">
        <v>100</v>
      </c>
      <c r="D116">
        <v>2042</v>
      </c>
    </row>
    <row r="117" spans="1:4" x14ac:dyDescent="0.2">
      <c r="A117" t="s">
        <v>20</v>
      </c>
      <c r="B117" t="s">
        <v>22</v>
      </c>
      <c r="C117">
        <v>100</v>
      </c>
      <c r="D117">
        <v>2043</v>
      </c>
    </row>
    <row r="118" spans="1:4" x14ac:dyDescent="0.2">
      <c r="A118" t="s">
        <v>20</v>
      </c>
      <c r="B118" t="s">
        <v>22</v>
      </c>
      <c r="C118">
        <v>100</v>
      </c>
      <c r="D118">
        <v>2044</v>
      </c>
    </row>
    <row r="119" spans="1:4" x14ac:dyDescent="0.2">
      <c r="A119" t="s">
        <v>20</v>
      </c>
      <c r="B119" t="s">
        <v>22</v>
      </c>
      <c r="C119">
        <v>100</v>
      </c>
      <c r="D119">
        <v>2045</v>
      </c>
    </row>
    <row r="120" spans="1:4" x14ac:dyDescent="0.2">
      <c r="A120" t="s">
        <v>20</v>
      </c>
      <c r="B120" t="s">
        <v>22</v>
      </c>
      <c r="C120">
        <v>100</v>
      </c>
      <c r="D120">
        <v>2046</v>
      </c>
    </row>
    <row r="121" spans="1:4" x14ac:dyDescent="0.2">
      <c r="A121" t="s">
        <v>20</v>
      </c>
      <c r="B121" t="s">
        <v>22</v>
      </c>
      <c r="C121">
        <v>100</v>
      </c>
      <c r="D121">
        <v>2047</v>
      </c>
    </row>
    <row r="122" spans="1:4" x14ac:dyDescent="0.2">
      <c r="A122" t="s">
        <v>20</v>
      </c>
      <c r="B122" t="s">
        <v>22</v>
      </c>
      <c r="C122">
        <v>100</v>
      </c>
      <c r="D122">
        <v>2048</v>
      </c>
    </row>
    <row r="123" spans="1:4" x14ac:dyDescent="0.2">
      <c r="A123" t="s">
        <v>20</v>
      </c>
      <c r="B123" t="s">
        <v>22</v>
      </c>
      <c r="C123">
        <v>100</v>
      </c>
      <c r="D123">
        <v>2049</v>
      </c>
    </row>
    <row r="124" spans="1:4" x14ac:dyDescent="0.2">
      <c r="A124" t="s">
        <v>20</v>
      </c>
      <c r="B124" t="s">
        <v>22</v>
      </c>
      <c r="C124">
        <v>100</v>
      </c>
      <c r="D124">
        <v>2050</v>
      </c>
    </row>
    <row r="125" spans="1:4" x14ac:dyDescent="0.2">
      <c r="A125" t="s">
        <v>23</v>
      </c>
      <c r="B125" t="s">
        <v>19</v>
      </c>
      <c r="C125">
        <v>8</v>
      </c>
      <c r="D125">
        <v>2010</v>
      </c>
    </row>
    <row r="126" spans="1:4" x14ac:dyDescent="0.2">
      <c r="A126" t="s">
        <v>23</v>
      </c>
      <c r="B126" t="s">
        <v>19</v>
      </c>
      <c r="C126">
        <v>8</v>
      </c>
      <c r="D126">
        <v>2011</v>
      </c>
    </row>
    <row r="127" spans="1:4" x14ac:dyDescent="0.2">
      <c r="A127" t="s">
        <v>23</v>
      </c>
      <c r="B127" t="s">
        <v>19</v>
      </c>
      <c r="C127">
        <v>8</v>
      </c>
      <c r="D127">
        <v>2012</v>
      </c>
    </row>
    <row r="128" spans="1:4" x14ac:dyDescent="0.2">
      <c r="A128" t="s">
        <v>23</v>
      </c>
      <c r="B128" t="s">
        <v>19</v>
      </c>
      <c r="C128">
        <v>8</v>
      </c>
      <c r="D128">
        <v>2013</v>
      </c>
    </row>
    <row r="129" spans="1:4" x14ac:dyDescent="0.2">
      <c r="A129" t="s">
        <v>23</v>
      </c>
      <c r="B129" t="s">
        <v>19</v>
      </c>
      <c r="C129">
        <v>8</v>
      </c>
      <c r="D129">
        <v>2014</v>
      </c>
    </row>
    <row r="130" spans="1:4" x14ac:dyDescent="0.2">
      <c r="A130" t="s">
        <v>23</v>
      </c>
      <c r="B130" t="s">
        <v>19</v>
      </c>
      <c r="C130">
        <v>8</v>
      </c>
      <c r="D130">
        <v>2015</v>
      </c>
    </row>
    <row r="131" spans="1:4" x14ac:dyDescent="0.2">
      <c r="A131" t="s">
        <v>23</v>
      </c>
      <c r="B131" t="s">
        <v>19</v>
      </c>
      <c r="C131">
        <v>8</v>
      </c>
      <c r="D131">
        <v>2016</v>
      </c>
    </row>
    <row r="132" spans="1:4" x14ac:dyDescent="0.2">
      <c r="A132" t="s">
        <v>23</v>
      </c>
      <c r="B132" t="s">
        <v>19</v>
      </c>
      <c r="C132">
        <v>8</v>
      </c>
      <c r="D132">
        <v>2017</v>
      </c>
    </row>
    <row r="133" spans="1:4" x14ac:dyDescent="0.2">
      <c r="A133" t="s">
        <v>23</v>
      </c>
      <c r="B133" t="s">
        <v>19</v>
      </c>
      <c r="C133">
        <v>8</v>
      </c>
      <c r="D133">
        <v>2018</v>
      </c>
    </row>
    <row r="134" spans="1:4" x14ac:dyDescent="0.2">
      <c r="A134" t="s">
        <v>23</v>
      </c>
      <c r="B134" t="s">
        <v>19</v>
      </c>
      <c r="C134">
        <v>8</v>
      </c>
      <c r="D134">
        <v>2019</v>
      </c>
    </row>
    <row r="135" spans="1:4" x14ac:dyDescent="0.2">
      <c r="A135" t="s">
        <v>23</v>
      </c>
      <c r="B135" t="s">
        <v>19</v>
      </c>
      <c r="C135">
        <v>8</v>
      </c>
      <c r="D135">
        <v>2020</v>
      </c>
    </row>
    <row r="136" spans="1:4" x14ac:dyDescent="0.2">
      <c r="A136" t="s">
        <v>23</v>
      </c>
      <c r="B136" t="s">
        <v>19</v>
      </c>
      <c r="C136">
        <v>8</v>
      </c>
      <c r="D136">
        <v>2021</v>
      </c>
    </row>
    <row r="137" spans="1:4" x14ac:dyDescent="0.2">
      <c r="A137" t="s">
        <v>23</v>
      </c>
      <c r="B137" t="s">
        <v>19</v>
      </c>
      <c r="C137">
        <v>8</v>
      </c>
      <c r="D137">
        <v>2022</v>
      </c>
    </row>
    <row r="138" spans="1:4" x14ac:dyDescent="0.2">
      <c r="A138" t="s">
        <v>23</v>
      </c>
      <c r="B138" t="s">
        <v>19</v>
      </c>
      <c r="C138">
        <v>8</v>
      </c>
      <c r="D138">
        <v>2023</v>
      </c>
    </row>
    <row r="139" spans="1:4" x14ac:dyDescent="0.2">
      <c r="A139" t="s">
        <v>23</v>
      </c>
      <c r="B139" t="s">
        <v>19</v>
      </c>
      <c r="C139">
        <v>8</v>
      </c>
      <c r="D139">
        <v>2024</v>
      </c>
    </row>
    <row r="140" spans="1:4" x14ac:dyDescent="0.2">
      <c r="A140" t="s">
        <v>23</v>
      </c>
      <c r="B140" t="s">
        <v>19</v>
      </c>
      <c r="C140">
        <v>8</v>
      </c>
      <c r="D140">
        <v>2025</v>
      </c>
    </row>
    <row r="141" spans="1:4" x14ac:dyDescent="0.2">
      <c r="A141" t="s">
        <v>23</v>
      </c>
      <c r="B141" t="s">
        <v>19</v>
      </c>
      <c r="C141">
        <v>8</v>
      </c>
      <c r="D141">
        <v>2026</v>
      </c>
    </row>
    <row r="142" spans="1:4" x14ac:dyDescent="0.2">
      <c r="A142" t="s">
        <v>23</v>
      </c>
      <c r="B142" t="s">
        <v>19</v>
      </c>
      <c r="C142">
        <v>8</v>
      </c>
      <c r="D142">
        <v>2027</v>
      </c>
    </row>
    <row r="143" spans="1:4" x14ac:dyDescent="0.2">
      <c r="A143" t="s">
        <v>23</v>
      </c>
      <c r="B143" t="s">
        <v>19</v>
      </c>
      <c r="C143">
        <v>8</v>
      </c>
      <c r="D143">
        <v>2028</v>
      </c>
    </row>
    <row r="144" spans="1:4" x14ac:dyDescent="0.2">
      <c r="A144" t="s">
        <v>23</v>
      </c>
      <c r="B144" t="s">
        <v>19</v>
      </c>
      <c r="C144">
        <v>8</v>
      </c>
      <c r="D144">
        <v>2029</v>
      </c>
    </row>
    <row r="145" spans="1:4" x14ac:dyDescent="0.2">
      <c r="A145" t="s">
        <v>23</v>
      </c>
      <c r="B145" t="s">
        <v>19</v>
      </c>
      <c r="C145">
        <v>8</v>
      </c>
      <c r="D145">
        <v>2030</v>
      </c>
    </row>
    <row r="146" spans="1:4" x14ac:dyDescent="0.2">
      <c r="A146" t="s">
        <v>23</v>
      </c>
      <c r="B146" t="s">
        <v>19</v>
      </c>
      <c r="C146">
        <v>8</v>
      </c>
      <c r="D146">
        <v>2031</v>
      </c>
    </row>
    <row r="147" spans="1:4" x14ac:dyDescent="0.2">
      <c r="A147" t="s">
        <v>23</v>
      </c>
      <c r="B147" t="s">
        <v>19</v>
      </c>
      <c r="C147">
        <v>8</v>
      </c>
      <c r="D147">
        <v>2032</v>
      </c>
    </row>
    <row r="148" spans="1:4" x14ac:dyDescent="0.2">
      <c r="A148" t="s">
        <v>23</v>
      </c>
      <c r="B148" t="s">
        <v>19</v>
      </c>
      <c r="C148">
        <v>8</v>
      </c>
      <c r="D148">
        <v>2033</v>
      </c>
    </row>
    <row r="149" spans="1:4" x14ac:dyDescent="0.2">
      <c r="A149" t="s">
        <v>23</v>
      </c>
      <c r="B149" t="s">
        <v>19</v>
      </c>
      <c r="C149">
        <v>8</v>
      </c>
      <c r="D149">
        <v>2034</v>
      </c>
    </row>
    <row r="150" spans="1:4" x14ac:dyDescent="0.2">
      <c r="A150" t="s">
        <v>23</v>
      </c>
      <c r="B150" t="s">
        <v>19</v>
      </c>
      <c r="C150">
        <v>8</v>
      </c>
      <c r="D150">
        <v>2035</v>
      </c>
    </row>
    <row r="151" spans="1:4" x14ac:dyDescent="0.2">
      <c r="A151" t="s">
        <v>23</v>
      </c>
      <c r="B151" t="s">
        <v>19</v>
      </c>
      <c r="C151">
        <v>8</v>
      </c>
      <c r="D151">
        <v>2036</v>
      </c>
    </row>
    <row r="152" spans="1:4" x14ac:dyDescent="0.2">
      <c r="A152" t="s">
        <v>23</v>
      </c>
      <c r="B152" t="s">
        <v>19</v>
      </c>
      <c r="C152">
        <v>8</v>
      </c>
      <c r="D152">
        <v>2037</v>
      </c>
    </row>
    <row r="153" spans="1:4" x14ac:dyDescent="0.2">
      <c r="A153" t="s">
        <v>23</v>
      </c>
      <c r="B153" t="s">
        <v>19</v>
      </c>
      <c r="C153">
        <v>8</v>
      </c>
      <c r="D153">
        <v>2038</v>
      </c>
    </row>
    <row r="154" spans="1:4" x14ac:dyDescent="0.2">
      <c r="A154" t="s">
        <v>23</v>
      </c>
      <c r="B154" t="s">
        <v>19</v>
      </c>
      <c r="C154">
        <v>8</v>
      </c>
      <c r="D154">
        <v>2039</v>
      </c>
    </row>
    <row r="155" spans="1:4" x14ac:dyDescent="0.2">
      <c r="A155" t="s">
        <v>23</v>
      </c>
      <c r="B155" t="s">
        <v>19</v>
      </c>
      <c r="C155">
        <v>8</v>
      </c>
      <c r="D155">
        <v>2040</v>
      </c>
    </row>
    <row r="156" spans="1:4" x14ac:dyDescent="0.2">
      <c r="A156" t="s">
        <v>23</v>
      </c>
      <c r="B156" t="s">
        <v>19</v>
      </c>
      <c r="C156">
        <v>8</v>
      </c>
      <c r="D156">
        <v>2041</v>
      </c>
    </row>
    <row r="157" spans="1:4" x14ac:dyDescent="0.2">
      <c r="A157" t="s">
        <v>23</v>
      </c>
      <c r="B157" t="s">
        <v>19</v>
      </c>
      <c r="C157">
        <v>8</v>
      </c>
      <c r="D157">
        <v>2042</v>
      </c>
    </row>
    <row r="158" spans="1:4" x14ac:dyDescent="0.2">
      <c r="A158" t="s">
        <v>23</v>
      </c>
      <c r="B158" t="s">
        <v>19</v>
      </c>
      <c r="C158">
        <v>8</v>
      </c>
      <c r="D158">
        <v>2043</v>
      </c>
    </row>
    <row r="159" spans="1:4" x14ac:dyDescent="0.2">
      <c r="A159" t="s">
        <v>23</v>
      </c>
      <c r="B159" t="s">
        <v>19</v>
      </c>
      <c r="C159">
        <v>8</v>
      </c>
      <c r="D159">
        <v>2044</v>
      </c>
    </row>
    <row r="160" spans="1:4" x14ac:dyDescent="0.2">
      <c r="A160" t="s">
        <v>23</v>
      </c>
      <c r="B160" t="s">
        <v>19</v>
      </c>
      <c r="C160">
        <v>8</v>
      </c>
      <c r="D160">
        <v>2045</v>
      </c>
    </row>
    <row r="161" spans="1:4" x14ac:dyDescent="0.2">
      <c r="A161" t="s">
        <v>23</v>
      </c>
      <c r="B161" t="s">
        <v>19</v>
      </c>
      <c r="C161">
        <v>8</v>
      </c>
      <c r="D161">
        <v>2046</v>
      </c>
    </row>
    <row r="162" spans="1:4" x14ac:dyDescent="0.2">
      <c r="A162" t="s">
        <v>23</v>
      </c>
      <c r="B162" t="s">
        <v>19</v>
      </c>
      <c r="C162">
        <v>8</v>
      </c>
      <c r="D162">
        <v>2047</v>
      </c>
    </row>
    <row r="163" spans="1:4" x14ac:dyDescent="0.2">
      <c r="A163" t="s">
        <v>23</v>
      </c>
      <c r="B163" t="s">
        <v>19</v>
      </c>
      <c r="C163">
        <v>8</v>
      </c>
      <c r="D163">
        <v>2048</v>
      </c>
    </row>
    <row r="164" spans="1:4" x14ac:dyDescent="0.2">
      <c r="A164" t="s">
        <v>23</v>
      </c>
      <c r="B164" t="s">
        <v>19</v>
      </c>
      <c r="C164">
        <v>8</v>
      </c>
      <c r="D164">
        <v>2049</v>
      </c>
    </row>
    <row r="165" spans="1:4" x14ac:dyDescent="0.2">
      <c r="A165" t="s">
        <v>23</v>
      </c>
      <c r="B165" t="s">
        <v>19</v>
      </c>
      <c r="C165">
        <v>8</v>
      </c>
      <c r="D165">
        <v>2050</v>
      </c>
    </row>
    <row r="166" spans="1:4" x14ac:dyDescent="0.2">
      <c r="A166" t="s">
        <v>23</v>
      </c>
      <c r="B166" t="s">
        <v>21</v>
      </c>
      <c r="C166">
        <v>12</v>
      </c>
      <c r="D166" s="9">
        <v>2010</v>
      </c>
    </row>
    <row r="167" spans="1:4" x14ac:dyDescent="0.2">
      <c r="A167" t="s">
        <v>23</v>
      </c>
      <c r="B167" t="s">
        <v>21</v>
      </c>
      <c r="C167">
        <v>12</v>
      </c>
      <c r="D167" s="9">
        <v>2011</v>
      </c>
    </row>
    <row r="168" spans="1:4" x14ac:dyDescent="0.2">
      <c r="A168" t="s">
        <v>23</v>
      </c>
      <c r="B168" t="s">
        <v>21</v>
      </c>
      <c r="C168">
        <v>12</v>
      </c>
      <c r="D168" s="9">
        <v>2012</v>
      </c>
    </row>
    <row r="169" spans="1:4" x14ac:dyDescent="0.2">
      <c r="A169" t="s">
        <v>23</v>
      </c>
      <c r="B169" t="s">
        <v>21</v>
      </c>
      <c r="C169">
        <v>12</v>
      </c>
      <c r="D169" s="9">
        <v>2013</v>
      </c>
    </row>
    <row r="170" spans="1:4" x14ac:dyDescent="0.2">
      <c r="A170" t="s">
        <v>23</v>
      </c>
      <c r="B170" t="s">
        <v>21</v>
      </c>
      <c r="C170">
        <v>12</v>
      </c>
      <c r="D170" s="9">
        <v>2014</v>
      </c>
    </row>
    <row r="171" spans="1:4" x14ac:dyDescent="0.2">
      <c r="A171" t="s">
        <v>23</v>
      </c>
      <c r="B171" t="s">
        <v>21</v>
      </c>
      <c r="C171">
        <v>12</v>
      </c>
      <c r="D171" s="9">
        <v>2015</v>
      </c>
    </row>
    <row r="172" spans="1:4" x14ac:dyDescent="0.2">
      <c r="A172" t="s">
        <v>23</v>
      </c>
      <c r="B172" t="s">
        <v>21</v>
      </c>
      <c r="C172">
        <v>12</v>
      </c>
      <c r="D172" s="9">
        <v>2016</v>
      </c>
    </row>
    <row r="173" spans="1:4" x14ac:dyDescent="0.2">
      <c r="A173" t="s">
        <v>23</v>
      </c>
      <c r="B173" t="s">
        <v>21</v>
      </c>
      <c r="C173">
        <v>12</v>
      </c>
      <c r="D173" s="9">
        <v>2017</v>
      </c>
    </row>
    <row r="174" spans="1:4" x14ac:dyDescent="0.2">
      <c r="A174" t="s">
        <v>23</v>
      </c>
      <c r="B174" t="s">
        <v>21</v>
      </c>
      <c r="C174">
        <v>12</v>
      </c>
      <c r="D174" s="9">
        <v>2018</v>
      </c>
    </row>
    <row r="175" spans="1:4" x14ac:dyDescent="0.2">
      <c r="A175" t="s">
        <v>23</v>
      </c>
      <c r="B175" t="s">
        <v>21</v>
      </c>
      <c r="C175">
        <v>12</v>
      </c>
      <c r="D175" s="9">
        <v>2019</v>
      </c>
    </row>
    <row r="176" spans="1:4" x14ac:dyDescent="0.2">
      <c r="A176" t="s">
        <v>23</v>
      </c>
      <c r="B176" t="s">
        <v>21</v>
      </c>
      <c r="C176">
        <v>12</v>
      </c>
      <c r="D176" s="9">
        <v>2020</v>
      </c>
    </row>
    <row r="177" spans="1:4" x14ac:dyDescent="0.2">
      <c r="A177" t="s">
        <v>23</v>
      </c>
      <c r="B177" t="s">
        <v>21</v>
      </c>
      <c r="C177">
        <v>12</v>
      </c>
      <c r="D177" s="9">
        <v>2021</v>
      </c>
    </row>
    <row r="178" spans="1:4" x14ac:dyDescent="0.2">
      <c r="A178" t="s">
        <v>23</v>
      </c>
      <c r="B178" t="s">
        <v>21</v>
      </c>
      <c r="C178">
        <v>12</v>
      </c>
      <c r="D178" s="9">
        <v>2022</v>
      </c>
    </row>
    <row r="179" spans="1:4" x14ac:dyDescent="0.2">
      <c r="A179" t="s">
        <v>23</v>
      </c>
      <c r="B179" t="s">
        <v>21</v>
      </c>
      <c r="C179">
        <v>12</v>
      </c>
      <c r="D179" s="9">
        <v>2023</v>
      </c>
    </row>
    <row r="180" spans="1:4" x14ac:dyDescent="0.2">
      <c r="A180" t="s">
        <v>23</v>
      </c>
      <c r="B180" t="s">
        <v>21</v>
      </c>
      <c r="C180">
        <v>12</v>
      </c>
      <c r="D180" s="9">
        <v>2024</v>
      </c>
    </row>
    <row r="181" spans="1:4" x14ac:dyDescent="0.2">
      <c r="A181" t="s">
        <v>23</v>
      </c>
      <c r="B181" t="s">
        <v>21</v>
      </c>
      <c r="C181">
        <v>12</v>
      </c>
      <c r="D181" s="9">
        <v>2025</v>
      </c>
    </row>
    <row r="182" spans="1:4" x14ac:dyDescent="0.2">
      <c r="A182" t="s">
        <v>23</v>
      </c>
      <c r="B182" t="s">
        <v>21</v>
      </c>
      <c r="C182">
        <v>12</v>
      </c>
      <c r="D182" s="9">
        <v>2026</v>
      </c>
    </row>
    <row r="183" spans="1:4" x14ac:dyDescent="0.2">
      <c r="A183" t="s">
        <v>23</v>
      </c>
      <c r="B183" t="s">
        <v>21</v>
      </c>
      <c r="C183">
        <v>12</v>
      </c>
      <c r="D183" s="9">
        <v>2027</v>
      </c>
    </row>
    <row r="184" spans="1:4" x14ac:dyDescent="0.2">
      <c r="A184" t="s">
        <v>23</v>
      </c>
      <c r="B184" t="s">
        <v>21</v>
      </c>
      <c r="C184">
        <v>12</v>
      </c>
      <c r="D184" s="9">
        <v>2028</v>
      </c>
    </row>
    <row r="185" spans="1:4" x14ac:dyDescent="0.2">
      <c r="A185" t="s">
        <v>23</v>
      </c>
      <c r="B185" t="s">
        <v>21</v>
      </c>
      <c r="C185">
        <v>12</v>
      </c>
      <c r="D185" s="9">
        <v>2029</v>
      </c>
    </row>
    <row r="186" spans="1:4" x14ac:dyDescent="0.2">
      <c r="A186" t="s">
        <v>23</v>
      </c>
      <c r="B186" t="s">
        <v>21</v>
      </c>
      <c r="C186">
        <v>12</v>
      </c>
      <c r="D186" s="9">
        <v>2030</v>
      </c>
    </row>
    <row r="187" spans="1:4" x14ac:dyDescent="0.2">
      <c r="A187" t="s">
        <v>23</v>
      </c>
      <c r="B187" t="s">
        <v>21</v>
      </c>
      <c r="C187">
        <v>12</v>
      </c>
      <c r="D187" s="9">
        <v>2031</v>
      </c>
    </row>
    <row r="188" spans="1:4" x14ac:dyDescent="0.2">
      <c r="A188" t="s">
        <v>23</v>
      </c>
      <c r="B188" t="s">
        <v>21</v>
      </c>
      <c r="C188">
        <v>12</v>
      </c>
      <c r="D188" s="9">
        <v>2032</v>
      </c>
    </row>
    <row r="189" spans="1:4" x14ac:dyDescent="0.2">
      <c r="A189" t="s">
        <v>23</v>
      </c>
      <c r="B189" t="s">
        <v>21</v>
      </c>
      <c r="C189">
        <v>12</v>
      </c>
      <c r="D189" s="9">
        <v>2033</v>
      </c>
    </row>
    <row r="190" spans="1:4" x14ac:dyDescent="0.2">
      <c r="A190" t="s">
        <v>23</v>
      </c>
      <c r="B190" t="s">
        <v>21</v>
      </c>
      <c r="C190">
        <v>12</v>
      </c>
      <c r="D190" s="9">
        <v>2034</v>
      </c>
    </row>
    <row r="191" spans="1:4" x14ac:dyDescent="0.2">
      <c r="A191" t="s">
        <v>23</v>
      </c>
      <c r="B191" t="s">
        <v>21</v>
      </c>
      <c r="C191">
        <v>12</v>
      </c>
      <c r="D191" s="9">
        <v>2035</v>
      </c>
    </row>
    <row r="192" spans="1:4" x14ac:dyDescent="0.2">
      <c r="A192" t="s">
        <v>23</v>
      </c>
      <c r="B192" t="s">
        <v>21</v>
      </c>
      <c r="C192">
        <v>12</v>
      </c>
      <c r="D192" s="9">
        <v>2036</v>
      </c>
    </row>
    <row r="193" spans="1:4" x14ac:dyDescent="0.2">
      <c r="A193" t="s">
        <v>23</v>
      </c>
      <c r="B193" t="s">
        <v>21</v>
      </c>
      <c r="C193">
        <v>12</v>
      </c>
      <c r="D193" s="9">
        <v>2037</v>
      </c>
    </row>
    <row r="194" spans="1:4" x14ac:dyDescent="0.2">
      <c r="A194" t="s">
        <v>23</v>
      </c>
      <c r="B194" t="s">
        <v>21</v>
      </c>
      <c r="C194">
        <v>12</v>
      </c>
      <c r="D194" s="9">
        <v>2038</v>
      </c>
    </row>
    <row r="195" spans="1:4" x14ac:dyDescent="0.2">
      <c r="A195" t="s">
        <v>23</v>
      </c>
      <c r="B195" t="s">
        <v>21</v>
      </c>
      <c r="C195">
        <v>12</v>
      </c>
      <c r="D195" s="9">
        <v>2039</v>
      </c>
    </row>
    <row r="196" spans="1:4" x14ac:dyDescent="0.2">
      <c r="A196" t="s">
        <v>23</v>
      </c>
      <c r="B196" t="s">
        <v>21</v>
      </c>
      <c r="C196">
        <v>12</v>
      </c>
      <c r="D196" s="9">
        <v>2040</v>
      </c>
    </row>
    <row r="197" spans="1:4" x14ac:dyDescent="0.2">
      <c r="A197" t="s">
        <v>23</v>
      </c>
      <c r="B197" t="s">
        <v>21</v>
      </c>
      <c r="C197">
        <v>12</v>
      </c>
      <c r="D197" s="9">
        <v>2041</v>
      </c>
    </row>
    <row r="198" spans="1:4" x14ac:dyDescent="0.2">
      <c r="A198" t="s">
        <v>23</v>
      </c>
      <c r="B198" t="s">
        <v>21</v>
      </c>
      <c r="C198">
        <v>12</v>
      </c>
      <c r="D198" s="9">
        <v>2042</v>
      </c>
    </row>
    <row r="199" spans="1:4" x14ac:dyDescent="0.2">
      <c r="A199" t="s">
        <v>23</v>
      </c>
      <c r="B199" t="s">
        <v>21</v>
      </c>
      <c r="C199">
        <v>12</v>
      </c>
      <c r="D199" s="9">
        <v>2043</v>
      </c>
    </row>
    <row r="200" spans="1:4" x14ac:dyDescent="0.2">
      <c r="A200" t="s">
        <v>23</v>
      </c>
      <c r="B200" t="s">
        <v>21</v>
      </c>
      <c r="C200">
        <v>12</v>
      </c>
      <c r="D200" s="9">
        <v>2044</v>
      </c>
    </row>
    <row r="201" spans="1:4" x14ac:dyDescent="0.2">
      <c r="A201" t="s">
        <v>23</v>
      </c>
      <c r="B201" t="s">
        <v>21</v>
      </c>
      <c r="C201">
        <v>12</v>
      </c>
      <c r="D201" s="9">
        <v>2045</v>
      </c>
    </row>
    <row r="202" spans="1:4" x14ac:dyDescent="0.2">
      <c r="A202" t="s">
        <v>23</v>
      </c>
      <c r="B202" t="s">
        <v>21</v>
      </c>
      <c r="C202">
        <v>12</v>
      </c>
      <c r="D202" s="9">
        <v>2046</v>
      </c>
    </row>
    <row r="203" spans="1:4" x14ac:dyDescent="0.2">
      <c r="A203" t="s">
        <v>23</v>
      </c>
      <c r="B203" t="s">
        <v>21</v>
      </c>
      <c r="C203">
        <v>12</v>
      </c>
      <c r="D203" s="9">
        <v>2047</v>
      </c>
    </row>
    <row r="204" spans="1:4" x14ac:dyDescent="0.2">
      <c r="A204" t="s">
        <v>23</v>
      </c>
      <c r="B204" t="s">
        <v>21</v>
      </c>
      <c r="C204">
        <v>12</v>
      </c>
      <c r="D204" s="9">
        <v>2048</v>
      </c>
    </row>
    <row r="205" spans="1:4" x14ac:dyDescent="0.2">
      <c r="A205" t="s">
        <v>23</v>
      </c>
      <c r="B205" t="s">
        <v>21</v>
      </c>
      <c r="C205">
        <v>12</v>
      </c>
      <c r="D205" s="9">
        <v>2049</v>
      </c>
    </row>
    <row r="206" spans="1:4" x14ac:dyDescent="0.2">
      <c r="A206" t="s">
        <v>23</v>
      </c>
      <c r="B206" t="s">
        <v>21</v>
      </c>
      <c r="C206">
        <v>12</v>
      </c>
      <c r="D206" s="9">
        <v>2050</v>
      </c>
    </row>
    <row r="207" spans="1:4" x14ac:dyDescent="0.2">
      <c r="A207" t="s">
        <v>23</v>
      </c>
      <c r="B207" t="s">
        <v>22</v>
      </c>
      <c r="C207">
        <v>17</v>
      </c>
      <c r="D207" s="9">
        <v>2010</v>
      </c>
    </row>
    <row r="208" spans="1:4" x14ac:dyDescent="0.2">
      <c r="A208" t="s">
        <v>23</v>
      </c>
      <c r="B208" t="s">
        <v>22</v>
      </c>
      <c r="C208">
        <v>17</v>
      </c>
      <c r="D208" s="9">
        <v>2011</v>
      </c>
    </row>
    <row r="209" spans="1:4" x14ac:dyDescent="0.2">
      <c r="A209" t="s">
        <v>23</v>
      </c>
      <c r="B209" t="s">
        <v>22</v>
      </c>
      <c r="C209">
        <v>17</v>
      </c>
      <c r="D209" s="9">
        <v>2012</v>
      </c>
    </row>
    <row r="210" spans="1:4" x14ac:dyDescent="0.2">
      <c r="A210" t="s">
        <v>23</v>
      </c>
      <c r="B210" t="s">
        <v>22</v>
      </c>
      <c r="C210">
        <v>17</v>
      </c>
      <c r="D210" s="9">
        <v>2013</v>
      </c>
    </row>
    <row r="211" spans="1:4" x14ac:dyDescent="0.2">
      <c r="A211" t="s">
        <v>23</v>
      </c>
      <c r="B211" t="s">
        <v>22</v>
      </c>
      <c r="C211">
        <v>17</v>
      </c>
      <c r="D211" s="9">
        <v>2014</v>
      </c>
    </row>
    <row r="212" spans="1:4" x14ac:dyDescent="0.2">
      <c r="A212" t="s">
        <v>23</v>
      </c>
      <c r="B212" t="s">
        <v>22</v>
      </c>
      <c r="C212">
        <v>17</v>
      </c>
      <c r="D212" s="9">
        <v>2015</v>
      </c>
    </row>
    <row r="213" spans="1:4" x14ac:dyDescent="0.2">
      <c r="A213" t="s">
        <v>23</v>
      </c>
      <c r="B213" t="s">
        <v>22</v>
      </c>
      <c r="C213">
        <v>17</v>
      </c>
      <c r="D213" s="9">
        <v>2016</v>
      </c>
    </row>
    <row r="214" spans="1:4" x14ac:dyDescent="0.2">
      <c r="A214" t="s">
        <v>23</v>
      </c>
      <c r="B214" t="s">
        <v>22</v>
      </c>
      <c r="C214">
        <v>17</v>
      </c>
      <c r="D214" s="9">
        <v>2017</v>
      </c>
    </row>
    <row r="215" spans="1:4" x14ac:dyDescent="0.2">
      <c r="A215" t="s">
        <v>23</v>
      </c>
      <c r="B215" t="s">
        <v>22</v>
      </c>
      <c r="C215">
        <v>17</v>
      </c>
      <c r="D215" s="9">
        <v>2018</v>
      </c>
    </row>
    <row r="216" spans="1:4" x14ac:dyDescent="0.2">
      <c r="A216" t="s">
        <v>23</v>
      </c>
      <c r="B216" t="s">
        <v>22</v>
      </c>
      <c r="C216">
        <v>17</v>
      </c>
      <c r="D216" s="9">
        <v>2019</v>
      </c>
    </row>
    <row r="217" spans="1:4" x14ac:dyDescent="0.2">
      <c r="A217" t="s">
        <v>23</v>
      </c>
      <c r="B217" t="s">
        <v>22</v>
      </c>
      <c r="C217">
        <v>17</v>
      </c>
      <c r="D217" s="9">
        <v>2020</v>
      </c>
    </row>
    <row r="218" spans="1:4" x14ac:dyDescent="0.2">
      <c r="A218" t="s">
        <v>23</v>
      </c>
      <c r="B218" t="s">
        <v>22</v>
      </c>
      <c r="C218">
        <v>17</v>
      </c>
      <c r="D218" s="9">
        <v>2021</v>
      </c>
    </row>
    <row r="219" spans="1:4" x14ac:dyDescent="0.2">
      <c r="A219" t="s">
        <v>23</v>
      </c>
      <c r="B219" t="s">
        <v>22</v>
      </c>
      <c r="C219">
        <v>17</v>
      </c>
      <c r="D219" s="9">
        <v>2022</v>
      </c>
    </row>
    <row r="220" spans="1:4" x14ac:dyDescent="0.2">
      <c r="A220" t="s">
        <v>23</v>
      </c>
      <c r="B220" t="s">
        <v>22</v>
      </c>
      <c r="C220">
        <v>17</v>
      </c>
      <c r="D220" s="9">
        <v>2023</v>
      </c>
    </row>
    <row r="221" spans="1:4" x14ac:dyDescent="0.2">
      <c r="A221" t="s">
        <v>23</v>
      </c>
      <c r="B221" t="s">
        <v>22</v>
      </c>
      <c r="C221">
        <v>17</v>
      </c>
      <c r="D221" s="9">
        <v>2024</v>
      </c>
    </row>
    <row r="222" spans="1:4" x14ac:dyDescent="0.2">
      <c r="A222" t="s">
        <v>23</v>
      </c>
      <c r="B222" t="s">
        <v>22</v>
      </c>
      <c r="C222">
        <v>17</v>
      </c>
      <c r="D222" s="9">
        <v>2025</v>
      </c>
    </row>
    <row r="223" spans="1:4" x14ac:dyDescent="0.2">
      <c r="A223" t="s">
        <v>23</v>
      </c>
      <c r="B223" t="s">
        <v>22</v>
      </c>
      <c r="C223">
        <v>17</v>
      </c>
      <c r="D223" s="9">
        <v>2026</v>
      </c>
    </row>
    <row r="224" spans="1:4" x14ac:dyDescent="0.2">
      <c r="A224" t="s">
        <v>23</v>
      </c>
      <c r="B224" t="s">
        <v>22</v>
      </c>
      <c r="C224">
        <v>17</v>
      </c>
      <c r="D224" s="9">
        <v>2027</v>
      </c>
    </row>
    <row r="225" spans="1:4" x14ac:dyDescent="0.2">
      <c r="A225" t="s">
        <v>23</v>
      </c>
      <c r="B225" t="s">
        <v>22</v>
      </c>
      <c r="C225">
        <v>17</v>
      </c>
      <c r="D225" s="9">
        <v>2028</v>
      </c>
    </row>
    <row r="226" spans="1:4" x14ac:dyDescent="0.2">
      <c r="A226" t="s">
        <v>23</v>
      </c>
      <c r="B226" t="s">
        <v>22</v>
      </c>
      <c r="C226">
        <v>17</v>
      </c>
      <c r="D226" s="9">
        <v>2029</v>
      </c>
    </row>
    <row r="227" spans="1:4" x14ac:dyDescent="0.2">
      <c r="A227" t="s">
        <v>23</v>
      </c>
      <c r="B227" t="s">
        <v>22</v>
      </c>
      <c r="C227">
        <v>17</v>
      </c>
      <c r="D227" s="9">
        <v>2030</v>
      </c>
    </row>
    <row r="228" spans="1:4" x14ac:dyDescent="0.2">
      <c r="A228" t="s">
        <v>23</v>
      </c>
      <c r="B228" t="s">
        <v>22</v>
      </c>
      <c r="C228">
        <v>17</v>
      </c>
      <c r="D228" s="9">
        <v>2031</v>
      </c>
    </row>
    <row r="229" spans="1:4" x14ac:dyDescent="0.2">
      <c r="A229" t="s">
        <v>23</v>
      </c>
      <c r="B229" t="s">
        <v>22</v>
      </c>
      <c r="C229">
        <v>17</v>
      </c>
      <c r="D229" s="9">
        <v>2032</v>
      </c>
    </row>
    <row r="230" spans="1:4" x14ac:dyDescent="0.2">
      <c r="A230" t="s">
        <v>23</v>
      </c>
      <c r="B230" t="s">
        <v>22</v>
      </c>
      <c r="C230">
        <v>17</v>
      </c>
      <c r="D230" s="9">
        <v>2033</v>
      </c>
    </row>
    <row r="231" spans="1:4" x14ac:dyDescent="0.2">
      <c r="A231" t="s">
        <v>23</v>
      </c>
      <c r="B231" t="s">
        <v>22</v>
      </c>
      <c r="C231">
        <v>17</v>
      </c>
      <c r="D231" s="9">
        <v>2034</v>
      </c>
    </row>
    <row r="232" spans="1:4" x14ac:dyDescent="0.2">
      <c r="A232" t="s">
        <v>23</v>
      </c>
      <c r="B232" t="s">
        <v>22</v>
      </c>
      <c r="C232">
        <v>17</v>
      </c>
      <c r="D232" s="9">
        <v>2035</v>
      </c>
    </row>
    <row r="233" spans="1:4" x14ac:dyDescent="0.2">
      <c r="A233" t="s">
        <v>23</v>
      </c>
      <c r="B233" t="s">
        <v>22</v>
      </c>
      <c r="C233">
        <v>17</v>
      </c>
      <c r="D233" s="9">
        <v>2036</v>
      </c>
    </row>
    <row r="234" spans="1:4" x14ac:dyDescent="0.2">
      <c r="A234" t="s">
        <v>23</v>
      </c>
      <c r="B234" t="s">
        <v>22</v>
      </c>
      <c r="C234">
        <v>17</v>
      </c>
      <c r="D234" s="9">
        <v>2037</v>
      </c>
    </row>
    <row r="235" spans="1:4" x14ac:dyDescent="0.2">
      <c r="A235" t="s">
        <v>23</v>
      </c>
      <c r="B235" t="s">
        <v>22</v>
      </c>
      <c r="C235">
        <v>17</v>
      </c>
      <c r="D235" s="9">
        <v>2038</v>
      </c>
    </row>
    <row r="236" spans="1:4" x14ac:dyDescent="0.2">
      <c r="A236" t="s">
        <v>23</v>
      </c>
      <c r="B236" t="s">
        <v>22</v>
      </c>
      <c r="C236">
        <v>17</v>
      </c>
      <c r="D236" s="9">
        <v>2039</v>
      </c>
    </row>
    <row r="237" spans="1:4" x14ac:dyDescent="0.2">
      <c r="A237" t="s">
        <v>23</v>
      </c>
      <c r="B237" t="s">
        <v>22</v>
      </c>
      <c r="C237">
        <v>17</v>
      </c>
      <c r="D237" s="9">
        <v>2040</v>
      </c>
    </row>
    <row r="238" spans="1:4" x14ac:dyDescent="0.2">
      <c r="A238" t="s">
        <v>23</v>
      </c>
      <c r="B238" t="s">
        <v>22</v>
      </c>
      <c r="C238">
        <v>17</v>
      </c>
      <c r="D238" s="9">
        <v>2041</v>
      </c>
    </row>
    <row r="239" spans="1:4" x14ac:dyDescent="0.2">
      <c r="A239" t="s">
        <v>23</v>
      </c>
      <c r="B239" t="s">
        <v>22</v>
      </c>
      <c r="C239">
        <v>17</v>
      </c>
      <c r="D239" s="9">
        <v>2042</v>
      </c>
    </row>
    <row r="240" spans="1:4" x14ac:dyDescent="0.2">
      <c r="A240" t="s">
        <v>23</v>
      </c>
      <c r="B240" t="s">
        <v>22</v>
      </c>
      <c r="C240">
        <v>17</v>
      </c>
      <c r="D240" s="9">
        <v>2043</v>
      </c>
    </row>
    <row r="241" spans="1:4" x14ac:dyDescent="0.2">
      <c r="A241" t="s">
        <v>23</v>
      </c>
      <c r="B241" t="s">
        <v>22</v>
      </c>
      <c r="C241">
        <v>17</v>
      </c>
      <c r="D241" s="9">
        <v>2044</v>
      </c>
    </row>
    <row r="242" spans="1:4" x14ac:dyDescent="0.2">
      <c r="A242" t="s">
        <v>23</v>
      </c>
      <c r="B242" t="s">
        <v>22</v>
      </c>
      <c r="C242">
        <v>17</v>
      </c>
      <c r="D242" s="9">
        <v>2045</v>
      </c>
    </row>
    <row r="243" spans="1:4" x14ac:dyDescent="0.2">
      <c r="A243" t="s">
        <v>23</v>
      </c>
      <c r="B243" t="s">
        <v>22</v>
      </c>
      <c r="C243">
        <v>17</v>
      </c>
      <c r="D243" s="9">
        <v>2046</v>
      </c>
    </row>
    <row r="244" spans="1:4" x14ac:dyDescent="0.2">
      <c r="A244" t="s">
        <v>23</v>
      </c>
      <c r="B244" t="s">
        <v>22</v>
      </c>
      <c r="C244">
        <v>17</v>
      </c>
      <c r="D244" s="9">
        <v>2047</v>
      </c>
    </row>
    <row r="245" spans="1:4" x14ac:dyDescent="0.2">
      <c r="A245" t="s">
        <v>23</v>
      </c>
      <c r="B245" t="s">
        <v>22</v>
      </c>
      <c r="C245">
        <v>17</v>
      </c>
      <c r="D245" s="9">
        <v>2048</v>
      </c>
    </row>
    <row r="246" spans="1:4" x14ac:dyDescent="0.2">
      <c r="A246" t="s">
        <v>23</v>
      </c>
      <c r="B246" t="s">
        <v>22</v>
      </c>
      <c r="C246">
        <v>17</v>
      </c>
      <c r="D246" s="9">
        <v>2049</v>
      </c>
    </row>
    <row r="247" spans="1:4" x14ac:dyDescent="0.2">
      <c r="A247" t="s">
        <v>23</v>
      </c>
      <c r="B247" t="s">
        <v>22</v>
      </c>
      <c r="C247">
        <v>17</v>
      </c>
      <c r="D247" s="9">
        <v>2050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4FBC5-566A-0842-9AC8-CAC13902549B}">
  <dimension ref="A1:R85"/>
  <sheetViews>
    <sheetView topLeftCell="A9" workbookViewId="0">
      <selection activeCell="K74" activeCellId="5" sqref="K4:L4 K18:L18 K32:L32 K46:L46 K60:L60 K74:L74"/>
    </sheetView>
  </sheetViews>
  <sheetFormatPr baseColWidth="10" defaultRowHeight="16" x14ac:dyDescent="0.2"/>
  <cols>
    <col min="11" max="11" width="9.33203125" bestFit="1" customWidth="1"/>
    <col min="13" max="13" width="19.5" bestFit="1" customWidth="1"/>
    <col min="14" max="14" width="21.6640625" bestFit="1" customWidth="1"/>
    <col min="15" max="15" width="9" customWidth="1"/>
  </cols>
  <sheetData>
    <row r="1" spans="1:18" x14ac:dyDescent="0.2"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P1" t="s">
        <v>72</v>
      </c>
      <c r="Q1" t="s">
        <v>71</v>
      </c>
    </row>
    <row r="2" spans="1:18" x14ac:dyDescent="0.2">
      <c r="A2" t="s">
        <v>27</v>
      </c>
      <c r="B2" t="s">
        <v>28</v>
      </c>
      <c r="C2" s="8">
        <v>213.19346334832701</v>
      </c>
      <c r="D2" s="8">
        <v>157.74339521915209</v>
      </c>
      <c r="E2" s="8">
        <v>178.70483480487209</v>
      </c>
      <c r="F2" s="8">
        <v>175.58808947041427</v>
      </c>
      <c r="G2" s="8">
        <v>163.90361003467547</v>
      </c>
      <c r="H2" s="8">
        <v>157.20352868087056</v>
      </c>
      <c r="I2" s="8">
        <v>145.54597428660182</v>
      </c>
      <c r="J2" s="8">
        <v>145.09710834554113</v>
      </c>
      <c r="K2" s="8">
        <v>111.74597675744769</v>
      </c>
      <c r="L2" s="8">
        <v>90.196781405958149</v>
      </c>
      <c r="M2" s="8">
        <v>0</v>
      </c>
      <c r="N2" s="8">
        <v>0</v>
      </c>
      <c r="P2" s="8">
        <v>0.28862212426941503</v>
      </c>
      <c r="Q2" s="8">
        <v>0.23414242340243563</v>
      </c>
      <c r="R2" t="s">
        <v>73</v>
      </c>
    </row>
    <row r="3" spans="1:18" x14ac:dyDescent="0.2">
      <c r="B3" t="s">
        <v>38</v>
      </c>
      <c r="C3" s="8">
        <f t="shared" ref="C3:N3" si="0">SUM(C4:C15)</f>
        <v>134.60400505811785</v>
      </c>
      <c r="D3" s="8">
        <f t="shared" si="0"/>
        <v>116.36759553444718</v>
      </c>
      <c r="E3" s="8">
        <f t="shared" si="0"/>
        <v>132.94166284602116</v>
      </c>
      <c r="F3" s="8">
        <f t="shared" si="0"/>
        <v>130.63175617285896</v>
      </c>
      <c r="G3" s="8">
        <f t="shared" si="0"/>
        <v>121.51250212793653</v>
      </c>
      <c r="H3" s="8">
        <f t="shared" si="0"/>
        <v>114.95020215246601</v>
      </c>
      <c r="I3" s="8">
        <f t="shared" si="0"/>
        <v>105.99483571654757</v>
      </c>
      <c r="J3" s="8">
        <f t="shared" si="0"/>
        <v>105.58017111927965</v>
      </c>
      <c r="K3" s="8">
        <f t="shared" si="0"/>
        <v>40.700748479903652</v>
      </c>
      <c r="L3" s="8">
        <f t="shared" si="0"/>
        <v>24.773313685088034</v>
      </c>
      <c r="M3" s="8">
        <f t="shared" si="0"/>
        <v>5.435859876083394</v>
      </c>
      <c r="N3" s="8">
        <f t="shared" si="0"/>
        <v>7.9330609585507936</v>
      </c>
      <c r="P3" s="8">
        <v>0.58127408814596326</v>
      </c>
      <c r="Q3" s="8">
        <v>0.47155402242307981</v>
      </c>
      <c r="R3" s="11" t="s">
        <v>74</v>
      </c>
    </row>
    <row r="4" spans="1:18" x14ac:dyDescent="0.2">
      <c r="B4" t="s">
        <v>12</v>
      </c>
      <c r="C4" s="8">
        <v>3.1156347672294693</v>
      </c>
      <c r="D4" s="8">
        <v>3.3558523405347369</v>
      </c>
      <c r="E4" s="8">
        <v>4.6327682032968438</v>
      </c>
      <c r="F4" s="8">
        <v>4.4700369086166321</v>
      </c>
      <c r="G4" s="8">
        <v>3.8953681746931053</v>
      </c>
      <c r="H4" s="8">
        <v>3.9411254975109942</v>
      </c>
      <c r="I4" s="8">
        <v>3.3451425820574454</v>
      </c>
      <c r="J4" s="8">
        <v>3.2645197804519164</v>
      </c>
      <c r="K4" s="8">
        <f>M4+P2</f>
        <v>5.7244820003528094</v>
      </c>
      <c r="L4" s="8">
        <f>N4+Q3</f>
        <v>3.8450816061257429</v>
      </c>
      <c r="M4" s="8">
        <v>5.435859876083394</v>
      </c>
      <c r="N4" s="8">
        <v>3.3735275837026633</v>
      </c>
      <c r="P4" s="8">
        <v>0.87827847846433749</v>
      </c>
      <c r="Q4" s="8">
        <v>0.71249649308895791</v>
      </c>
      <c r="R4" t="s">
        <v>75</v>
      </c>
    </row>
    <row r="5" spans="1:18" x14ac:dyDescent="0.2">
      <c r="B5" t="s">
        <v>13</v>
      </c>
      <c r="C5" s="8">
        <v>0</v>
      </c>
      <c r="D5" s="8">
        <v>22.166720984244122</v>
      </c>
      <c r="E5" s="8">
        <v>11.570129046806009</v>
      </c>
      <c r="F5" s="8">
        <v>16.756149336833403</v>
      </c>
      <c r="G5" s="8">
        <v>17.501835786794064</v>
      </c>
      <c r="H5" s="8">
        <v>17.740396031719548</v>
      </c>
      <c r="I5" s="8">
        <v>20.045447900250473</v>
      </c>
      <c r="J5" s="8">
        <v>21.998513962822898</v>
      </c>
      <c r="K5" s="8">
        <v>0</v>
      </c>
      <c r="L5" s="8">
        <v>0</v>
      </c>
      <c r="M5" s="8">
        <v>0</v>
      </c>
      <c r="N5" s="8">
        <v>4.5595333748481304</v>
      </c>
      <c r="P5" s="8">
        <v>0.15192449694244803</v>
      </c>
      <c r="Q5" s="8">
        <v>0.12324755068012709</v>
      </c>
      <c r="R5" t="s">
        <v>76</v>
      </c>
    </row>
    <row r="6" spans="1:18" x14ac:dyDescent="0.2">
      <c r="B6" t="s">
        <v>14</v>
      </c>
      <c r="C6" s="8">
        <v>0</v>
      </c>
      <c r="D6" s="8">
        <v>4.1718346563665882</v>
      </c>
      <c r="E6" s="8">
        <v>11.613485006443188</v>
      </c>
      <c r="F6" s="8">
        <v>6.7275754073895015</v>
      </c>
      <c r="G6" s="8">
        <v>5.8558064095598334</v>
      </c>
      <c r="H6" s="8">
        <v>5.935624471408806</v>
      </c>
      <c r="I6" s="8">
        <v>2.5150703559056389</v>
      </c>
      <c r="J6" s="8">
        <v>1.2267193056541128</v>
      </c>
      <c r="K6" s="8">
        <v>0</v>
      </c>
      <c r="L6" s="8">
        <v>0</v>
      </c>
      <c r="M6" s="8">
        <v>0</v>
      </c>
      <c r="N6" s="8">
        <v>0</v>
      </c>
      <c r="P6" s="8">
        <v>6.9747726377695163E-2</v>
      </c>
      <c r="Q6" s="8">
        <v>5.6582293274369325E-2</v>
      </c>
      <c r="R6" t="s">
        <v>77</v>
      </c>
    </row>
    <row r="7" spans="1:18" x14ac:dyDescent="0.2">
      <c r="B7" s="3" t="s">
        <v>63</v>
      </c>
      <c r="C7" s="5">
        <v>15.773999999999999</v>
      </c>
      <c r="D7" s="5">
        <v>0</v>
      </c>
      <c r="E7" s="5">
        <v>0</v>
      </c>
      <c r="F7" s="5">
        <v>0</v>
      </c>
      <c r="G7" s="5">
        <v>0</v>
      </c>
      <c r="H7" s="6">
        <v>0</v>
      </c>
      <c r="I7" s="6">
        <v>0</v>
      </c>
      <c r="J7" s="6">
        <v>0</v>
      </c>
      <c r="K7" s="5">
        <v>0</v>
      </c>
      <c r="L7" s="5">
        <v>0</v>
      </c>
      <c r="M7" s="5">
        <v>0</v>
      </c>
      <c r="N7" s="5">
        <v>0</v>
      </c>
      <c r="P7" s="8">
        <v>0.10515663079581289</v>
      </c>
      <c r="Q7" s="8">
        <v>8.5307487891620098E-2</v>
      </c>
      <c r="R7" t="s">
        <v>78</v>
      </c>
    </row>
    <row r="8" spans="1:18" x14ac:dyDescent="0.2">
      <c r="B8" t="s">
        <v>15</v>
      </c>
      <c r="C8" s="8">
        <v>0</v>
      </c>
      <c r="D8" s="8">
        <v>0</v>
      </c>
      <c r="E8" s="8">
        <v>10.827165556660262</v>
      </c>
      <c r="F8" s="8">
        <v>9.4081026526891112</v>
      </c>
      <c r="G8" s="8">
        <v>5.4593246927068897</v>
      </c>
      <c r="H8" s="8">
        <v>5.533738477162732</v>
      </c>
      <c r="I8" s="8">
        <v>2.3447813567530256</v>
      </c>
      <c r="J8" s="8">
        <v>1.1436612701957738</v>
      </c>
      <c r="K8" s="8">
        <v>0</v>
      </c>
      <c r="L8" s="8">
        <v>0</v>
      </c>
      <c r="M8" s="8">
        <v>0</v>
      </c>
      <c r="N8" s="8">
        <v>0</v>
      </c>
    </row>
    <row r="9" spans="1:18" x14ac:dyDescent="0.2">
      <c r="B9" t="s">
        <v>16</v>
      </c>
      <c r="C9" s="8">
        <v>44.111011635883948</v>
      </c>
      <c r="D9" s="8">
        <v>33.413642813428893</v>
      </c>
      <c r="E9" s="8">
        <v>36.670829122501011</v>
      </c>
      <c r="F9" s="8">
        <v>36.161843140064342</v>
      </c>
      <c r="G9" s="8">
        <v>34.657907650891538</v>
      </c>
      <c r="H9" s="8">
        <v>33.481217771825705</v>
      </c>
      <c r="I9" s="8">
        <v>31.684775939713159</v>
      </c>
      <c r="J9" s="8">
        <v>31.726733163263606</v>
      </c>
      <c r="K9" s="8">
        <v>24.626441040245737</v>
      </c>
      <c r="L9" s="8">
        <v>19.830295685010206</v>
      </c>
      <c r="M9" s="8">
        <v>0</v>
      </c>
      <c r="N9" s="8">
        <v>0</v>
      </c>
    </row>
    <row r="10" spans="1:18" x14ac:dyDescent="0.2">
      <c r="B10" t="s">
        <v>17</v>
      </c>
      <c r="C10" s="8">
        <v>18.362871621608026</v>
      </c>
      <c r="D10" s="8">
        <v>11.094246246026923</v>
      </c>
      <c r="E10" s="8">
        <v>13.360288293521737</v>
      </c>
      <c r="F10" s="8">
        <v>13.019383147585806</v>
      </c>
      <c r="G10" s="8">
        <v>11.922947924860814</v>
      </c>
      <c r="H10" s="8">
        <v>11.912663273260598</v>
      </c>
      <c r="I10" s="8">
        <v>10.722304364966654</v>
      </c>
      <c r="J10" s="8">
        <v>10.627602512387048</v>
      </c>
      <c r="K10" s="8">
        <v>9.6642099114258766</v>
      </c>
      <c r="L10" s="8">
        <v>0.5494439716487014</v>
      </c>
      <c r="M10" s="8">
        <v>0</v>
      </c>
      <c r="N10" s="8">
        <v>0</v>
      </c>
    </row>
    <row r="11" spans="1:18" x14ac:dyDescent="0.2">
      <c r="B11" t="s">
        <v>29</v>
      </c>
      <c r="C11" s="8">
        <v>1.3405551036058285</v>
      </c>
      <c r="D11" s="8">
        <v>0.93931360425616406</v>
      </c>
      <c r="E11" s="8">
        <v>1.0311277695363261</v>
      </c>
      <c r="F11" s="8">
        <v>1.0263502397640549</v>
      </c>
      <c r="G11" s="8">
        <v>0.94794212771214936</v>
      </c>
      <c r="H11" s="8">
        <v>0.89817624659274209</v>
      </c>
      <c r="I11" s="8">
        <v>0.851436259465574</v>
      </c>
      <c r="J11" s="8">
        <v>0.84026559672150503</v>
      </c>
      <c r="K11" s="8">
        <v>0.68561552787922786</v>
      </c>
      <c r="L11" s="8">
        <v>0.54849242230338224</v>
      </c>
      <c r="M11" s="8">
        <v>0</v>
      </c>
      <c r="N11" s="8">
        <v>0</v>
      </c>
    </row>
    <row r="12" spans="1:18" x14ac:dyDescent="0.2">
      <c r="B12" t="s">
        <v>30</v>
      </c>
      <c r="C12" s="8">
        <v>32.170413133161993</v>
      </c>
      <c r="D12" s="8">
        <v>28.844168750746771</v>
      </c>
      <c r="E12" s="8">
        <v>28.752956516096852</v>
      </c>
      <c r="F12" s="8">
        <v>28.855209805504355</v>
      </c>
      <c r="G12" s="8">
        <v>28.24409867478305</v>
      </c>
      <c r="H12" s="8">
        <v>22.182140478498898</v>
      </c>
      <c r="I12" s="8">
        <v>22.255942867611765</v>
      </c>
      <c r="J12" s="8">
        <v>22.580665729918252</v>
      </c>
      <c r="K12" s="8">
        <v>0</v>
      </c>
      <c r="L12" s="8">
        <v>0</v>
      </c>
      <c r="M12" s="8">
        <v>0</v>
      </c>
      <c r="N12" s="8">
        <v>0</v>
      </c>
    </row>
    <row r="13" spans="1:18" x14ac:dyDescent="0.2">
      <c r="B13" t="s">
        <v>31</v>
      </c>
      <c r="C13" s="8">
        <v>18.015036471225116</v>
      </c>
      <c r="D13" s="8">
        <v>11.518025190583502</v>
      </c>
      <c r="E13" s="8">
        <v>13.34740083279163</v>
      </c>
      <c r="F13" s="8">
        <v>13.10983570793562</v>
      </c>
      <c r="G13" s="8">
        <v>12.064280812436619</v>
      </c>
      <c r="H13" s="8">
        <v>11.178595859201888</v>
      </c>
      <c r="I13" s="8">
        <v>10.222895785265317</v>
      </c>
      <c r="J13" s="8">
        <v>10.165536249707841</v>
      </c>
      <c r="K13" s="8">
        <v>0</v>
      </c>
      <c r="L13" s="8">
        <v>0</v>
      </c>
      <c r="M13" s="8">
        <v>0</v>
      </c>
      <c r="N13" s="8">
        <v>0</v>
      </c>
    </row>
    <row r="14" spans="1:18" x14ac:dyDescent="0.2">
      <c r="B14" t="s">
        <v>32</v>
      </c>
      <c r="C14" s="8">
        <v>1.7144823254034554</v>
      </c>
      <c r="D14" s="8">
        <v>0.86379094825946101</v>
      </c>
      <c r="E14" s="8">
        <v>1.1355124983672982</v>
      </c>
      <c r="F14" s="8">
        <v>1.0972698264761278</v>
      </c>
      <c r="G14" s="8">
        <v>0.96298987349847587</v>
      </c>
      <c r="H14" s="8">
        <v>0.97904296746835551</v>
      </c>
      <c r="I14" s="8">
        <v>0.83567289047366844</v>
      </c>
      <c r="J14" s="8">
        <v>0.81749745710837585</v>
      </c>
      <c r="K14" s="8">
        <v>0</v>
      </c>
      <c r="L14" s="8">
        <v>0</v>
      </c>
      <c r="M14" s="8">
        <v>0</v>
      </c>
      <c r="N14" s="8">
        <v>0</v>
      </c>
    </row>
    <row r="15" spans="1:18" x14ac:dyDescent="0.2">
      <c r="B15" t="s">
        <v>18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1.1674810778157316</v>
      </c>
      <c r="I15" s="8">
        <v>1.1713654140848297</v>
      </c>
      <c r="J15" s="8">
        <v>1.1884560910483291</v>
      </c>
      <c r="K15" s="8">
        <v>0</v>
      </c>
      <c r="L15" s="8">
        <v>0</v>
      </c>
      <c r="M15" s="8">
        <v>0</v>
      </c>
      <c r="N15" s="8">
        <v>0</v>
      </c>
    </row>
    <row r="16" spans="1:18" x14ac:dyDescent="0.2">
      <c r="A16" t="s">
        <v>33</v>
      </c>
      <c r="B16" t="s">
        <v>28</v>
      </c>
      <c r="C16" s="8">
        <v>396.15049378966785</v>
      </c>
      <c r="D16" s="8">
        <v>288.14152522476388</v>
      </c>
      <c r="E16" s="8">
        <v>330.65024755690933</v>
      </c>
      <c r="F16" s="8">
        <v>324.2794189702567</v>
      </c>
      <c r="G16" s="8">
        <v>300.49924640329004</v>
      </c>
      <c r="H16" s="8">
        <v>287.46433728173434</v>
      </c>
      <c r="I16" s="8">
        <v>263.9304305902981</v>
      </c>
      <c r="J16" s="8">
        <v>262.56190567923807</v>
      </c>
      <c r="K16" s="8">
        <v>215.35574411634843</v>
      </c>
      <c r="L16" s="8">
        <v>173.08459529307873</v>
      </c>
      <c r="M16" s="8">
        <v>0</v>
      </c>
      <c r="N16" s="8">
        <v>0</v>
      </c>
    </row>
    <row r="17" spans="1:15" x14ac:dyDescent="0.2">
      <c r="B17" t="s">
        <v>38</v>
      </c>
      <c r="C17" s="8">
        <f>SUM(C18:C29)</f>
        <v>260.79887287342819</v>
      </c>
      <c r="D17" s="8">
        <f t="shared" ref="D17" si="1">SUM(D18:D29)</f>
        <v>225.76503921354796</v>
      </c>
      <c r="E17" s="8">
        <f t="shared" ref="E17" si="2">SUM(E18:E29)</f>
        <v>258.78686511974075</v>
      </c>
      <c r="F17" s="8">
        <f t="shared" ref="F17" si="3">SUM(F18:F29)</f>
        <v>254.23692256158847</v>
      </c>
      <c r="G17" s="8">
        <f t="shared" ref="G17" si="4">SUM(G18:G29)</f>
        <v>235.9052097332283</v>
      </c>
      <c r="H17" s="8">
        <f t="shared" ref="H17" si="5">SUM(H18:H29)</f>
        <v>222.90236327223005</v>
      </c>
      <c r="I17" s="8">
        <f t="shared" ref="I17" si="6">SUM(I18:I29)</f>
        <v>205.064149360149</v>
      </c>
      <c r="J17" s="8">
        <f t="shared" ref="J17" si="7">SUM(J18:J29)</f>
        <v>204.11170919012446</v>
      </c>
      <c r="K17" s="8">
        <f t="shared" ref="K17" si="8">SUM(K18:K29)</f>
        <v>78.408710730462985</v>
      </c>
      <c r="L17" s="8">
        <f t="shared" ref="L17" si="9">SUM(L18:L29)</f>
        <v>46.565531662300764</v>
      </c>
      <c r="M17" s="8">
        <f t="shared" ref="M17" si="10">SUM(M18:M29)</f>
        <v>10.947617064207272</v>
      </c>
      <c r="N17" s="8">
        <f t="shared" ref="N17" si="11">SUM(N18:N29)</f>
        <v>15.976885994309761</v>
      </c>
      <c r="O17" s="8">
        <f>C17*0.19</f>
        <v>49.551785845951358</v>
      </c>
    </row>
    <row r="18" spans="1:15" x14ac:dyDescent="0.2">
      <c r="B18" t="s">
        <v>12</v>
      </c>
      <c r="C18" s="8">
        <v>6.2761631405540408</v>
      </c>
      <c r="D18" s="8">
        <v>6.7600824281655916</v>
      </c>
      <c r="E18" s="8">
        <v>9.3322588239872335</v>
      </c>
      <c r="F18" s="8">
        <v>9.0045000645820785</v>
      </c>
      <c r="G18" s="8">
        <v>7.8467824710415695</v>
      </c>
      <c r="H18" s="8">
        <v>7.9389449115544659</v>
      </c>
      <c r="I18" s="8">
        <v>6.7384280129561329</v>
      </c>
      <c r="J18" s="8">
        <v>6.5760507894027391</v>
      </c>
      <c r="K18" s="8">
        <f>P3+M18</f>
        <v>11.528891152353236</v>
      </c>
      <c r="L18" s="8">
        <f>Q3+N18</f>
        <v>7.2657115216644401</v>
      </c>
      <c r="M18" s="8">
        <v>10.947617064207272</v>
      </c>
      <c r="N18" s="8">
        <v>6.7941574992413605</v>
      </c>
    </row>
    <row r="19" spans="1:15" x14ac:dyDescent="0.2">
      <c r="B19" t="s">
        <v>63</v>
      </c>
      <c r="C19" s="8">
        <v>31.547999999999998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</row>
    <row r="20" spans="1:15" x14ac:dyDescent="0.2">
      <c r="B20" t="s">
        <v>13</v>
      </c>
      <c r="C20" s="8">
        <v>0</v>
      </c>
      <c r="D20" s="8">
        <v>44.655221478958723</v>
      </c>
      <c r="E20" s="8">
        <v>23.307760415576823</v>
      </c>
      <c r="F20" s="8">
        <v>33.755094453363064</v>
      </c>
      <c r="G20" s="8">
        <v>35.257018592262249</v>
      </c>
      <c r="H20" s="8">
        <v>35.737408737772398</v>
      </c>
      <c r="I20" s="8">
        <v>40.381238452525515</v>
      </c>
      <c r="J20" s="8">
        <v>44.31592880825918</v>
      </c>
      <c r="K20" s="8">
        <v>0</v>
      </c>
      <c r="L20" s="8">
        <v>0</v>
      </c>
      <c r="M20" s="8">
        <v>0</v>
      </c>
      <c r="N20" s="8">
        <v>9.1827284950684014</v>
      </c>
    </row>
    <row r="21" spans="1:15" x14ac:dyDescent="0.2">
      <c r="B21" t="s">
        <v>14</v>
      </c>
      <c r="C21" s="8">
        <v>0</v>
      </c>
      <c r="D21" s="8">
        <v>8.4042290551706618</v>
      </c>
      <c r="E21" s="8">
        <v>23.395100004938552</v>
      </c>
      <c r="F21" s="8">
        <v>13.552633051518891</v>
      </c>
      <c r="G21" s="8">
        <v>11.796378275376224</v>
      </c>
      <c r="H21" s="8">
        <v>11.957108368346834</v>
      </c>
      <c r="I21" s="8">
        <v>5.0665695409796641</v>
      </c>
      <c r="J21" s="8">
        <v>2.4712217156557785</v>
      </c>
      <c r="K21" s="8">
        <v>0</v>
      </c>
      <c r="L21" s="8">
        <v>0</v>
      </c>
      <c r="M21" s="8">
        <v>0</v>
      </c>
      <c r="N21" s="8">
        <v>0</v>
      </c>
    </row>
    <row r="22" spans="1:15" x14ac:dyDescent="0.2">
      <c r="B22" t="s">
        <v>15</v>
      </c>
      <c r="C22" s="8">
        <v>0</v>
      </c>
      <c r="D22" s="8">
        <v>0</v>
      </c>
      <c r="E22" s="8">
        <v>21.811077452423621</v>
      </c>
      <c r="F22" s="8">
        <v>18.95252825005382</v>
      </c>
      <c r="G22" s="8">
        <v>10.997675588820121</v>
      </c>
      <c r="H22" s="8">
        <v>11.14752305713516</v>
      </c>
      <c r="I22" s="8">
        <v>4.7235250395625794</v>
      </c>
      <c r="J22" s="8">
        <v>2.3039015960992444</v>
      </c>
      <c r="K22" s="8">
        <v>0</v>
      </c>
      <c r="L22" s="8">
        <v>0</v>
      </c>
      <c r="M22" s="8">
        <v>0</v>
      </c>
      <c r="N22" s="8">
        <v>0</v>
      </c>
    </row>
    <row r="23" spans="1:15" x14ac:dyDescent="0.2">
      <c r="B23" t="s">
        <v>16</v>
      </c>
      <c r="C23" s="8">
        <v>79.950859469018752</v>
      </c>
      <c r="D23" s="8">
        <v>59.658963512753566</v>
      </c>
      <c r="E23" s="8">
        <v>65.886225086033733</v>
      </c>
      <c r="F23" s="8">
        <v>64.951954057117803</v>
      </c>
      <c r="G23" s="8">
        <v>61.958270736464733</v>
      </c>
      <c r="H23" s="8">
        <v>59.789996336315276</v>
      </c>
      <c r="I23" s="8">
        <v>56.367038961762795</v>
      </c>
      <c r="J23" s="8">
        <v>56.353681383638225</v>
      </c>
      <c r="K23" s="8">
        <v>45.296303280006953</v>
      </c>
      <c r="L23" s="8">
        <v>36.497131465773393</v>
      </c>
      <c r="M23" s="8">
        <v>0</v>
      </c>
      <c r="N23" s="8">
        <v>0</v>
      </c>
    </row>
    <row r="24" spans="1:15" x14ac:dyDescent="0.2">
      <c r="B24" t="s">
        <v>17</v>
      </c>
      <c r="C24" s="8">
        <v>35.797708839002176</v>
      </c>
      <c r="D24" s="8">
        <v>21.467890255543892</v>
      </c>
      <c r="E24" s="8">
        <v>25.957284559993113</v>
      </c>
      <c r="F24" s="8">
        <v>25.285178962464617</v>
      </c>
      <c r="G24" s="8">
        <v>23.110131063986955</v>
      </c>
      <c r="H24" s="8">
        <v>23.089583220601646</v>
      </c>
      <c r="I24" s="8">
        <v>20.720935369529311</v>
      </c>
      <c r="J24" s="8">
        <v>20.521092754813413</v>
      </c>
      <c r="K24" s="8">
        <v>19.996550098459302</v>
      </c>
      <c r="L24" s="8">
        <v>1.5331157151481394</v>
      </c>
      <c r="M24" s="8">
        <v>0</v>
      </c>
      <c r="N24" s="8">
        <v>0</v>
      </c>
    </row>
    <row r="25" spans="1:15" x14ac:dyDescent="0.2">
      <c r="B25" t="s">
        <v>29</v>
      </c>
      <c r="C25" s="8">
        <v>2.9058105167568731</v>
      </c>
      <c r="D25" s="8">
        <v>2.0055436776169433</v>
      </c>
      <c r="E25" s="8">
        <v>2.2291097867330474</v>
      </c>
      <c r="F25" s="8">
        <v>2.216495527344482</v>
      </c>
      <c r="G25" s="8">
        <v>2.032467355190867</v>
      </c>
      <c r="H25" s="8">
        <v>1.9192645616153692</v>
      </c>
      <c r="I25" s="8">
        <v>1.8047523109749188</v>
      </c>
      <c r="J25" s="8">
        <v>1.7757106043024808</v>
      </c>
      <c r="K25" s="8">
        <v>1.5869661996434807</v>
      </c>
      <c r="L25" s="8">
        <v>1.2695729597147847</v>
      </c>
      <c r="M25" s="8">
        <v>0</v>
      </c>
      <c r="N25" s="8">
        <v>0</v>
      </c>
    </row>
    <row r="26" spans="1:15" x14ac:dyDescent="0.2">
      <c r="B26" t="s">
        <v>30</v>
      </c>
      <c r="C26" s="8">
        <v>64.647983198476425</v>
      </c>
      <c r="D26" s="8">
        <v>57.929608265822154</v>
      </c>
      <c r="E26" s="8">
        <v>57.75654877837998</v>
      </c>
      <c r="F26" s="8">
        <v>57.961684687587891</v>
      </c>
      <c r="G26" s="8">
        <v>56.725047579214362</v>
      </c>
      <c r="H26" s="8">
        <v>44.545470947146001</v>
      </c>
      <c r="I26" s="8">
        <v>44.688514701298985</v>
      </c>
      <c r="J26" s="8">
        <v>45.33917782564474</v>
      </c>
      <c r="K26" s="8">
        <v>0</v>
      </c>
      <c r="L26" s="8">
        <v>0</v>
      </c>
      <c r="M26" s="8">
        <v>0</v>
      </c>
      <c r="N26" s="8">
        <v>0</v>
      </c>
    </row>
    <row r="27" spans="1:15" x14ac:dyDescent="0.2">
      <c r="B27" t="s">
        <v>31</v>
      </c>
      <c r="C27" s="8">
        <v>36.237305174608096</v>
      </c>
      <c r="D27" s="8">
        <v>23.155038662716066</v>
      </c>
      <c r="E27" s="8">
        <v>26.838410264852961</v>
      </c>
      <c r="F27" s="8">
        <v>26.360355968289074</v>
      </c>
      <c r="G27" s="8">
        <v>24.25438864882101</v>
      </c>
      <c r="H27" s="8">
        <v>22.473835275643804</v>
      </c>
      <c r="I27" s="8">
        <v>20.54965703380017</v>
      </c>
      <c r="J27" s="8">
        <v>20.433678089807611</v>
      </c>
      <c r="K27" s="8">
        <v>0</v>
      </c>
      <c r="L27" s="8">
        <v>0</v>
      </c>
      <c r="M27" s="8">
        <v>0</v>
      </c>
      <c r="N27" s="8">
        <v>0</v>
      </c>
    </row>
    <row r="28" spans="1:15" x14ac:dyDescent="0.2">
      <c r="B28" t="s">
        <v>32</v>
      </c>
      <c r="C28" s="8">
        <v>3.4350425350118257</v>
      </c>
      <c r="D28" s="8">
        <v>1.7284618768004028</v>
      </c>
      <c r="E28" s="8">
        <v>2.2730899468217665</v>
      </c>
      <c r="F28" s="8">
        <v>2.1964975392667783</v>
      </c>
      <c r="G28" s="8">
        <v>1.9270494220501926</v>
      </c>
      <c r="H28" s="8">
        <v>1.9587293851966958</v>
      </c>
      <c r="I28" s="8">
        <v>1.6714628472169004</v>
      </c>
      <c r="J28" s="8">
        <v>1.6349931053618614</v>
      </c>
      <c r="K28" s="8">
        <v>0</v>
      </c>
      <c r="L28" s="8">
        <v>0</v>
      </c>
      <c r="M28" s="8">
        <v>0</v>
      </c>
      <c r="N28" s="8">
        <v>0</v>
      </c>
    </row>
    <row r="29" spans="1:15" x14ac:dyDescent="0.2">
      <c r="B29" t="s">
        <v>18</v>
      </c>
      <c r="C29" s="8">
        <v>0</v>
      </c>
      <c r="D29" s="8">
        <v>0</v>
      </c>
      <c r="E29" s="8">
        <v>0</v>
      </c>
      <c r="F29" s="8">
        <v>0</v>
      </c>
      <c r="G29" s="8">
        <v>0</v>
      </c>
      <c r="H29" s="8">
        <v>2.3444984709024212</v>
      </c>
      <c r="I29" s="8">
        <v>2.3520270895420516</v>
      </c>
      <c r="J29" s="8">
        <v>2.3862725171391967</v>
      </c>
      <c r="K29" s="8">
        <v>0</v>
      </c>
      <c r="L29" s="8">
        <v>0</v>
      </c>
      <c r="M29" s="8">
        <v>0</v>
      </c>
      <c r="N29" s="8">
        <v>0</v>
      </c>
    </row>
    <row r="30" spans="1:15" x14ac:dyDescent="0.2">
      <c r="A30" t="s">
        <v>34</v>
      </c>
      <c r="B30" t="s">
        <v>28</v>
      </c>
      <c r="C30" s="8">
        <v>606.43751058750456</v>
      </c>
      <c r="D30" s="8">
        <v>441.35428382933168</v>
      </c>
      <c r="E30" s="8">
        <v>505.4421296807119</v>
      </c>
      <c r="F30" s="8">
        <v>495.96626159090829</v>
      </c>
      <c r="G30" s="8">
        <v>460.26112806932503</v>
      </c>
      <c r="H30" s="8">
        <v>440.35267509630995</v>
      </c>
      <c r="I30" s="8">
        <v>404.7159189605714</v>
      </c>
      <c r="J30" s="8">
        <v>402.95520187145473</v>
      </c>
      <c r="K30" s="8">
        <v>325.13446723544223</v>
      </c>
      <c r="L30" s="8">
        <v>260.90757378835377</v>
      </c>
      <c r="M30" s="8">
        <v>0</v>
      </c>
      <c r="N30" s="8">
        <v>0</v>
      </c>
    </row>
    <row r="31" spans="1:15" x14ac:dyDescent="0.2">
      <c r="B31" t="s">
        <v>38</v>
      </c>
      <c r="C31" s="8">
        <f>SUM(C32:C43)</f>
        <v>403.39720871048127</v>
      </c>
      <c r="D31" s="8">
        <f t="shared" ref="D31" si="12">SUM(D32:D43)</f>
        <v>349.18725740061012</v>
      </c>
      <c r="E31" s="8">
        <f t="shared" ref="E31" si="13">SUM(E32:E43)</f>
        <v>399.42443491852839</v>
      </c>
      <c r="F31" s="8">
        <f t="shared" ref="F31" si="14">SUM(F32:F43)</f>
        <v>392.4090985705501</v>
      </c>
      <c r="G31" s="8">
        <f t="shared" ref="G31" si="15">SUM(G32:G43)</f>
        <v>364.78572484970584</v>
      </c>
      <c r="H31" s="8">
        <f t="shared" ref="H31" si="16">SUM(H32:H43)</f>
        <v>345.01397870726214</v>
      </c>
      <c r="I31" s="8">
        <f t="shared" ref="I31" si="17">SUM(I32:I43)</f>
        <v>317.8819378699759</v>
      </c>
      <c r="J31" s="8">
        <f t="shared" ref="J31" si="18">SUM(J32:J43)</f>
        <v>316.59953769930502</v>
      </c>
      <c r="K31" s="8">
        <f t="shared" ref="K31" si="19">SUM(K32:K43)</f>
        <v>120.50603384129828</v>
      </c>
      <c r="L31" s="8">
        <f t="shared" ref="L31" si="20">SUM(L32:L43)</f>
        <v>71.985637366876517</v>
      </c>
      <c r="M31" s="8">
        <f t="shared" ref="M31" si="21">SUM(M32:M43)</f>
        <v>16.541347109812595</v>
      </c>
      <c r="N31" s="8">
        <f t="shared" ref="N31" si="22">SUM(N32:N43)</f>
        <v>24.140341721471955</v>
      </c>
    </row>
    <row r="32" spans="1:15" x14ac:dyDescent="0.2">
      <c r="B32" t="s">
        <v>12</v>
      </c>
      <c r="C32" s="8">
        <v>9.4803026971120019</v>
      </c>
      <c r="D32" s="8">
        <v>10.211279138883755</v>
      </c>
      <c r="E32" s="8">
        <v>14.096709950076292</v>
      </c>
      <c r="F32" s="8">
        <v>13.601530898391239</v>
      </c>
      <c r="G32" s="8">
        <v>11.852955964763034</v>
      </c>
      <c r="H32" s="8">
        <v>11.992194250353121</v>
      </c>
      <c r="I32" s="8">
        <v>10.178726085123991</v>
      </c>
      <c r="J32" s="8">
        <v>9.9333991982548451</v>
      </c>
      <c r="K32" s="8">
        <f>P4+M32</f>
        <v>17.419625588276933</v>
      </c>
      <c r="L32" s="8">
        <f>Q4+N32</f>
        <v>10.978156760027199</v>
      </c>
      <c r="M32" s="8">
        <v>16.541347109812595</v>
      </c>
      <c r="N32" s="8">
        <v>10.265660266938241</v>
      </c>
    </row>
    <row r="33" spans="1:14" x14ac:dyDescent="0.2">
      <c r="B33" t="s">
        <v>13</v>
      </c>
      <c r="C33" s="8">
        <v>0</v>
      </c>
      <c r="D33" s="8">
        <v>67.449199005294631</v>
      </c>
      <c r="E33" s="8">
        <v>35.205776835599615</v>
      </c>
      <c r="F33" s="8">
        <v>50.985818900935357</v>
      </c>
      <c r="G33" s="8">
        <v>53.254958631958999</v>
      </c>
      <c r="H33" s="8">
        <v>53.980902179825023</v>
      </c>
      <c r="I33" s="8">
        <v>60.994791719591582</v>
      </c>
      <c r="J33" s="8">
        <v>66.937587445747496</v>
      </c>
      <c r="K33" s="8">
        <v>0</v>
      </c>
      <c r="L33" s="8">
        <v>0</v>
      </c>
      <c r="M33" s="8">
        <v>0</v>
      </c>
      <c r="N33" s="8">
        <v>13.874681454533714</v>
      </c>
    </row>
    <row r="34" spans="1:14" x14ac:dyDescent="0.2">
      <c r="B34" t="s">
        <v>14</v>
      </c>
      <c r="C34" s="8">
        <v>0</v>
      </c>
      <c r="D34" s="8">
        <v>12.694115027408062</v>
      </c>
      <c r="E34" s="8">
        <v>35.337701054707644</v>
      </c>
      <c r="F34" s="8">
        <v>20.470749840450491</v>
      </c>
      <c r="G34" s="8">
        <v>17.818172441840368</v>
      </c>
      <c r="H34" s="8">
        <v>18.061060384131544</v>
      </c>
      <c r="I34" s="8">
        <v>7.6529191705747142</v>
      </c>
      <c r="J34" s="8">
        <v>3.7326898958893051</v>
      </c>
      <c r="K34" s="8">
        <v>0</v>
      </c>
      <c r="L34" s="8">
        <v>0</v>
      </c>
      <c r="M34" s="8">
        <v>0</v>
      </c>
      <c r="N34" s="8">
        <v>0</v>
      </c>
    </row>
    <row r="35" spans="1:14" x14ac:dyDescent="0.2">
      <c r="B35" t="s">
        <v>63</v>
      </c>
      <c r="C35" s="8">
        <v>47.8</v>
      </c>
      <c r="D35" s="8">
        <v>0</v>
      </c>
      <c r="E35" s="8">
        <v>0</v>
      </c>
      <c r="F35" s="8">
        <v>0</v>
      </c>
      <c r="G35" s="8">
        <v>0</v>
      </c>
      <c r="H35" s="8">
        <v>0</v>
      </c>
      <c r="I35" s="8">
        <v>0</v>
      </c>
      <c r="J35" s="8">
        <v>0</v>
      </c>
      <c r="K35" s="8">
        <v>0</v>
      </c>
      <c r="L35" s="8">
        <v>0</v>
      </c>
      <c r="M35" s="8">
        <v>0</v>
      </c>
      <c r="N35" s="8">
        <v>0</v>
      </c>
    </row>
    <row r="36" spans="1:14" x14ac:dyDescent="0.2">
      <c r="B36" t="s">
        <v>15</v>
      </c>
      <c r="C36" s="8">
        <v>0</v>
      </c>
      <c r="D36" s="8">
        <v>0</v>
      </c>
      <c r="E36" s="8">
        <v>32.945075444521258</v>
      </c>
      <c r="F36" s="8">
        <v>28.627091368598755</v>
      </c>
      <c r="G36" s="8">
        <v>16.611749430760391</v>
      </c>
      <c r="H36" s="8">
        <v>16.83819204996075</v>
      </c>
      <c r="I36" s="8">
        <v>7.1347595321801256</v>
      </c>
      <c r="J36" s="8">
        <v>3.4799589832030953</v>
      </c>
      <c r="K36" s="8">
        <v>0</v>
      </c>
      <c r="L36" s="8">
        <v>0</v>
      </c>
      <c r="M36" s="8">
        <v>0</v>
      </c>
      <c r="N36" s="8">
        <v>0</v>
      </c>
    </row>
    <row r="37" spans="1:14" x14ac:dyDescent="0.2">
      <c r="B37" t="s">
        <v>16</v>
      </c>
      <c r="C37" s="8">
        <v>123.93894917103127</v>
      </c>
      <c r="D37" s="8">
        <v>93.206005982251412</v>
      </c>
      <c r="E37" s="8">
        <v>102.7029964767007</v>
      </c>
      <c r="F37" s="8">
        <v>101.23202821635668</v>
      </c>
      <c r="G37" s="8">
        <v>96.827189571828356</v>
      </c>
      <c r="H37" s="8">
        <v>93.51270543865347</v>
      </c>
      <c r="I37" s="8">
        <v>88.273525760668548</v>
      </c>
      <c r="J37" s="8">
        <v>88.333642323483076</v>
      </c>
      <c r="K37" s="8">
        <v>68.463526493138247</v>
      </c>
      <c r="L37" s="8">
        <v>55.163803501604328</v>
      </c>
      <c r="M37" s="8">
        <v>0</v>
      </c>
      <c r="N37" s="8">
        <v>0</v>
      </c>
    </row>
    <row r="38" spans="1:14" x14ac:dyDescent="0.2">
      <c r="B38" t="s">
        <v>17</v>
      </c>
      <c r="C38" s="8">
        <v>61.694218618696176</v>
      </c>
      <c r="D38" s="8">
        <v>38.391492082276947</v>
      </c>
      <c r="E38" s="8">
        <v>45.599097728886264</v>
      </c>
      <c r="F38" s="8">
        <v>44.493356269259259</v>
      </c>
      <c r="G38" s="8">
        <v>41.026334602019844</v>
      </c>
      <c r="H38" s="8">
        <v>40.87410032296183</v>
      </c>
      <c r="I38" s="8">
        <v>37.09547670806424</v>
      </c>
      <c r="J38" s="8">
        <v>36.843653785525404</v>
      </c>
      <c r="K38" s="8">
        <v>32.630158564862604</v>
      </c>
      <c r="L38" s="8">
        <v>4.2494985492285977</v>
      </c>
      <c r="M38" s="8">
        <v>0</v>
      </c>
      <c r="N38" s="8">
        <v>0</v>
      </c>
    </row>
    <row r="39" spans="1:14" x14ac:dyDescent="0.2">
      <c r="B39" t="s">
        <v>29</v>
      </c>
      <c r="C39" s="8">
        <v>2.5306556164221243</v>
      </c>
      <c r="D39" s="8">
        <v>1.7596748662460551</v>
      </c>
      <c r="E39" s="8">
        <v>1.9468151682141071</v>
      </c>
      <c r="F39" s="8">
        <v>1.9364600624761203</v>
      </c>
      <c r="G39" s="8">
        <v>1.7809559637540473</v>
      </c>
      <c r="H39" s="8">
        <v>1.6843189421512867</v>
      </c>
      <c r="I39" s="8">
        <v>1.5885408110414951</v>
      </c>
      <c r="J39" s="8">
        <v>1.5646361846846282</v>
      </c>
      <c r="K39" s="8">
        <v>1.9927231950204984</v>
      </c>
      <c r="L39" s="8">
        <v>1.5941785560163988</v>
      </c>
      <c r="M39" s="8">
        <v>0</v>
      </c>
      <c r="N39" s="8">
        <v>0</v>
      </c>
    </row>
    <row r="40" spans="1:14" x14ac:dyDescent="0.2">
      <c r="B40" t="s">
        <v>30</v>
      </c>
      <c r="C40" s="8">
        <v>97.910063932220581</v>
      </c>
      <c r="D40" s="8">
        <v>87.791729785765042</v>
      </c>
      <c r="E40" s="8">
        <v>87.512648329020379</v>
      </c>
      <c r="F40" s="8">
        <v>87.823842983224239</v>
      </c>
      <c r="G40" s="8">
        <v>85.965300334237384</v>
      </c>
      <c r="H40" s="8">
        <v>67.515477774700543</v>
      </c>
      <c r="I40" s="8">
        <v>67.740898202589804</v>
      </c>
      <c r="J40" s="8">
        <v>68.729444749285918</v>
      </c>
      <c r="K40" s="8">
        <v>0</v>
      </c>
      <c r="L40" s="8">
        <v>0</v>
      </c>
      <c r="M40" s="8">
        <v>0</v>
      </c>
      <c r="N40" s="8">
        <v>0</v>
      </c>
    </row>
    <row r="41" spans="1:14" x14ac:dyDescent="0.2">
      <c r="B41" t="s">
        <v>31</v>
      </c>
      <c r="C41" s="8">
        <v>54.823611176805301</v>
      </c>
      <c r="D41" s="8">
        <v>35.053808267364374</v>
      </c>
      <c r="E41" s="8">
        <v>40.62048744128046</v>
      </c>
      <c r="F41" s="8">
        <v>39.897522407232849</v>
      </c>
      <c r="G41" s="8">
        <v>36.716137451762705</v>
      </c>
      <c r="H41" s="8">
        <v>34.020672448241285</v>
      </c>
      <c r="I41" s="8">
        <v>31.112539703589935</v>
      </c>
      <c r="J41" s="8">
        <v>30.938060826299786</v>
      </c>
      <c r="K41" s="8">
        <v>0</v>
      </c>
      <c r="L41" s="8">
        <v>0</v>
      </c>
      <c r="M41" s="8">
        <v>0</v>
      </c>
      <c r="N41" s="8">
        <v>0</v>
      </c>
    </row>
    <row r="42" spans="1:14" x14ac:dyDescent="0.2">
      <c r="B42" t="s">
        <v>32</v>
      </c>
      <c r="C42" s="8">
        <v>5.2194074981938234</v>
      </c>
      <c r="D42" s="8">
        <v>2.6299532451197813</v>
      </c>
      <c r="E42" s="8">
        <v>3.4571264895216656</v>
      </c>
      <c r="F42" s="8">
        <v>3.3406976236251591</v>
      </c>
      <c r="G42" s="8">
        <v>2.9319704567806339</v>
      </c>
      <c r="H42" s="8">
        <v>2.9809087176148714</v>
      </c>
      <c r="I42" s="8">
        <v>2.5444497448362022</v>
      </c>
      <c r="J42" s="8">
        <v>2.4891251096006344</v>
      </c>
      <c r="K42" s="8">
        <v>0</v>
      </c>
      <c r="L42" s="8">
        <v>0</v>
      </c>
      <c r="M42" s="8">
        <v>0</v>
      </c>
      <c r="N42" s="8">
        <v>0</v>
      </c>
    </row>
    <row r="43" spans="1:14" x14ac:dyDescent="0.2">
      <c r="B43" t="s">
        <v>18</v>
      </c>
      <c r="C43" s="8">
        <v>0</v>
      </c>
      <c r="D43" s="8">
        <v>0</v>
      </c>
      <c r="E43" s="8">
        <v>0</v>
      </c>
      <c r="F43" s="8">
        <v>0</v>
      </c>
      <c r="G43" s="8">
        <v>0</v>
      </c>
      <c r="H43" s="8">
        <v>3.5534461986684498</v>
      </c>
      <c r="I43" s="8">
        <v>3.5653104317152526</v>
      </c>
      <c r="J43" s="8">
        <v>3.6173391973308378</v>
      </c>
      <c r="K43" s="8">
        <v>0</v>
      </c>
      <c r="L43" s="8">
        <v>0</v>
      </c>
      <c r="M43" s="8">
        <v>0</v>
      </c>
      <c r="N43" s="8">
        <v>0</v>
      </c>
    </row>
    <row r="44" spans="1:14" x14ac:dyDescent="0.2">
      <c r="A44" t="s">
        <v>35</v>
      </c>
      <c r="B44" t="s">
        <v>28</v>
      </c>
      <c r="C44" s="8">
        <v>163.51119115146057</v>
      </c>
      <c r="D44" s="8">
        <v>115.74870028386864</v>
      </c>
      <c r="E44" s="8">
        <v>133.94721363565986</v>
      </c>
      <c r="F44" s="8">
        <v>132.21193816572497</v>
      </c>
      <c r="G44" s="8">
        <v>119.6550441420536</v>
      </c>
      <c r="H44" s="8">
        <v>115.07122530917844</v>
      </c>
      <c r="I44" s="8">
        <v>108.23914641571504</v>
      </c>
      <c r="J44" s="8">
        <v>108.02810882487285</v>
      </c>
      <c r="K44" s="8">
        <v>65.338004381084943</v>
      </c>
      <c r="L44" s="8">
        <v>53.070403504867954</v>
      </c>
      <c r="M44" s="8">
        <v>0</v>
      </c>
      <c r="N44" s="8">
        <v>0</v>
      </c>
    </row>
    <row r="45" spans="1:14" x14ac:dyDescent="0.2">
      <c r="B45" t="s">
        <v>38</v>
      </c>
      <c r="C45" s="8">
        <f>SUM(C46:C57)</f>
        <v>100.11228051913713</v>
      </c>
      <c r="D45" s="8">
        <f t="shared" ref="D45" si="23">SUM(D46:D57)</f>
        <v>82.031265108707558</v>
      </c>
      <c r="E45" s="8">
        <f t="shared" ref="E45" si="24">SUM(E46:E57)</f>
        <v>97.881550034981984</v>
      </c>
      <c r="F45" s="8">
        <f t="shared" ref="F45" si="25">SUM(F46:F57)</f>
        <v>96.435608385135623</v>
      </c>
      <c r="G45" s="8">
        <f t="shared" ref="G45" si="26">SUM(G46:G57)</f>
        <v>85.498280381817935</v>
      </c>
      <c r="H45" s="8">
        <f t="shared" ref="H45" si="27">SUM(H46:H57)</f>
        <v>81.138225284039436</v>
      </c>
      <c r="I45" s="8">
        <f t="shared" ref="I45" si="28">SUM(I46:I57)</f>
        <v>76.602804859813986</v>
      </c>
      <c r="J45" s="8">
        <f t="shared" ref="J45" si="29">SUM(J46:J57)</f>
        <v>76.638459676726782</v>
      </c>
      <c r="K45" s="8">
        <f t="shared" ref="K45" si="30">SUM(K46:K57)</f>
        <v>25.652417744713087</v>
      </c>
      <c r="L45" s="8">
        <f t="shared" ref="L45" si="31">SUM(L46:L57)</f>
        <v>16.2979059372874</v>
      </c>
      <c r="M45" s="8">
        <f t="shared" ref="M45" si="32">SUM(M46:M57)</f>
        <v>2.8613200710584605</v>
      </c>
      <c r="N45" s="8">
        <f t="shared" ref="N45" si="33">SUM(N46:N57)</f>
        <v>4.1757931703689541</v>
      </c>
    </row>
    <row r="46" spans="1:14" x14ac:dyDescent="0.2">
      <c r="B46" t="s">
        <v>12</v>
      </c>
      <c r="C46" s="8">
        <v>2.026972614122498</v>
      </c>
      <c r="D46" s="8">
        <v>2.1684029379256224</v>
      </c>
      <c r="E46" s="8">
        <v>2.9882649437798148</v>
      </c>
      <c r="F46" s="8">
        <v>2.8837337093158535</v>
      </c>
      <c r="G46" s="8">
        <v>2.5143551185554545</v>
      </c>
      <c r="H46" s="8">
        <v>2.5407925324974014</v>
      </c>
      <c r="I46" s="8">
        <v>2.1548791730731858</v>
      </c>
      <c r="J46" s="8">
        <v>2.1023670442865128</v>
      </c>
      <c r="K46" s="8">
        <f>P5+M46</f>
        <v>3.0132445680009088</v>
      </c>
      <c r="L46" s="8">
        <f>Q5+N46</f>
        <v>1.899000128112772</v>
      </c>
      <c r="M46" s="8">
        <v>2.8613200710584605</v>
      </c>
      <c r="N46" s="8">
        <v>1.7757525774326448</v>
      </c>
    </row>
    <row r="47" spans="1:14" x14ac:dyDescent="0.2">
      <c r="B47" t="s">
        <v>13</v>
      </c>
      <c r="C47" s="8">
        <v>0</v>
      </c>
      <c r="D47" s="8">
        <v>14.14088014005709</v>
      </c>
      <c r="E47" s="8">
        <v>7.3842082938262337</v>
      </c>
      <c r="F47" s="8">
        <v>10.693299374195643</v>
      </c>
      <c r="G47" s="8">
        <v>11.167870374753006</v>
      </c>
      <c r="H47" s="8">
        <v>11.317555046206625</v>
      </c>
      <c r="I47" s="8">
        <v>12.758791928307691</v>
      </c>
      <c r="J47" s="8">
        <v>13.99237661264223</v>
      </c>
      <c r="K47" s="8">
        <v>0</v>
      </c>
      <c r="L47" s="8">
        <v>0</v>
      </c>
      <c r="M47" s="8">
        <v>0</v>
      </c>
      <c r="N47" s="8">
        <v>2.4000405929363091</v>
      </c>
    </row>
    <row r="48" spans="1:14" x14ac:dyDescent="0.2">
      <c r="B48" t="s">
        <v>14</v>
      </c>
      <c r="C48" s="8">
        <v>0</v>
      </c>
      <c r="D48" s="8">
        <v>2.6613504939114829</v>
      </c>
      <c r="E48" s="8">
        <v>7.4118786366067173</v>
      </c>
      <c r="F48" s="8">
        <v>4.2933478597945909</v>
      </c>
      <c r="G48" s="8">
        <v>3.7365729925861273</v>
      </c>
      <c r="H48" s="8">
        <v>3.7866548508088749</v>
      </c>
      <c r="I48" s="8">
        <v>1.6008252604649382</v>
      </c>
      <c r="J48" s="8">
        <v>0.78026718312516008</v>
      </c>
      <c r="K48" s="8">
        <v>0</v>
      </c>
      <c r="L48" s="8">
        <v>0</v>
      </c>
      <c r="M48" s="8">
        <v>0</v>
      </c>
      <c r="N48" s="8">
        <v>0</v>
      </c>
    </row>
    <row r="49" spans="1:14" x14ac:dyDescent="0.2">
      <c r="B49" t="s">
        <v>63</v>
      </c>
      <c r="C49" s="8">
        <v>3.8239999999999998</v>
      </c>
      <c r="D49" s="8">
        <v>0</v>
      </c>
      <c r="E49" s="8">
        <v>0</v>
      </c>
      <c r="F49" s="8">
        <v>0</v>
      </c>
      <c r="G49" s="8">
        <v>0</v>
      </c>
      <c r="H49" s="8">
        <v>0</v>
      </c>
      <c r="I49" s="8">
        <v>0</v>
      </c>
      <c r="J49" s="8">
        <v>0</v>
      </c>
      <c r="K49" s="8">
        <v>0</v>
      </c>
      <c r="L49" s="8">
        <v>0</v>
      </c>
      <c r="M49" s="8">
        <v>0</v>
      </c>
      <c r="N49" s="8">
        <v>0</v>
      </c>
    </row>
    <row r="50" spans="1:14" x14ac:dyDescent="0.2">
      <c r="B50" t="s">
        <v>15</v>
      </c>
      <c r="C50" s="8">
        <v>0</v>
      </c>
      <c r="D50" s="8">
        <v>0</v>
      </c>
      <c r="E50" s="8">
        <v>6.9100392379971662</v>
      </c>
      <c r="F50" s="8">
        <v>6.0039843394819723</v>
      </c>
      <c r="G50" s="8">
        <v>3.4835791653263506</v>
      </c>
      <c r="H50" s="8">
        <v>3.5302701086618251</v>
      </c>
      <c r="I50" s="8">
        <v>1.4924374649574701</v>
      </c>
      <c r="J50" s="8">
        <v>0.72743728221442883</v>
      </c>
      <c r="K50" s="8">
        <v>0</v>
      </c>
      <c r="L50" s="8">
        <v>0</v>
      </c>
      <c r="M50" s="8">
        <v>0</v>
      </c>
      <c r="N50" s="8">
        <v>0</v>
      </c>
    </row>
    <row r="51" spans="1:14" x14ac:dyDescent="0.2">
      <c r="B51" t="s">
        <v>16</v>
      </c>
      <c r="C51" s="8">
        <v>36.579395687725956</v>
      </c>
      <c r="D51" s="8">
        <v>22.726550859913182</v>
      </c>
      <c r="E51" s="8">
        <v>29.278921272672999</v>
      </c>
      <c r="F51" s="8">
        <v>29.07164382412105</v>
      </c>
      <c r="G51" s="8">
        <v>23.483177628411241</v>
      </c>
      <c r="H51" s="8">
        <v>22.734144949060873</v>
      </c>
      <c r="I51" s="8">
        <v>22.039861387679537</v>
      </c>
      <c r="J51" s="8">
        <v>22.100435296113876</v>
      </c>
      <c r="K51" s="8">
        <v>10.894461240289242</v>
      </c>
      <c r="L51" s="8">
        <v>8.7835470205862389</v>
      </c>
      <c r="M51" s="8">
        <v>0</v>
      </c>
      <c r="N51" s="8">
        <v>0</v>
      </c>
    </row>
    <row r="52" spans="1:14" x14ac:dyDescent="0.2">
      <c r="B52" t="s">
        <v>17</v>
      </c>
      <c r="C52" s="8">
        <v>16.504428486749351</v>
      </c>
      <c r="D52" s="8">
        <v>9.0727233003735996</v>
      </c>
      <c r="E52" s="8">
        <v>10.665367818538659</v>
      </c>
      <c r="F52" s="8">
        <v>10.445925352954864</v>
      </c>
      <c r="G52" s="8">
        <v>9.6339644566988714</v>
      </c>
      <c r="H52" s="8">
        <v>9.7811245848001089</v>
      </c>
      <c r="I52" s="8">
        <v>9.8532029136474897</v>
      </c>
      <c r="J52" s="8">
        <v>10.021570934976447</v>
      </c>
      <c r="K52" s="8">
        <v>11.273937007381921</v>
      </c>
      <c r="L52" s="8">
        <v>5.2387388453555719</v>
      </c>
      <c r="M52" s="8">
        <v>0</v>
      </c>
      <c r="N52" s="8">
        <v>0</v>
      </c>
    </row>
    <row r="53" spans="1:14" x14ac:dyDescent="0.2">
      <c r="B53" t="s">
        <v>29</v>
      </c>
      <c r="C53" s="8">
        <v>1.2855735658741105</v>
      </c>
      <c r="D53" s="8">
        <v>0.88936214134799119</v>
      </c>
      <c r="E53" s="8">
        <v>0.99622502910594546</v>
      </c>
      <c r="F53" s="8">
        <v>0.97291404388257507</v>
      </c>
      <c r="G53" s="8">
        <v>0.90537601428775305</v>
      </c>
      <c r="H53" s="8">
        <v>0.85906958327169869</v>
      </c>
      <c r="I53" s="8">
        <v>0.81859721231362648</v>
      </c>
      <c r="J53" s="8">
        <v>0.81772282813214492</v>
      </c>
      <c r="K53" s="8">
        <v>0.47077492904101853</v>
      </c>
      <c r="L53" s="8">
        <v>0.37661994323281484</v>
      </c>
      <c r="M53" s="8">
        <v>0</v>
      </c>
      <c r="N53" s="8">
        <v>0</v>
      </c>
    </row>
    <row r="54" spans="1:14" x14ac:dyDescent="0.2">
      <c r="B54" t="s">
        <v>30</v>
      </c>
      <c r="C54" s="8">
        <v>20.487253131252725</v>
      </c>
      <c r="D54" s="8">
        <v>18.437138230072641</v>
      </c>
      <c r="E54" s="8">
        <v>18.372168674242275</v>
      </c>
      <c r="F54" s="8">
        <v>18.44572822378818</v>
      </c>
      <c r="G54" s="8">
        <v>18.052276821233594</v>
      </c>
      <c r="H54" s="8">
        <v>14.174749904222439</v>
      </c>
      <c r="I54" s="8">
        <v>14.183720857718701</v>
      </c>
      <c r="J54" s="8">
        <v>14.374493095470285</v>
      </c>
      <c r="K54" s="8">
        <v>0</v>
      </c>
      <c r="L54" s="8">
        <v>0</v>
      </c>
      <c r="M54" s="8">
        <v>0</v>
      </c>
      <c r="N54" s="8">
        <v>0</v>
      </c>
    </row>
    <row r="55" spans="1:14" x14ac:dyDescent="0.2">
      <c r="B55" t="s">
        <v>31</v>
      </c>
      <c r="C55" s="8">
        <v>17.862712974015352</v>
      </c>
      <c r="D55" s="8">
        <v>11.296269775680928</v>
      </c>
      <c r="E55" s="8">
        <v>13.036113898884043</v>
      </c>
      <c r="F55" s="8">
        <v>12.814047306325103</v>
      </c>
      <c r="G55" s="8">
        <v>11.809514678117708</v>
      </c>
      <c r="H55" s="8">
        <v>10.928539001216834</v>
      </c>
      <c r="I55" s="8">
        <v>10.186929557595613</v>
      </c>
      <c r="J55" s="8">
        <v>10.177177759009817</v>
      </c>
      <c r="K55" s="8">
        <v>0</v>
      </c>
      <c r="L55" s="8">
        <v>0</v>
      </c>
      <c r="M55" s="8">
        <v>0</v>
      </c>
      <c r="N55" s="8">
        <v>0</v>
      </c>
    </row>
    <row r="56" spans="1:14" x14ac:dyDescent="0.2">
      <c r="B56" t="s">
        <v>32</v>
      </c>
      <c r="C56" s="8">
        <v>1.5419440593971421</v>
      </c>
      <c r="D56" s="8">
        <v>0.638587229425012</v>
      </c>
      <c r="E56" s="8">
        <v>0.83836222932814453</v>
      </c>
      <c r="F56" s="8">
        <v>0.81098435127577728</v>
      </c>
      <c r="G56" s="8">
        <v>0.71159313184783501</v>
      </c>
      <c r="H56" s="8">
        <v>0.73928525464946326</v>
      </c>
      <c r="I56" s="8">
        <v>0.76704747996527733</v>
      </c>
      <c r="J56" s="8">
        <v>0.78805937257323189</v>
      </c>
      <c r="K56" s="8">
        <v>0</v>
      </c>
      <c r="L56" s="8">
        <v>0</v>
      </c>
      <c r="M56" s="8">
        <v>0</v>
      </c>
      <c r="N56" s="8">
        <v>0</v>
      </c>
    </row>
    <row r="57" spans="1:14" x14ac:dyDescent="0.2">
      <c r="B57" t="s">
        <v>18</v>
      </c>
      <c r="C57" s="8">
        <v>0</v>
      </c>
      <c r="D57" s="8">
        <v>0</v>
      </c>
      <c r="E57" s="8">
        <v>0</v>
      </c>
      <c r="F57" s="8">
        <v>0</v>
      </c>
      <c r="G57" s="8">
        <v>0</v>
      </c>
      <c r="H57" s="8">
        <v>0.7460394686432863</v>
      </c>
      <c r="I57" s="8">
        <v>0.7465116240904579</v>
      </c>
      <c r="J57" s="8">
        <v>0.75655226818264665</v>
      </c>
      <c r="K57" s="8">
        <v>0</v>
      </c>
      <c r="L57" s="8">
        <v>0</v>
      </c>
      <c r="M57" s="8">
        <v>0</v>
      </c>
      <c r="N57" s="8">
        <v>0</v>
      </c>
    </row>
    <row r="58" spans="1:14" x14ac:dyDescent="0.2">
      <c r="A58" t="s">
        <v>36</v>
      </c>
      <c r="B58" t="s">
        <v>28</v>
      </c>
      <c r="C58" s="8">
        <v>100.2781649006432</v>
      </c>
      <c r="D58" s="8">
        <v>77.612066518951124</v>
      </c>
      <c r="E58" s="8">
        <v>85.018007334327407</v>
      </c>
      <c r="F58" s="8">
        <v>84.451392823622328</v>
      </c>
      <c r="G58" s="8">
        <v>80.17476218390577</v>
      </c>
      <c r="H58" s="8">
        <v>77.141571893302981</v>
      </c>
      <c r="I58" s="8">
        <v>69.710048167697664</v>
      </c>
      <c r="J58" s="8">
        <v>69.67055318939515</v>
      </c>
      <c r="K58" s="8">
        <v>35.560741932883467</v>
      </c>
      <c r="L58" s="8">
        <v>29.248593546306772</v>
      </c>
      <c r="M58" s="8">
        <v>0</v>
      </c>
      <c r="N58" s="8">
        <v>0</v>
      </c>
    </row>
    <row r="59" spans="1:14" x14ac:dyDescent="0.2">
      <c r="B59" t="s">
        <v>38</v>
      </c>
      <c r="C59" s="8">
        <f>SUM(C60:C71)</f>
        <v>60.078078116302571</v>
      </c>
      <c r="D59" s="8">
        <f t="shared" ref="D59" si="34">SUM(D60:D71)</f>
        <v>48.575324273181018</v>
      </c>
      <c r="E59" s="8">
        <f t="shared" ref="E59" si="35">SUM(E60:E71)</f>
        <v>54.38670405295624</v>
      </c>
      <c r="F59" s="8">
        <f t="shared" ref="F59" si="36">SUM(F60:F71)</f>
        <v>53.739887408385208</v>
      </c>
      <c r="G59" s="8">
        <f t="shared" ref="G59" si="37">SUM(G60:G71)</f>
        <v>50.456356414089647</v>
      </c>
      <c r="H59" s="8">
        <f t="shared" ref="H59" si="38">SUM(H60:H71)</f>
        <v>47.886744232973584</v>
      </c>
      <c r="I59" s="8">
        <f t="shared" ref="I59" si="39">SUM(I60:I71)</f>
        <v>41.508431532647343</v>
      </c>
      <c r="J59" s="8">
        <f t="shared" ref="J59" si="40">SUM(J60:J71)</f>
        <v>41.548575457898352</v>
      </c>
      <c r="K59" s="8">
        <f t="shared" ref="K59" si="41">SUM(K60:K71)</f>
        <v>14.339659275091547</v>
      </c>
      <c r="L59" s="8">
        <f t="shared" ref="L59" si="42">SUM(L60:L71)</f>
        <v>9.5324985721018898</v>
      </c>
      <c r="M59" s="8">
        <f t="shared" ref="M59" si="43">SUM(M60:M71)</f>
        <v>1.3136167860459924</v>
      </c>
      <c r="N59" s="8">
        <f t="shared" ref="N59" si="44">SUM(N60:N71)</f>
        <v>1.9170843762416663</v>
      </c>
    </row>
    <row r="60" spans="1:14" x14ac:dyDescent="0.2">
      <c r="B60" t="s">
        <v>12</v>
      </c>
      <c r="C60" s="8">
        <v>0.93149215417411257</v>
      </c>
      <c r="D60" s="8">
        <v>0.99595878026080331</v>
      </c>
      <c r="E60" s="8">
        <v>1.3722546729844054</v>
      </c>
      <c r="F60" s="8">
        <v>1.3242848078978913</v>
      </c>
      <c r="G60" s="8">
        <v>1.154766646259263</v>
      </c>
      <c r="H60" s="8">
        <v>1.1669945978040246</v>
      </c>
      <c r="I60" s="8">
        <v>0.99024565872488657</v>
      </c>
      <c r="J60" s="8">
        <v>0.96614024397475506</v>
      </c>
      <c r="K60" s="8">
        <f>P6+M60</f>
        <v>1.3833645124236875</v>
      </c>
      <c r="L60" s="8">
        <f>Q6+N60</f>
        <v>0.87182083200836702</v>
      </c>
      <c r="M60" s="8">
        <v>1.3136167860459924</v>
      </c>
      <c r="N60" s="8">
        <v>0.81523853873399765</v>
      </c>
    </row>
    <row r="61" spans="1:14" x14ac:dyDescent="0.2">
      <c r="B61" t="s">
        <v>13</v>
      </c>
      <c r="C61" s="8">
        <v>0</v>
      </c>
      <c r="D61" s="8">
        <v>6.4889860663304484</v>
      </c>
      <c r="E61" s="8">
        <v>3.3886845966621486</v>
      </c>
      <c r="F61" s="8">
        <v>4.9072290445551063</v>
      </c>
      <c r="G61" s="8">
        <v>5.1249963981176982</v>
      </c>
      <c r="H61" s="8">
        <v>5.1948470546795269</v>
      </c>
      <c r="I61" s="8">
        <v>5.8595568024333318</v>
      </c>
      <c r="J61" s="8">
        <v>6.426090419902776</v>
      </c>
      <c r="K61" s="8">
        <v>0</v>
      </c>
      <c r="L61" s="8">
        <v>0</v>
      </c>
      <c r="M61" s="8">
        <v>0</v>
      </c>
      <c r="N61" s="8">
        <v>1.1018458375076687</v>
      </c>
    </row>
    <row r="62" spans="1:14" x14ac:dyDescent="0.2">
      <c r="B62" t="s">
        <v>14</v>
      </c>
      <c r="C62" s="8">
        <v>0</v>
      </c>
      <c r="D62" s="8">
        <v>1.2212440881733944</v>
      </c>
      <c r="E62" s="8">
        <v>3.4013827845563012</v>
      </c>
      <c r="F62" s="8">
        <v>1.9702470284151417</v>
      </c>
      <c r="G62" s="8">
        <v>1.7147336498102306</v>
      </c>
      <c r="H62" s="8">
        <v>1.7381044508730172</v>
      </c>
      <c r="I62" s="8">
        <v>0.73518924026442745</v>
      </c>
      <c r="J62" s="8">
        <v>0.35834280403193725</v>
      </c>
      <c r="K62" s="8">
        <v>0</v>
      </c>
      <c r="L62" s="8">
        <v>0</v>
      </c>
      <c r="M62" s="8">
        <v>0</v>
      </c>
      <c r="N62" s="8">
        <v>0</v>
      </c>
    </row>
    <row r="63" spans="1:14" x14ac:dyDescent="0.2">
      <c r="B63" t="s">
        <v>63</v>
      </c>
      <c r="C63" s="8">
        <v>5.7359999999999998</v>
      </c>
      <c r="D63" s="8">
        <v>0</v>
      </c>
      <c r="E63" s="8">
        <v>0</v>
      </c>
      <c r="F63" s="8">
        <v>0</v>
      </c>
      <c r="G63" s="8">
        <v>0</v>
      </c>
      <c r="H63" s="8">
        <v>0</v>
      </c>
      <c r="I63" s="8">
        <v>0</v>
      </c>
      <c r="J63" s="8">
        <v>0</v>
      </c>
      <c r="K63" s="8">
        <v>0</v>
      </c>
      <c r="L63" s="8">
        <v>0</v>
      </c>
      <c r="M63" s="8">
        <v>0</v>
      </c>
      <c r="N63" s="8">
        <v>0</v>
      </c>
    </row>
    <row r="64" spans="1:14" x14ac:dyDescent="0.2">
      <c r="B64" t="s">
        <v>15</v>
      </c>
      <c r="C64" s="8">
        <v>0</v>
      </c>
      <c r="D64" s="8">
        <v>0</v>
      </c>
      <c r="E64" s="8">
        <v>3.1710838313850869</v>
      </c>
      <c r="F64" s="8">
        <v>2.7552699408059014</v>
      </c>
      <c r="G64" s="8">
        <v>1.5986334077816744</v>
      </c>
      <c r="H64" s="8">
        <v>1.620421831511345</v>
      </c>
      <c r="I64" s="8">
        <v>0.68541145189424124</v>
      </c>
      <c r="J64" s="8">
        <v>0.33408032671838844</v>
      </c>
      <c r="K64" s="8">
        <v>0</v>
      </c>
      <c r="L64" s="8">
        <v>0</v>
      </c>
      <c r="M64" s="8">
        <v>0</v>
      </c>
      <c r="N64" s="8">
        <v>0</v>
      </c>
    </row>
    <row r="65" spans="1:14" x14ac:dyDescent="0.2">
      <c r="B65" t="s">
        <v>16</v>
      </c>
      <c r="C65" s="8">
        <v>24.708652208050328</v>
      </c>
      <c r="D65" s="8">
        <v>19.367462858230208</v>
      </c>
      <c r="E65" s="8">
        <v>20.731000188435921</v>
      </c>
      <c r="F65" s="8">
        <v>20.664552740519994</v>
      </c>
      <c r="G65" s="8">
        <v>19.936754539295215</v>
      </c>
      <c r="H65" s="8">
        <v>19.204131722624126</v>
      </c>
      <c r="I65" s="8">
        <v>14.778317870004596</v>
      </c>
      <c r="J65" s="8">
        <v>14.817900671548816</v>
      </c>
      <c r="K65" s="8">
        <v>5.9519407240006412</v>
      </c>
      <c r="L65" s="8">
        <v>4.7927609295114237</v>
      </c>
      <c r="M65" s="8">
        <v>0</v>
      </c>
      <c r="N65" s="8">
        <v>0</v>
      </c>
    </row>
    <row r="66" spans="1:14" x14ac:dyDescent="0.2">
      <c r="B66" t="s">
        <v>17</v>
      </c>
      <c r="C66" s="8">
        <v>9.0681642385524359</v>
      </c>
      <c r="D66" s="8">
        <v>5.3932922469494633</v>
      </c>
      <c r="E66" s="8">
        <v>6.2990466991936049</v>
      </c>
      <c r="F66" s="8">
        <v>6.1804874004006374</v>
      </c>
      <c r="G66" s="8">
        <v>5.717337358957165</v>
      </c>
      <c r="H66" s="8">
        <v>5.6851065208204217</v>
      </c>
      <c r="I66" s="8">
        <v>5.5586822949719581</v>
      </c>
      <c r="J66" s="8">
        <v>5.6423258078112593</v>
      </c>
      <c r="K66" s="8">
        <v>6.7622338040325047</v>
      </c>
      <c r="L66" s="8">
        <v>3.6742206228743295</v>
      </c>
      <c r="M66" s="8">
        <v>0</v>
      </c>
      <c r="N66" s="8">
        <v>0</v>
      </c>
    </row>
    <row r="67" spans="1:14" x14ac:dyDescent="0.2">
      <c r="B67" t="s">
        <v>29</v>
      </c>
      <c r="C67" s="8">
        <v>0.95406943561112245</v>
      </c>
      <c r="D67" s="8">
        <v>0.68576263531896364</v>
      </c>
      <c r="E67" s="8">
        <v>0.76271200701489084</v>
      </c>
      <c r="F67" s="8">
        <v>0.75106701195757675</v>
      </c>
      <c r="G67" s="8">
        <v>0.70394559278296487</v>
      </c>
      <c r="H67" s="8">
        <v>0.67676577966287921</v>
      </c>
      <c r="I67" s="8">
        <v>0.64073073641496903</v>
      </c>
      <c r="J67" s="8">
        <v>0.63954310934444503</v>
      </c>
      <c r="K67" s="8">
        <v>0.24212023463471252</v>
      </c>
      <c r="L67" s="8">
        <v>0.19369618770777003</v>
      </c>
      <c r="M67" s="8">
        <v>0</v>
      </c>
      <c r="N67" s="8">
        <v>0</v>
      </c>
    </row>
    <row r="68" spans="1:14" x14ac:dyDescent="0.2">
      <c r="B68" t="s">
        <v>30</v>
      </c>
      <c r="C68" s="8">
        <v>9.6981862399472636</v>
      </c>
      <c r="D68" s="8">
        <v>8.7891514524188246</v>
      </c>
      <c r="E68" s="8">
        <v>8.7325049907578727</v>
      </c>
      <c r="F68" s="8">
        <v>8.772518775958039</v>
      </c>
      <c r="G68" s="8">
        <v>8.6005265660026584</v>
      </c>
      <c r="H68" s="8">
        <v>6.7601256012932485</v>
      </c>
      <c r="I68" s="8">
        <v>6.7829246394568905</v>
      </c>
      <c r="J68" s="8">
        <v>6.8750482724054427</v>
      </c>
      <c r="K68" s="8">
        <v>0</v>
      </c>
      <c r="L68" s="8">
        <v>0</v>
      </c>
      <c r="M68" s="8">
        <v>0</v>
      </c>
      <c r="N68" s="8">
        <v>0</v>
      </c>
    </row>
    <row r="69" spans="1:14" x14ac:dyDescent="0.2">
      <c r="B69" t="s">
        <v>31</v>
      </c>
      <c r="C69" s="8">
        <v>8.2786272088070092</v>
      </c>
      <c r="D69" s="8">
        <v>5.3151675769708477</v>
      </c>
      <c r="E69" s="8">
        <v>6.1127545470184161</v>
      </c>
      <c r="F69" s="8">
        <v>6.0120229308281257</v>
      </c>
      <c r="G69" s="8">
        <v>5.550439940067128</v>
      </c>
      <c r="H69" s="8">
        <v>5.1237164135534643</v>
      </c>
      <c r="I69" s="8">
        <v>4.7647851947875806</v>
      </c>
      <c r="J69" s="8">
        <v>4.7618565418935157</v>
      </c>
      <c r="K69" s="8">
        <v>0</v>
      </c>
      <c r="L69" s="8">
        <v>0</v>
      </c>
      <c r="M69" s="8">
        <v>0</v>
      </c>
      <c r="N69" s="8">
        <v>0</v>
      </c>
    </row>
    <row r="70" spans="1:14" x14ac:dyDescent="0.2">
      <c r="B70" t="s">
        <v>32</v>
      </c>
      <c r="C70" s="8">
        <v>0.70288663116029604</v>
      </c>
      <c r="D70" s="8">
        <v>0.31829856852805782</v>
      </c>
      <c r="E70" s="8">
        <v>0.41527973494759207</v>
      </c>
      <c r="F70" s="8">
        <v>0.4022077270467993</v>
      </c>
      <c r="G70" s="8">
        <v>0.35422231501564821</v>
      </c>
      <c r="H70" s="8">
        <v>0.36073417587293588</v>
      </c>
      <c r="I70" s="8">
        <v>0.35559161003883283</v>
      </c>
      <c r="J70" s="8">
        <v>0.36540261435093324</v>
      </c>
      <c r="K70" s="8">
        <v>0</v>
      </c>
      <c r="L70" s="8">
        <v>0</v>
      </c>
      <c r="M70" s="8">
        <v>0</v>
      </c>
      <c r="N70" s="8">
        <v>0</v>
      </c>
    </row>
    <row r="71" spans="1:14" x14ac:dyDescent="0.2">
      <c r="B71" t="s">
        <v>18</v>
      </c>
      <c r="C71" s="8">
        <v>0</v>
      </c>
      <c r="D71" s="8">
        <v>0</v>
      </c>
      <c r="E71" s="8">
        <v>0</v>
      </c>
      <c r="F71" s="8">
        <v>0</v>
      </c>
      <c r="G71" s="8">
        <v>0</v>
      </c>
      <c r="H71" s="8">
        <v>0.35579608427859205</v>
      </c>
      <c r="I71" s="8">
        <v>0.35699603365562582</v>
      </c>
      <c r="J71" s="8">
        <v>0.36184464591607596</v>
      </c>
      <c r="K71" s="8">
        <v>0</v>
      </c>
      <c r="L71" s="8">
        <v>0</v>
      </c>
      <c r="M71" s="8">
        <v>0</v>
      </c>
      <c r="N71" s="8">
        <v>0</v>
      </c>
    </row>
    <row r="72" spans="1:14" x14ac:dyDescent="0.2">
      <c r="A72" t="s">
        <v>37</v>
      </c>
      <c r="B72" t="s">
        <v>28</v>
      </c>
      <c r="C72" s="8">
        <v>161.75102733391719</v>
      </c>
      <c r="D72" s="8">
        <v>120.33951800453268</v>
      </c>
      <c r="E72" s="8">
        <v>131.18864176468654</v>
      </c>
      <c r="F72" s="8">
        <v>130.56884312075243</v>
      </c>
      <c r="G72" s="8">
        <v>124.51577187279449</v>
      </c>
      <c r="H72" s="8">
        <v>119.41930495005172</v>
      </c>
      <c r="I72" s="8">
        <v>112.44989111316508</v>
      </c>
      <c r="J72" s="8">
        <v>112.50809981730852</v>
      </c>
      <c r="K72" s="8">
        <v>51.204299124973353</v>
      </c>
      <c r="L72" s="8">
        <v>41.763439299978685</v>
      </c>
      <c r="M72" s="8">
        <v>0</v>
      </c>
      <c r="N72" s="8">
        <v>0</v>
      </c>
    </row>
    <row r="73" spans="1:14" x14ac:dyDescent="0.2">
      <c r="B73" t="s">
        <v>38</v>
      </c>
      <c r="C73" s="8">
        <f>SUM(C74:C85)</f>
        <v>99.044297886018114</v>
      </c>
      <c r="D73" s="8">
        <f t="shared" ref="D73" si="45">SUM(D74:D85)</f>
        <v>76.043602880258177</v>
      </c>
      <c r="E73" s="8">
        <f t="shared" ref="E73" si="46">SUM(E74:E85)</f>
        <v>84.883245901324472</v>
      </c>
      <c r="F73" s="8">
        <f t="shared" ref="F73" si="47">SUM(F74:F85)</f>
        <v>83.937375238261097</v>
      </c>
      <c r="G73" s="8">
        <f t="shared" ref="G73" si="48">SUM(G74:G85)</f>
        <v>78.970167741217736</v>
      </c>
      <c r="H73" s="8">
        <f t="shared" ref="H73" si="49">SUM(H74:H85)</f>
        <v>74.939930221427844</v>
      </c>
      <c r="I73" s="8">
        <f t="shared" ref="I73" si="50">SUM(I74:I85)</f>
        <v>70.010089079676149</v>
      </c>
      <c r="J73" s="8">
        <f t="shared" ref="J73" si="51">SUM(J74:J85)</f>
        <v>69.916550578611037</v>
      </c>
      <c r="K73" s="8">
        <f t="shared" ref="K73" si="52">SUM(K74:K85)</f>
        <v>21.509140556705269</v>
      </c>
      <c r="L73" s="8">
        <f t="shared" ref="L73" si="53">SUM(L74:L85)</f>
        <v>14.283593170409818</v>
      </c>
      <c r="M73" s="8">
        <f t="shared" ref="M73" si="54">SUM(M74:M85)</f>
        <v>1.9805020543522054</v>
      </c>
      <c r="N73" s="8">
        <f t="shared" ref="N73" si="55">SUM(N74:N85)</f>
        <v>2.8903326950788548</v>
      </c>
    </row>
    <row r="74" spans="1:14" x14ac:dyDescent="0.2">
      <c r="B74" t="s">
        <v>12</v>
      </c>
      <c r="C74" s="8">
        <v>1.405418973870256</v>
      </c>
      <c r="D74" s="8">
        <v>1.5016970735485862</v>
      </c>
      <c r="E74" s="8">
        <v>2.0689709297703245</v>
      </c>
      <c r="F74" s="8">
        <v>1.9966550328664394</v>
      </c>
      <c r="G74" s="8">
        <v>1.7411093441525998</v>
      </c>
      <c r="H74" s="8">
        <v>1.7595233588736154</v>
      </c>
      <c r="I74" s="8">
        <v>1.4945286419659531</v>
      </c>
      <c r="J74" s="8">
        <v>1.4587327018721041</v>
      </c>
      <c r="K74" s="8">
        <f>P7+M74</f>
        <v>2.0856586851480183</v>
      </c>
      <c r="L74" s="8">
        <f>Q7+N74</f>
        <v>1.3144190658653523</v>
      </c>
      <c r="M74" s="8">
        <v>1.9805020543522054</v>
      </c>
      <c r="N74" s="8">
        <v>1.2291115779737323</v>
      </c>
    </row>
    <row r="75" spans="1:14" x14ac:dyDescent="0.2">
      <c r="B75" t="s">
        <v>13</v>
      </c>
      <c r="C75" s="8">
        <v>0</v>
      </c>
      <c r="D75" s="8">
        <v>9.7822756591416731</v>
      </c>
      <c r="E75" s="8">
        <v>5.1085162713913075</v>
      </c>
      <c r="F75" s="8">
        <v>7.3977449846041772</v>
      </c>
      <c r="G75" s="8">
        <v>7.7260664833335158</v>
      </c>
      <c r="H75" s="8">
        <v>7.8313931630479576</v>
      </c>
      <c r="I75" s="8">
        <v>8.8461810414386157</v>
      </c>
      <c r="J75" s="8">
        <v>9.706936810931202</v>
      </c>
      <c r="K75" s="8">
        <v>0</v>
      </c>
      <c r="L75" s="8">
        <v>0</v>
      </c>
      <c r="M75" s="8">
        <v>0</v>
      </c>
      <c r="N75" s="8">
        <v>1.6612211171051223</v>
      </c>
    </row>
    <row r="76" spans="1:14" x14ac:dyDescent="0.2">
      <c r="B76" t="s">
        <v>14</v>
      </c>
      <c r="C76" s="8">
        <v>0</v>
      </c>
      <c r="D76" s="8">
        <v>1.8410497719507493</v>
      </c>
      <c r="E76" s="8">
        <v>5.1276590678434646</v>
      </c>
      <c r="F76" s="8">
        <v>2.9701864210030604</v>
      </c>
      <c r="G76" s="8">
        <v>2.585005949371737</v>
      </c>
      <c r="H76" s="8">
        <v>2.6202464037836601</v>
      </c>
      <c r="I76" s="8">
        <v>1.1099162169391452</v>
      </c>
      <c r="J76" s="8">
        <v>0.54129505315030157</v>
      </c>
      <c r="K76" s="8">
        <v>0</v>
      </c>
      <c r="L76" s="8">
        <v>0</v>
      </c>
      <c r="M76" s="8">
        <v>0</v>
      </c>
      <c r="N76" s="8">
        <v>0</v>
      </c>
    </row>
    <row r="77" spans="1:14" x14ac:dyDescent="0.2">
      <c r="B77" s="3" t="s">
        <v>63</v>
      </c>
      <c r="C77">
        <v>8.1259999999999994</v>
      </c>
      <c r="D77" s="5">
        <v>0</v>
      </c>
      <c r="E77" s="5">
        <v>0</v>
      </c>
      <c r="F77" s="5">
        <v>0</v>
      </c>
      <c r="G77" s="5">
        <v>0</v>
      </c>
      <c r="H77" s="5">
        <v>0</v>
      </c>
      <c r="I77" s="5">
        <v>0</v>
      </c>
      <c r="J77" s="5">
        <v>0</v>
      </c>
      <c r="K77" s="5">
        <v>0</v>
      </c>
      <c r="L77" s="5">
        <v>0</v>
      </c>
      <c r="M77" s="5">
        <v>0</v>
      </c>
      <c r="N77" s="5">
        <v>0</v>
      </c>
    </row>
    <row r="78" spans="1:14" x14ac:dyDescent="0.2">
      <c r="B78" t="s">
        <v>15</v>
      </c>
      <c r="C78" s="8">
        <v>0</v>
      </c>
      <c r="D78" s="8">
        <v>0</v>
      </c>
      <c r="E78" s="8">
        <v>4.7804783503702692</v>
      </c>
      <c r="F78" s="8">
        <v>4.1536240107731572</v>
      </c>
      <c r="G78" s="8">
        <v>2.4099817895551205</v>
      </c>
      <c r="H78" s="8">
        <v>2.4428362026790142</v>
      </c>
      <c r="I78" s="8">
        <v>1.0347666207133315</v>
      </c>
      <c r="J78" s="8">
        <v>0.50464534566566377</v>
      </c>
      <c r="K78" s="8">
        <v>0</v>
      </c>
      <c r="L78" s="8">
        <v>0</v>
      </c>
      <c r="M78" s="8">
        <v>0</v>
      </c>
      <c r="N78" s="8">
        <v>0</v>
      </c>
    </row>
    <row r="79" spans="1:14" x14ac:dyDescent="0.2">
      <c r="B79" t="s">
        <v>16</v>
      </c>
      <c r="C79" s="8">
        <v>46.129441712821048</v>
      </c>
      <c r="D79" s="8">
        <v>31.015104504093753</v>
      </c>
      <c r="E79" s="8">
        <v>33.036614026095783</v>
      </c>
      <c r="F79" s="8">
        <v>32.970847026715191</v>
      </c>
      <c r="G79" s="8">
        <v>31.910339914530848</v>
      </c>
      <c r="H79" s="8">
        <v>30.745987854489528</v>
      </c>
      <c r="I79" s="8">
        <v>29.493171015489775</v>
      </c>
      <c r="J79" s="8">
        <v>29.609978866669078</v>
      </c>
      <c r="K79" s="8">
        <v>8.2253410240281681</v>
      </c>
      <c r="L79" s="8">
        <v>6.627324746816841</v>
      </c>
      <c r="M79" s="8">
        <v>0</v>
      </c>
      <c r="N79" s="8">
        <v>0</v>
      </c>
    </row>
    <row r="80" spans="1:14" x14ac:dyDescent="0.2">
      <c r="B80" t="s">
        <v>17</v>
      </c>
      <c r="C80" s="8">
        <v>14.424635439674267</v>
      </c>
      <c r="D80" s="8">
        <v>9.340333916793373</v>
      </c>
      <c r="E80" s="8">
        <v>10.878676910726597</v>
      </c>
      <c r="F80" s="8">
        <v>10.683948733984444</v>
      </c>
      <c r="G80" s="8">
        <v>9.8958383945780231</v>
      </c>
      <c r="H80" s="8">
        <v>9.7525930660217188</v>
      </c>
      <c r="I80" s="8">
        <v>8.9307699249889509</v>
      </c>
      <c r="J80" s="8">
        <v>8.8802081027716682</v>
      </c>
      <c r="K80" s="8">
        <v>10.89532980784249</v>
      </c>
      <c r="L80" s="8">
        <v>6.0996005259783512</v>
      </c>
      <c r="M80" s="8">
        <v>0</v>
      </c>
      <c r="N80" s="8">
        <v>0</v>
      </c>
    </row>
    <row r="81" spans="2:14" x14ac:dyDescent="0.2">
      <c r="B81" t="s">
        <v>29</v>
      </c>
      <c r="C81" s="8">
        <v>0.91576115555390569</v>
      </c>
      <c r="D81" s="8">
        <v>0.67872513077572605</v>
      </c>
      <c r="E81" s="8">
        <v>0.74154642947248994</v>
      </c>
      <c r="F81" s="8">
        <v>0.73279108638029899</v>
      </c>
      <c r="G81" s="8">
        <v>0.69593074566898538</v>
      </c>
      <c r="H81" s="8">
        <v>0.67012563903943811</v>
      </c>
      <c r="I81" s="8">
        <v>0.63252820337956961</v>
      </c>
      <c r="J81" s="8">
        <v>0.62573900812074956</v>
      </c>
      <c r="K81" s="8">
        <v>0.30281103968659234</v>
      </c>
      <c r="L81" s="8">
        <v>0.24224883174927386</v>
      </c>
      <c r="M81" s="8">
        <v>0</v>
      </c>
      <c r="N81" s="8">
        <v>0</v>
      </c>
    </row>
    <row r="82" spans="2:14" x14ac:dyDescent="0.2">
      <c r="B82" t="s">
        <v>30</v>
      </c>
      <c r="C82" s="8">
        <v>14.73280988902169</v>
      </c>
      <c r="D82" s="8">
        <v>13.345828913926466</v>
      </c>
      <c r="E82" s="8">
        <v>13.252403618741759</v>
      </c>
      <c r="F82" s="8">
        <v>13.314560208665148</v>
      </c>
      <c r="G82" s="8">
        <v>13.057877197829063</v>
      </c>
      <c r="H82" s="8">
        <v>10.265653816556711</v>
      </c>
      <c r="I82" s="8">
        <v>10.321732787280586</v>
      </c>
      <c r="J82" s="8">
        <v>10.47673517948258</v>
      </c>
      <c r="K82" s="8">
        <v>0</v>
      </c>
      <c r="L82" s="8">
        <v>0</v>
      </c>
      <c r="M82" s="8">
        <v>0</v>
      </c>
      <c r="N82" s="8">
        <v>0</v>
      </c>
    </row>
    <row r="83" spans="2:14" x14ac:dyDescent="0.2">
      <c r="B83" t="s">
        <v>31</v>
      </c>
      <c r="C83" s="8">
        <v>12.363393833902308</v>
      </c>
      <c r="D83" s="8">
        <v>8.051268192407921</v>
      </c>
      <c r="E83" s="8">
        <v>9.2533092736987026</v>
      </c>
      <c r="F83" s="8">
        <v>9.1018004492738225</v>
      </c>
      <c r="G83" s="8">
        <v>8.4058309862215701</v>
      </c>
      <c r="H83" s="8">
        <v>7.7589019651200948</v>
      </c>
      <c r="I83" s="8">
        <v>7.1294972528607028</v>
      </c>
      <c r="J83" s="8">
        <v>7.0969640067070197</v>
      </c>
      <c r="K83" s="8">
        <v>0</v>
      </c>
      <c r="L83" s="8">
        <v>0</v>
      </c>
      <c r="M83" s="8">
        <v>0</v>
      </c>
      <c r="N83" s="8">
        <v>0</v>
      </c>
    </row>
    <row r="84" spans="2:14" x14ac:dyDescent="0.2">
      <c r="B84" t="s">
        <v>32</v>
      </c>
      <c r="C84" s="8">
        <v>0.94683688117463594</v>
      </c>
      <c r="D84" s="8">
        <v>0.48731971761994491</v>
      </c>
      <c r="E84" s="8">
        <v>0.63507102321377107</v>
      </c>
      <c r="F84" s="8">
        <v>0.61521728399536946</v>
      </c>
      <c r="G84" s="8">
        <v>0.54218693597627676</v>
      </c>
      <c r="H84" s="8">
        <v>0.55237118252364459</v>
      </c>
      <c r="I84" s="8">
        <v>0.47374828055209861</v>
      </c>
      <c r="J84" s="8">
        <v>0.46390838853107352</v>
      </c>
      <c r="K84" s="8">
        <v>0</v>
      </c>
      <c r="L84" s="8">
        <v>0</v>
      </c>
      <c r="M84" s="8">
        <v>0</v>
      </c>
      <c r="N84" s="8">
        <v>0</v>
      </c>
    </row>
    <row r="85" spans="2:14" x14ac:dyDescent="0.2">
      <c r="B85" t="s">
        <v>18</v>
      </c>
      <c r="C85" s="8">
        <v>0</v>
      </c>
      <c r="D85" s="8">
        <v>0</v>
      </c>
      <c r="E85" s="8">
        <v>0</v>
      </c>
      <c r="F85" s="8">
        <v>0</v>
      </c>
      <c r="G85" s="8">
        <v>0</v>
      </c>
      <c r="H85" s="8">
        <v>0.54029756929245853</v>
      </c>
      <c r="I85" s="8">
        <v>0.5432490940673993</v>
      </c>
      <c r="J85" s="8">
        <v>0.55140711470960946</v>
      </c>
      <c r="K85" s="8">
        <v>0</v>
      </c>
      <c r="L85" s="8">
        <v>0</v>
      </c>
      <c r="M85" s="8">
        <v>0</v>
      </c>
      <c r="N85" s="8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19E78-16E0-E54F-87A2-34E2E4E23920}">
  <dimension ref="A1:L7"/>
  <sheetViews>
    <sheetView workbookViewId="0">
      <selection activeCell="D6" sqref="D6"/>
    </sheetView>
  </sheetViews>
  <sheetFormatPr baseColWidth="10" defaultRowHeight="16" x14ac:dyDescent="0.2"/>
  <sheetData>
    <row r="1" spans="1:12" x14ac:dyDescent="0.2">
      <c r="A1" t="s">
        <v>47</v>
      </c>
      <c r="B1" t="s">
        <v>46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</row>
    <row r="2" spans="1:12" x14ac:dyDescent="0.2">
      <c r="A2" t="s">
        <v>20</v>
      </c>
      <c r="B2" t="s">
        <v>19</v>
      </c>
      <c r="C2">
        <f>'weight per part'!C2</f>
        <v>213.19346334832701</v>
      </c>
      <c r="D2">
        <f>'weight per part'!D2</f>
        <v>157.74339521915209</v>
      </c>
      <c r="E2">
        <f>'weight per part'!E2</f>
        <v>178.70483480487209</v>
      </c>
      <c r="F2">
        <f>'weight per part'!F2</f>
        <v>175.58808947041427</v>
      </c>
      <c r="G2">
        <f>'weight per part'!G2</f>
        <v>163.90361003467547</v>
      </c>
      <c r="H2">
        <f>'weight per part'!H2</f>
        <v>157.20352868087056</v>
      </c>
      <c r="I2">
        <f>'weight per part'!I2</f>
        <v>145.54597428660182</v>
      </c>
      <c r="J2">
        <f>'weight per part'!J2</f>
        <v>145.09710834554113</v>
      </c>
      <c r="K2">
        <f>'weight per part'!K2</f>
        <v>111.74597675744769</v>
      </c>
      <c r="L2">
        <f>'weight per part'!L2</f>
        <v>90.196781405958149</v>
      </c>
    </row>
    <row r="3" spans="1:12" x14ac:dyDescent="0.2">
      <c r="A3" t="s">
        <v>20</v>
      </c>
      <c r="B3" t="s">
        <v>21</v>
      </c>
      <c r="C3">
        <f>'weight per part'!C16</f>
        <v>396.15049378966785</v>
      </c>
      <c r="D3">
        <f>'weight per part'!D16</f>
        <v>288.14152522476388</v>
      </c>
      <c r="E3">
        <f>'weight per part'!E16</f>
        <v>330.65024755690933</v>
      </c>
      <c r="F3">
        <f>'weight per part'!F16</f>
        <v>324.2794189702567</v>
      </c>
      <c r="G3">
        <f>'weight per part'!G16</f>
        <v>300.49924640329004</v>
      </c>
      <c r="H3">
        <f>'weight per part'!H16</f>
        <v>287.46433728173434</v>
      </c>
      <c r="I3">
        <f>'weight per part'!I16</f>
        <v>263.9304305902981</v>
      </c>
      <c r="J3">
        <f>'weight per part'!J16</f>
        <v>262.56190567923807</v>
      </c>
      <c r="K3">
        <f>'weight per part'!K16</f>
        <v>215.35574411634843</v>
      </c>
      <c r="L3">
        <f>'weight per part'!L16</f>
        <v>173.08459529307873</v>
      </c>
    </row>
    <row r="4" spans="1:12" x14ac:dyDescent="0.2">
      <c r="A4" t="s">
        <v>20</v>
      </c>
      <c r="B4" t="s">
        <v>22</v>
      </c>
      <c r="C4">
        <f>'weight per part'!C30</f>
        <v>606.43751058750456</v>
      </c>
      <c r="D4">
        <f>'weight per part'!D30</f>
        <v>441.35428382933168</v>
      </c>
      <c r="E4">
        <f>'weight per part'!E30</f>
        <v>505.4421296807119</v>
      </c>
      <c r="F4">
        <f>'weight per part'!F30</f>
        <v>495.96626159090829</v>
      </c>
      <c r="G4">
        <f>'weight per part'!G30</f>
        <v>460.26112806932503</v>
      </c>
      <c r="H4">
        <f>'weight per part'!H30</f>
        <v>440.35267509630995</v>
      </c>
      <c r="I4">
        <f>'weight per part'!I30</f>
        <v>404.7159189605714</v>
      </c>
      <c r="J4">
        <f>'weight per part'!J30</f>
        <v>402.95520187145473</v>
      </c>
      <c r="K4">
        <f>'weight per part'!K30</f>
        <v>325.13446723544223</v>
      </c>
      <c r="L4">
        <f>'weight per part'!L30</f>
        <v>260.90757378835377</v>
      </c>
    </row>
    <row r="5" spans="1:12" x14ac:dyDescent="0.2">
      <c r="A5" t="s">
        <v>23</v>
      </c>
      <c r="B5" t="s">
        <v>19</v>
      </c>
      <c r="C5">
        <f>'weight per part'!C44</f>
        <v>163.51119115146057</v>
      </c>
      <c r="D5">
        <f>'weight per part'!D44</f>
        <v>115.74870028386864</v>
      </c>
      <c r="E5">
        <f>'weight per part'!E44</f>
        <v>133.94721363565986</v>
      </c>
      <c r="F5">
        <f>'weight per part'!F44</f>
        <v>132.21193816572497</v>
      </c>
      <c r="G5">
        <f>'weight per part'!G44</f>
        <v>119.6550441420536</v>
      </c>
      <c r="H5">
        <f>'weight per part'!H44</f>
        <v>115.07122530917844</v>
      </c>
      <c r="I5">
        <f>'weight per part'!I44</f>
        <v>108.23914641571504</v>
      </c>
      <c r="J5">
        <f>'weight per part'!J44</f>
        <v>108.02810882487285</v>
      </c>
      <c r="K5">
        <f>'weight per part'!K44</f>
        <v>65.338004381084943</v>
      </c>
      <c r="L5">
        <f>'weight per part'!L44</f>
        <v>53.070403504867954</v>
      </c>
    </row>
    <row r="6" spans="1:12" x14ac:dyDescent="0.2">
      <c r="A6" t="s">
        <v>23</v>
      </c>
      <c r="B6" t="s">
        <v>21</v>
      </c>
      <c r="C6">
        <f>'weight per part'!C58</f>
        <v>100.2781649006432</v>
      </c>
      <c r="D6">
        <f>'weight per part'!D58</f>
        <v>77.612066518951124</v>
      </c>
      <c r="E6">
        <f>'weight per part'!E58</f>
        <v>85.018007334327407</v>
      </c>
      <c r="F6">
        <f>'weight per part'!F58</f>
        <v>84.451392823622328</v>
      </c>
      <c r="G6">
        <f>'weight per part'!G58</f>
        <v>80.17476218390577</v>
      </c>
      <c r="H6">
        <f>'weight per part'!H58</f>
        <v>77.141571893302981</v>
      </c>
      <c r="I6">
        <f>'weight per part'!I58</f>
        <v>69.710048167697664</v>
      </c>
      <c r="J6">
        <f>'weight per part'!J58</f>
        <v>69.67055318939515</v>
      </c>
      <c r="K6">
        <f>'weight per part'!K58</f>
        <v>35.560741932883467</v>
      </c>
      <c r="L6">
        <f>'weight per part'!L58</f>
        <v>29.248593546306772</v>
      </c>
    </row>
    <row r="7" spans="1:12" x14ac:dyDescent="0.2">
      <c r="A7" t="s">
        <v>23</v>
      </c>
      <c r="B7" t="s">
        <v>22</v>
      </c>
      <c r="C7">
        <f>'weight per part'!C72</f>
        <v>161.75102733391719</v>
      </c>
      <c r="D7">
        <f>'weight per part'!D72</f>
        <v>120.33951800453268</v>
      </c>
      <c r="E7">
        <f>'weight per part'!E72</f>
        <v>131.18864176468654</v>
      </c>
      <c r="F7">
        <f>'weight per part'!F72</f>
        <v>130.56884312075243</v>
      </c>
      <c r="G7">
        <f>'weight per part'!G72</f>
        <v>124.51577187279449</v>
      </c>
      <c r="H7">
        <f>'weight per part'!H72</f>
        <v>119.41930495005172</v>
      </c>
      <c r="I7">
        <f>'weight per part'!I72</f>
        <v>112.44989111316508</v>
      </c>
      <c r="J7">
        <f>'weight per part'!J72</f>
        <v>112.50809981730852</v>
      </c>
      <c r="K7">
        <f>'weight per part'!K72</f>
        <v>51.204299124973353</v>
      </c>
      <c r="L7">
        <f>'weight per part'!L72</f>
        <v>41.763439299978685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02E13-67F9-5042-B0A7-C7ED73F13F3F}">
  <dimension ref="A1:N19"/>
  <sheetViews>
    <sheetView workbookViewId="0">
      <selection activeCell="D24" sqref="D24"/>
    </sheetView>
  </sheetViews>
  <sheetFormatPr baseColWidth="10" defaultRowHeight="16" x14ac:dyDescent="0.2"/>
  <sheetData>
    <row r="1" spans="1:14" x14ac:dyDescent="0.2">
      <c r="A1" t="s">
        <v>47</v>
      </c>
      <c r="B1" t="s">
        <v>46</v>
      </c>
      <c r="C1" t="s">
        <v>48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39</v>
      </c>
    </row>
    <row r="2" spans="1:14" x14ac:dyDescent="0.2">
      <c r="A2" t="s">
        <v>20</v>
      </c>
      <c r="B2" t="s">
        <v>19</v>
      </c>
      <c r="C2" t="s">
        <v>38</v>
      </c>
      <c r="D2">
        <f>'weight per part'!C3/'weight per part'!C2</f>
        <v>0.63137022563489453</v>
      </c>
      <c r="E2">
        <f>'weight per part'!D3/'weight per part'!D2</f>
        <v>0.73770185669440091</v>
      </c>
      <c r="F2">
        <f>'weight per part'!E3/'weight per part'!E2</f>
        <v>0.7439175498031726</v>
      </c>
      <c r="G2">
        <f>'weight per part'!F3/'weight per part'!F2</f>
        <v>0.74396706842049076</v>
      </c>
      <c r="H2">
        <f>'weight per part'!G3/'weight per part'!G2</f>
        <v>0.74136562399223138</v>
      </c>
      <c r="I2">
        <f>'weight per part'!H3/'weight per part'!H2</f>
        <v>0.73121896891907245</v>
      </c>
      <c r="J2">
        <f>'weight per part'!I3/'weight per part'!I2</f>
        <v>0.72825673287141468</v>
      </c>
      <c r="K2">
        <f>'weight per part'!J3/'weight per part'!J2</f>
        <v>0.72765179349988174</v>
      </c>
      <c r="L2">
        <f>'weight per part'!K3/'weight per part'!K2</f>
        <v>0.36422562727468405</v>
      </c>
      <c r="M2">
        <f>'weight per part'!L3/'weight per part'!L2</f>
        <v>0.27465851107910572</v>
      </c>
      <c r="N2" t="s">
        <v>40</v>
      </c>
    </row>
    <row r="3" spans="1:14" x14ac:dyDescent="0.2">
      <c r="A3" t="s">
        <v>20</v>
      </c>
      <c r="B3" t="s">
        <v>19</v>
      </c>
      <c r="C3" t="s">
        <v>44</v>
      </c>
      <c r="D3">
        <f>1-D2-D4</f>
        <v>0.26862977436510549</v>
      </c>
      <c r="E3">
        <f t="shared" ref="E3:M3" si="0">1-E2-E4</f>
        <v>0.16229814330559908</v>
      </c>
      <c r="F3">
        <f t="shared" si="0"/>
        <v>0.1560824501968274</v>
      </c>
      <c r="G3">
        <f t="shared" si="0"/>
        <v>0.15603293157950923</v>
      </c>
      <c r="H3">
        <f t="shared" si="0"/>
        <v>0.15863437600776861</v>
      </c>
      <c r="I3">
        <f t="shared" si="0"/>
        <v>0.16878103108092754</v>
      </c>
      <c r="J3">
        <f t="shared" si="0"/>
        <v>0.17174326712858531</v>
      </c>
      <c r="K3">
        <f t="shared" si="0"/>
        <v>0.17234820650011826</v>
      </c>
      <c r="L3">
        <f t="shared" si="0"/>
        <v>0.53577437272531603</v>
      </c>
      <c r="M3">
        <f t="shared" si="0"/>
        <v>0.62534148892089425</v>
      </c>
      <c r="N3" t="s">
        <v>41</v>
      </c>
    </row>
    <row r="4" spans="1:14" x14ac:dyDescent="0.2">
      <c r="A4" t="s">
        <v>20</v>
      </c>
      <c r="B4" t="s">
        <v>19</v>
      </c>
      <c r="C4" s="9" t="s">
        <v>45</v>
      </c>
      <c r="D4">
        <v>0.1</v>
      </c>
      <c r="E4">
        <v>0.1</v>
      </c>
      <c r="F4">
        <v>0.1</v>
      </c>
      <c r="G4">
        <v>0.1</v>
      </c>
      <c r="H4">
        <v>0.1</v>
      </c>
      <c r="I4">
        <v>0.1</v>
      </c>
      <c r="J4">
        <v>0.1</v>
      </c>
      <c r="K4">
        <v>0.1</v>
      </c>
      <c r="L4">
        <v>0.1</v>
      </c>
      <c r="M4">
        <v>0.1</v>
      </c>
      <c r="N4" t="s">
        <v>41</v>
      </c>
    </row>
    <row r="5" spans="1:14" x14ac:dyDescent="0.2">
      <c r="A5" t="s">
        <v>20</v>
      </c>
      <c r="B5" t="s">
        <v>21</v>
      </c>
      <c r="C5" t="s">
        <v>38</v>
      </c>
      <c r="D5">
        <f>'weight per part'!C17/'weight per part'!C16</f>
        <v>0.65833282290920669</v>
      </c>
      <c r="E5">
        <f>'weight per part'!D17/'weight per part'!D16</f>
        <v>0.78352135825421432</v>
      </c>
      <c r="F5">
        <f>'weight per part'!E17/'weight per part'!E16</f>
        <v>0.78266043056628909</v>
      </c>
      <c r="G5">
        <f>'weight per part'!F17/'weight per part'!F16</f>
        <v>0.78400572990081552</v>
      </c>
      <c r="H5">
        <f>'weight per part'!G17/'weight per part'!G16</f>
        <v>0.78504426402663174</v>
      </c>
      <c r="I5">
        <f>'weight per part'!H17/'weight per part'!H16</f>
        <v>0.77540875289086997</v>
      </c>
      <c r="J5">
        <f>'weight per part'!I17/'weight per part'!I16</f>
        <v>0.77696288715745765</v>
      </c>
      <c r="K5">
        <f>'weight per part'!J17/'weight per part'!J16</f>
        <v>0.77738508433694875</v>
      </c>
      <c r="L5">
        <f>'weight per part'!K17/'weight per part'!K16</f>
        <v>0.36408924708366158</v>
      </c>
      <c r="M5">
        <f>'weight per part'!L17/'weight per part'!L16</f>
        <v>0.26903336824084667</v>
      </c>
      <c r="N5" t="s">
        <v>40</v>
      </c>
    </row>
    <row r="6" spans="1:14" x14ac:dyDescent="0.2">
      <c r="A6" t="s">
        <v>20</v>
      </c>
      <c r="B6" t="s">
        <v>21</v>
      </c>
      <c r="C6" t="s">
        <v>44</v>
      </c>
      <c r="D6">
        <f>1-D5-D7</f>
        <v>0.2416671770907933</v>
      </c>
      <c r="E6">
        <f t="shared" ref="E6" si="1">1-E5-E7</f>
        <v>0.11647864174578568</v>
      </c>
      <c r="F6">
        <f t="shared" ref="F6" si="2">1-F5-F7</f>
        <v>0.11733956943371091</v>
      </c>
      <c r="G6">
        <f t="shared" ref="G6" si="3">1-G5-G7</f>
        <v>0.11599427009918448</v>
      </c>
      <c r="H6">
        <f t="shared" ref="H6" si="4">1-H5-H7</f>
        <v>0.11495573597336825</v>
      </c>
      <c r="I6">
        <f t="shared" ref="I6" si="5">1-I5-I7</f>
        <v>0.12459124710913003</v>
      </c>
      <c r="J6">
        <f t="shared" ref="J6" si="6">1-J5-J7</f>
        <v>0.12303711284254235</v>
      </c>
      <c r="K6">
        <f t="shared" ref="K6" si="7">1-K5-K7</f>
        <v>0.12261491566305124</v>
      </c>
      <c r="L6">
        <f t="shared" ref="L6" si="8">1-L5-L7</f>
        <v>0.53591075291633838</v>
      </c>
      <c r="M6">
        <f t="shared" ref="M6" si="9">1-M5-M7</f>
        <v>0.63096663175915335</v>
      </c>
      <c r="N6" t="s">
        <v>41</v>
      </c>
    </row>
    <row r="7" spans="1:14" x14ac:dyDescent="0.2">
      <c r="A7" t="s">
        <v>20</v>
      </c>
      <c r="B7" t="s">
        <v>21</v>
      </c>
      <c r="C7" s="9" t="s">
        <v>45</v>
      </c>
      <c r="D7">
        <v>0.1</v>
      </c>
      <c r="E7">
        <v>0.1</v>
      </c>
      <c r="F7">
        <v>0.1</v>
      </c>
      <c r="G7">
        <v>0.1</v>
      </c>
      <c r="H7">
        <v>0.1</v>
      </c>
      <c r="I7">
        <v>0.1</v>
      </c>
      <c r="J7">
        <v>0.1</v>
      </c>
      <c r="K7">
        <v>0.1</v>
      </c>
      <c r="L7">
        <v>0.1</v>
      </c>
      <c r="M7">
        <v>0.1</v>
      </c>
      <c r="N7" t="s">
        <v>41</v>
      </c>
    </row>
    <row r="8" spans="1:14" x14ac:dyDescent="0.2">
      <c r="A8" t="s">
        <v>20</v>
      </c>
      <c r="B8" t="s">
        <v>22</v>
      </c>
      <c r="C8" t="s">
        <v>38</v>
      </c>
      <c r="D8">
        <f>'weight per part'!C31/'weight per part'!C30</f>
        <v>0.66519171665301191</v>
      </c>
      <c r="E8">
        <f>'weight per part'!D31/'weight per part'!D30</f>
        <v>0.79117224006743336</v>
      </c>
      <c r="F8">
        <f>'weight per part'!E31/'weight per part'!E30</f>
        <v>0.79024760989125509</v>
      </c>
      <c r="G8">
        <f>'weight per part'!F31/'weight per part'!F30</f>
        <v>0.79120119443572945</v>
      </c>
      <c r="H8">
        <f>'weight per part'!G31/'weight per part'!G30</f>
        <v>0.79256253157829448</v>
      </c>
      <c r="I8">
        <f>'weight per part'!H31/'weight per part'!H30</f>
        <v>0.78349468101176811</v>
      </c>
      <c r="J8">
        <f>'weight per part'!I31/'weight per part'!I30</f>
        <v>0.78544461183140379</v>
      </c>
      <c r="K8">
        <f>'weight per part'!J31/'weight per part'!J30</f>
        <v>0.78569413232268503</v>
      </c>
      <c r="L8">
        <f>'weight per part'!K31/'weight per part'!K30</f>
        <v>0.37063444815906055</v>
      </c>
      <c r="M8">
        <f>'weight per part'!L31/'weight per part'!L30</f>
        <v>0.27590474405036136</v>
      </c>
      <c r="N8" t="s">
        <v>40</v>
      </c>
    </row>
    <row r="9" spans="1:14" x14ac:dyDescent="0.2">
      <c r="A9" t="s">
        <v>20</v>
      </c>
      <c r="B9" t="s">
        <v>22</v>
      </c>
      <c r="C9" t="s">
        <v>44</v>
      </c>
      <c r="D9">
        <f>1-D8-D10</f>
        <v>0.23480828334698808</v>
      </c>
      <c r="E9">
        <f t="shared" ref="E9" si="10">1-E8-E10</f>
        <v>0.10882775993256663</v>
      </c>
      <c r="F9">
        <f t="shared" ref="F9" si="11">1-F8-F10</f>
        <v>0.10975239010874491</v>
      </c>
      <c r="G9">
        <f t="shared" ref="G9" si="12">1-G8-G10</f>
        <v>0.10879880556427055</v>
      </c>
      <c r="H9">
        <f t="shared" ref="H9" si="13">1-H8-H10</f>
        <v>0.10743746842170551</v>
      </c>
      <c r="I9">
        <f t="shared" ref="I9" si="14">1-I8-I10</f>
        <v>0.11650531898823188</v>
      </c>
      <c r="J9">
        <f t="shared" ref="J9" si="15">1-J8-J10</f>
        <v>0.1145553881685962</v>
      </c>
      <c r="K9">
        <f t="shared" ref="K9" si="16">1-K8-K10</f>
        <v>0.11430586767731496</v>
      </c>
      <c r="L9">
        <f t="shared" ref="L9" si="17">1-L8-L10</f>
        <v>0.52936555184093947</v>
      </c>
      <c r="M9">
        <f t="shared" ref="M9" si="18">1-M8-M10</f>
        <v>0.62409525594963866</v>
      </c>
      <c r="N9" t="s">
        <v>41</v>
      </c>
    </row>
    <row r="10" spans="1:14" x14ac:dyDescent="0.2">
      <c r="A10" t="s">
        <v>20</v>
      </c>
      <c r="B10" t="s">
        <v>22</v>
      </c>
      <c r="C10" s="9" t="s">
        <v>45</v>
      </c>
      <c r="D10">
        <v>0.1</v>
      </c>
      <c r="E10">
        <v>0.1</v>
      </c>
      <c r="F10">
        <v>0.1</v>
      </c>
      <c r="G10">
        <v>0.1</v>
      </c>
      <c r="H10">
        <v>0.1</v>
      </c>
      <c r="I10">
        <v>0.1</v>
      </c>
      <c r="J10">
        <v>0.1</v>
      </c>
      <c r="K10">
        <v>0.1</v>
      </c>
      <c r="L10">
        <v>0.1</v>
      </c>
      <c r="M10">
        <v>0.1</v>
      </c>
      <c r="N10" t="s">
        <v>41</v>
      </c>
    </row>
    <row r="11" spans="1:14" x14ac:dyDescent="0.2">
      <c r="A11" t="s">
        <v>23</v>
      </c>
      <c r="B11" t="s">
        <v>19</v>
      </c>
      <c r="C11" t="s">
        <v>38</v>
      </c>
      <c r="D11">
        <f>'weight per part'!C45/'weight per part'!C44</f>
        <v>0.61226561811541713</v>
      </c>
      <c r="E11">
        <f>'weight per part'!D45/'weight per part'!D44</f>
        <v>0.70870139282367284</v>
      </c>
      <c r="F11">
        <f>'weight per part'!E45/'weight per part'!E44</f>
        <v>0.73074719046580927</v>
      </c>
      <c r="G11">
        <f>'weight per part'!F45/'weight per part'!F44</f>
        <v>0.7294016691915941</v>
      </c>
      <c r="H11">
        <f>'weight per part'!G45/'weight per part'!G44</f>
        <v>0.71453970866714989</v>
      </c>
      <c r="I11">
        <f>'weight per part'!H45/'weight per part'!H44</f>
        <v>0.70511307293403436</v>
      </c>
      <c r="J11">
        <f>'weight per part'!I45/'weight per part'!I44</f>
        <v>0.70771811674867535</v>
      </c>
      <c r="K11">
        <f>'weight per part'!J45/'weight per part'!J44</f>
        <v>0.70943072604341684</v>
      </c>
      <c r="L11">
        <f>'weight per part'!K45/'weight per part'!K44</f>
        <v>0.39261097714425064</v>
      </c>
      <c r="M11">
        <f>'weight per part'!L45/'weight per part'!L44</f>
        <v>0.30709971775120293</v>
      </c>
      <c r="N11" t="s">
        <v>40</v>
      </c>
    </row>
    <row r="12" spans="1:14" x14ac:dyDescent="0.2">
      <c r="A12" t="s">
        <v>23</v>
      </c>
      <c r="B12" t="s">
        <v>19</v>
      </c>
      <c r="C12" t="s">
        <v>44</v>
      </c>
      <c r="D12">
        <f>1-D11-D13</f>
        <v>0.28773438188458289</v>
      </c>
      <c r="E12">
        <f t="shared" ref="E12" si="19">1-E11-E13</f>
        <v>0.19129860717632716</v>
      </c>
      <c r="F12">
        <f t="shared" ref="F12" si="20">1-F11-F13</f>
        <v>0.16925280953419072</v>
      </c>
      <c r="G12">
        <f t="shared" ref="G12" si="21">1-G11-G13</f>
        <v>0.17059833080840589</v>
      </c>
      <c r="H12">
        <f t="shared" ref="H12" si="22">1-H11-H13</f>
        <v>0.18546029133285011</v>
      </c>
      <c r="I12">
        <f t="shared" ref="I12" si="23">1-I11-I13</f>
        <v>0.19488692706596564</v>
      </c>
      <c r="J12">
        <f t="shared" ref="J12" si="24">1-J11-J13</f>
        <v>0.19228188325132464</v>
      </c>
      <c r="K12">
        <f t="shared" ref="K12" si="25">1-K11-K13</f>
        <v>0.19056927395658316</v>
      </c>
      <c r="L12">
        <f t="shared" ref="L12" si="26">1-L11-L13</f>
        <v>0.50738902285574938</v>
      </c>
      <c r="M12">
        <f t="shared" ref="M12" si="27">1-M11-M13</f>
        <v>0.59290028224879709</v>
      </c>
      <c r="N12" t="s">
        <v>41</v>
      </c>
    </row>
    <row r="13" spans="1:14" x14ac:dyDescent="0.2">
      <c r="A13" t="s">
        <v>23</v>
      </c>
      <c r="B13" t="s">
        <v>19</v>
      </c>
      <c r="C13" s="9" t="s">
        <v>45</v>
      </c>
      <c r="D13">
        <v>0.1</v>
      </c>
      <c r="E13">
        <v>0.1</v>
      </c>
      <c r="F13">
        <v>0.1</v>
      </c>
      <c r="G13">
        <v>0.1</v>
      </c>
      <c r="H13">
        <v>0.1</v>
      </c>
      <c r="I13">
        <v>0.1</v>
      </c>
      <c r="J13">
        <v>0.1</v>
      </c>
      <c r="K13">
        <v>0.1</v>
      </c>
      <c r="L13">
        <v>0.1</v>
      </c>
      <c r="M13">
        <v>0.1</v>
      </c>
      <c r="N13" t="s">
        <v>41</v>
      </c>
    </row>
    <row r="14" spans="1:14" x14ac:dyDescent="0.2">
      <c r="A14" t="s">
        <v>23</v>
      </c>
      <c r="B14" t="s">
        <v>21</v>
      </c>
      <c r="C14" t="s">
        <v>38</v>
      </c>
      <c r="D14">
        <f>'weight per part'!C59/'weight per part'!C58</f>
        <v>0.59911425558922671</v>
      </c>
      <c r="E14">
        <f>'weight per part'!D59/'weight per part'!D58</f>
        <v>0.62587335258390542</v>
      </c>
      <c r="F14">
        <f>'weight per part'!E59/'weight per part'!E58</f>
        <v>0.63970805430765165</v>
      </c>
      <c r="G14">
        <f>'weight per part'!F59/'weight per part'!F58</f>
        <v>0.63634104319181051</v>
      </c>
      <c r="H14">
        <f>'weight per part'!G59/'weight per part'!G58</f>
        <v>0.62932966733786233</v>
      </c>
      <c r="I14">
        <f>'weight per part'!H59/'weight per part'!H58</f>
        <v>0.62076443424315098</v>
      </c>
      <c r="J14">
        <f>'weight per part'!I59/'weight per part'!I58</f>
        <v>0.59544402311690803</v>
      </c>
      <c r="K14">
        <f>'weight per part'!J59/'weight per part'!J58</f>
        <v>0.59635776602707724</v>
      </c>
      <c r="L14">
        <f>'weight per part'!K59/'weight per part'!K58</f>
        <v>0.40324409716073678</v>
      </c>
      <c r="M14">
        <f>'weight per part'!L59/'weight per part'!L58</f>
        <v>0.32591305824705413</v>
      </c>
      <c r="N14" t="s">
        <v>40</v>
      </c>
    </row>
    <row r="15" spans="1:14" x14ac:dyDescent="0.2">
      <c r="A15" t="s">
        <v>23</v>
      </c>
      <c r="B15" t="s">
        <v>21</v>
      </c>
      <c r="C15" t="s">
        <v>44</v>
      </c>
      <c r="D15">
        <f>1-D14-D16</f>
        <v>0.30088574441077331</v>
      </c>
      <c r="E15">
        <f t="shared" ref="E15" si="28">1-E14-E16</f>
        <v>0.2741266474160946</v>
      </c>
      <c r="F15">
        <f t="shared" ref="F15" si="29">1-F14-F16</f>
        <v>0.26029194569234837</v>
      </c>
      <c r="G15">
        <f t="shared" ref="G15" si="30">1-G14-G16</f>
        <v>0.26365895680818952</v>
      </c>
      <c r="H15">
        <f t="shared" ref="H15" si="31">1-H14-H16</f>
        <v>0.27067033266213769</v>
      </c>
      <c r="I15">
        <f t="shared" ref="I15" si="32">1-I14-I16</f>
        <v>0.27923556575684905</v>
      </c>
      <c r="J15">
        <f t="shared" ref="J15" si="33">1-J14-J16</f>
        <v>0.30455597688309199</v>
      </c>
      <c r="K15">
        <f t="shared" ref="K15" si="34">1-K14-K16</f>
        <v>0.30364223397292278</v>
      </c>
      <c r="L15">
        <f t="shared" ref="L15" si="35">1-L14-L16</f>
        <v>0.4967559028392633</v>
      </c>
      <c r="M15">
        <f t="shared" ref="M15" si="36">1-M14-M16</f>
        <v>0.57408694175294583</v>
      </c>
      <c r="N15" t="s">
        <v>41</v>
      </c>
    </row>
    <row r="16" spans="1:14" x14ac:dyDescent="0.2">
      <c r="A16" t="s">
        <v>23</v>
      </c>
      <c r="B16" t="s">
        <v>21</v>
      </c>
      <c r="C16" s="9" t="s">
        <v>45</v>
      </c>
      <c r="D16">
        <v>0.1</v>
      </c>
      <c r="E16">
        <v>0.1</v>
      </c>
      <c r="F16">
        <v>0.1</v>
      </c>
      <c r="G16">
        <v>0.1</v>
      </c>
      <c r="H16">
        <v>0.1</v>
      </c>
      <c r="I16">
        <v>0.1</v>
      </c>
      <c r="J16">
        <v>0.1</v>
      </c>
      <c r="K16">
        <v>0.1</v>
      </c>
      <c r="L16">
        <v>0.1</v>
      </c>
      <c r="M16">
        <v>0.1</v>
      </c>
      <c r="N16" t="s">
        <v>41</v>
      </c>
    </row>
    <row r="17" spans="1:14" x14ac:dyDescent="0.2">
      <c r="A17" t="s">
        <v>23</v>
      </c>
      <c r="B17" t="s">
        <v>22</v>
      </c>
      <c r="C17" t="s">
        <v>38</v>
      </c>
      <c r="D17">
        <f>'weight per part'!C73/'weight per part'!C72</f>
        <v>0.61232561869021118</v>
      </c>
      <c r="E17">
        <f>'weight per part'!D73/'weight per part'!D72</f>
        <v>0.63190882048733099</v>
      </c>
      <c r="F17">
        <f>'weight per part'!E73/'weight per part'!E72</f>
        <v>0.64703197441116744</v>
      </c>
      <c r="G17">
        <f>'weight per part'!F73/'weight per part'!F72</f>
        <v>0.64285914795641019</v>
      </c>
      <c r="H17">
        <f>'weight per part'!G73/'weight per part'!G72</f>
        <v>0.63421819222944531</v>
      </c>
      <c r="I17">
        <f>'weight per part'!H73/'weight per part'!H72</f>
        <v>0.6275361446189307</v>
      </c>
      <c r="J17">
        <f>'weight per part'!I73/'weight per part'!I72</f>
        <v>0.62258921184032801</v>
      </c>
      <c r="K17">
        <f>'weight per part'!J73/'weight per part'!J72</f>
        <v>0.62143570722589792</v>
      </c>
      <c r="L17">
        <f>'weight per part'!K73/'weight per part'!K72</f>
        <v>0.42006512976983285</v>
      </c>
      <c r="M17">
        <f>'weight per part'!L73/'weight per part'!L72</f>
        <v>0.34201189868041132</v>
      </c>
      <c r="N17" t="s">
        <v>40</v>
      </c>
    </row>
    <row r="18" spans="1:14" x14ac:dyDescent="0.2">
      <c r="A18" t="s">
        <v>23</v>
      </c>
      <c r="B18" t="s">
        <v>22</v>
      </c>
      <c r="C18" t="s">
        <v>44</v>
      </c>
      <c r="D18">
        <f>1-D17-D19</f>
        <v>0.28767438130978884</v>
      </c>
      <c r="E18">
        <f t="shared" ref="E18" si="37">1-E17-E19</f>
        <v>0.26809117951266903</v>
      </c>
      <c r="F18">
        <f t="shared" ref="F18" si="38">1-F17-F19</f>
        <v>0.25296802558883258</v>
      </c>
      <c r="G18">
        <f t="shared" ref="G18" si="39">1-G17-G19</f>
        <v>0.25714085204358983</v>
      </c>
      <c r="H18">
        <f t="shared" ref="H18" si="40">1-H17-H19</f>
        <v>0.26578180777055471</v>
      </c>
      <c r="I18">
        <f t="shared" ref="I18" si="41">1-I17-I19</f>
        <v>0.27246385538106932</v>
      </c>
      <c r="J18">
        <f t="shared" ref="J18" si="42">1-J17-J19</f>
        <v>0.27741078815967202</v>
      </c>
      <c r="K18">
        <f t="shared" ref="K18" si="43">1-K17-K19</f>
        <v>0.27856429277410211</v>
      </c>
      <c r="L18">
        <f t="shared" ref="L18" si="44">1-L17-L19</f>
        <v>0.47993487023016723</v>
      </c>
      <c r="M18">
        <f t="shared" ref="M18" si="45">1-M17-M19</f>
        <v>0.55798810131958876</v>
      </c>
      <c r="N18" t="s">
        <v>41</v>
      </c>
    </row>
    <row r="19" spans="1:14" x14ac:dyDescent="0.2">
      <c r="A19" t="s">
        <v>23</v>
      </c>
      <c r="B19" t="s">
        <v>22</v>
      </c>
      <c r="C19" s="9" t="s">
        <v>45</v>
      </c>
      <c r="D19">
        <v>0.1</v>
      </c>
      <c r="E19">
        <v>0.1</v>
      </c>
      <c r="F19">
        <v>0.1</v>
      </c>
      <c r="G19">
        <v>0.1</v>
      </c>
      <c r="H19">
        <v>0.1</v>
      </c>
      <c r="I19">
        <v>0.1</v>
      </c>
      <c r="J19">
        <v>0.1</v>
      </c>
      <c r="K19">
        <v>0.1</v>
      </c>
      <c r="L19">
        <v>0.1</v>
      </c>
      <c r="M19">
        <v>0.1</v>
      </c>
      <c r="N19" t="s">
        <v>41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DDC13-46FC-E248-99F2-1ECA537A2CE7}">
  <dimension ref="A1:Q73"/>
  <sheetViews>
    <sheetView workbookViewId="0">
      <selection activeCell="M2" sqref="M2"/>
    </sheetView>
  </sheetViews>
  <sheetFormatPr baseColWidth="10" defaultRowHeight="16" x14ac:dyDescent="0.2"/>
  <sheetData>
    <row r="1" spans="1:17" x14ac:dyDescent="0.2">
      <c r="A1" t="s">
        <v>47</v>
      </c>
      <c r="B1" s="13" t="s">
        <v>70</v>
      </c>
      <c r="C1" t="s">
        <v>48</v>
      </c>
      <c r="D1" t="s">
        <v>49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39</v>
      </c>
    </row>
    <row r="2" spans="1:17" x14ac:dyDescent="0.2">
      <c r="A2" t="s">
        <v>20</v>
      </c>
      <c r="B2" t="s">
        <v>19</v>
      </c>
      <c r="C2" t="s">
        <v>38</v>
      </c>
      <c r="D2" t="s">
        <v>12</v>
      </c>
      <c r="E2">
        <f>'weight per part'!C4/'weight per part'!$C$3</f>
        <v>2.314667209110334E-2</v>
      </c>
      <c r="F2">
        <f>'weight per part'!D4/'weight per part'!$D$3</f>
        <v>2.8838374851024022E-2</v>
      </c>
      <c r="G2">
        <f>'weight per part'!E4/'weight per part'!$E$3</f>
        <v>3.4848128901943394E-2</v>
      </c>
      <c r="H2">
        <f>'weight per part'!F4/'weight per part'!$F$3</f>
        <v>3.4218608396427277E-2</v>
      </c>
      <c r="I2">
        <f>'weight per part'!G4/'weight per part'!$G$3</f>
        <v>3.2057344770925707E-2</v>
      </c>
      <c r="J2">
        <f>'weight per part'!H4/'weight per part'!$H$3</f>
        <v>3.4285502971831409E-2</v>
      </c>
      <c r="K2">
        <f>'weight per part'!I4/'weight per part'!$I$3</f>
        <v>3.1559486454633114E-2</v>
      </c>
      <c r="L2">
        <f>'weight per part'!J4/'weight per part'!$J$3</f>
        <v>3.0919818994835792E-2</v>
      </c>
      <c r="M2">
        <f>'weight per part'!K4/'weight per part'!$K$3</f>
        <v>0.14064807685734138</v>
      </c>
      <c r="N2">
        <f>'weight per part'!L4/'weight per part'!$L$3</f>
        <v>0.15521062926839047</v>
      </c>
      <c r="O2">
        <f>'weight per part'!M4/'weight per part'!$M$3</f>
        <v>1</v>
      </c>
      <c r="P2">
        <f>'weight per part'!N4/'weight per part'!$N$3</f>
        <v>0.42524916943521596</v>
      </c>
    </row>
    <row r="3" spans="1:17" x14ac:dyDescent="0.2">
      <c r="A3" t="s">
        <v>20</v>
      </c>
      <c r="B3" t="s">
        <v>19</v>
      </c>
      <c r="C3" t="s">
        <v>38</v>
      </c>
      <c r="D3" t="s">
        <v>13</v>
      </c>
      <c r="E3">
        <f>'weight per part'!C5/'weight per part'!$C$3</f>
        <v>0</v>
      </c>
      <c r="F3">
        <f>'weight per part'!D5/'weight per part'!$D$3</f>
        <v>0.19048877724454075</v>
      </c>
      <c r="G3">
        <f>'weight per part'!E5/'weight per part'!$E$3</f>
        <v>8.7031625745550054E-2</v>
      </c>
      <c r="H3">
        <f>'weight per part'!F5/'weight per part'!$F$3</f>
        <v>0.12827010696128716</v>
      </c>
      <c r="I3">
        <f>'weight per part'!G5/'weight per part'!$G$3</f>
        <v>0.14403321041292488</v>
      </c>
      <c r="J3">
        <f>'weight per part'!H5/'weight per part'!$H$3</f>
        <v>0.15433114252543284</v>
      </c>
      <c r="K3">
        <f>'weight per part'!I5/'weight per part'!$I$3</f>
        <v>0.18911721278436816</v>
      </c>
      <c r="L3">
        <f>'weight per part'!J5/'weight per part'!$J$3</f>
        <v>0.20835838519308689</v>
      </c>
      <c r="M3">
        <f>'weight per part'!K5/'weight per part'!$K$3</f>
        <v>0</v>
      </c>
      <c r="N3">
        <f>'weight per part'!L5/'weight per part'!$L$3</f>
        <v>0</v>
      </c>
      <c r="O3">
        <f>'weight per part'!M5/'weight per part'!$C$3</f>
        <v>0</v>
      </c>
      <c r="P3">
        <f>'weight per part'!N5/'weight per part'!$N$3</f>
        <v>0.57475083056478404</v>
      </c>
    </row>
    <row r="4" spans="1:17" x14ac:dyDescent="0.2">
      <c r="A4" t="s">
        <v>20</v>
      </c>
      <c r="B4" t="s">
        <v>19</v>
      </c>
      <c r="C4" t="s">
        <v>38</v>
      </c>
      <c r="D4" t="s">
        <v>14</v>
      </c>
      <c r="E4">
        <f>'weight per part'!C6/'weight per part'!$C$3</f>
        <v>0</v>
      </c>
      <c r="F4">
        <f>'weight per part'!D6/'weight per part'!$D$3</f>
        <v>3.5850484296821618E-2</v>
      </c>
      <c r="G4">
        <f>'weight per part'!E6/'weight per part'!$E$3</f>
        <v>8.7357753452312642E-2</v>
      </c>
      <c r="H4">
        <f>'weight per part'!F6/'weight per part'!$F$3</f>
        <v>5.1500305932404462E-2</v>
      </c>
      <c r="I4">
        <f>'weight per part'!G6/'weight per part'!$G$3</f>
        <v>4.8190978763604481E-2</v>
      </c>
      <c r="J4">
        <f>'weight per part'!H6/'weight per part'!$H$3</f>
        <v>5.1636485715231689E-2</v>
      </c>
      <c r="K4">
        <f>'weight per part'!I6/'weight per part'!$I$3</f>
        <v>2.3728234860719673E-2</v>
      </c>
      <c r="L4">
        <f>'weight per part'!J6/'weight per part'!$J$3</f>
        <v>1.1618841801915828E-2</v>
      </c>
      <c r="M4">
        <f>'weight per part'!K6/'weight per part'!$K$3</f>
        <v>0</v>
      </c>
      <c r="N4">
        <f>'weight per part'!L6/'weight per part'!$L$3</f>
        <v>0</v>
      </c>
      <c r="O4">
        <f>'weight per part'!M6/'weight per part'!$C$3</f>
        <v>0</v>
      </c>
      <c r="P4">
        <f>'weight per part'!N6/'weight per part'!$N$3</f>
        <v>0</v>
      </c>
    </row>
    <row r="5" spans="1:17" x14ac:dyDescent="0.2">
      <c r="A5" t="s">
        <v>20</v>
      </c>
      <c r="B5" t="s">
        <v>19</v>
      </c>
      <c r="C5" t="s">
        <v>38</v>
      </c>
      <c r="D5" t="s">
        <v>15</v>
      </c>
      <c r="E5">
        <f>'weight per part'!C8/'weight per part'!$C$3</f>
        <v>0</v>
      </c>
      <c r="F5">
        <f>'weight per part'!D8/'weight per part'!$D$3</f>
        <v>0</v>
      </c>
      <c r="G5">
        <f>'weight per part'!E8/'weight per part'!$E$3</f>
        <v>8.144298277057628E-2</v>
      </c>
      <c r="H5">
        <f>'weight per part'!F8/'weight per part'!$F$3</f>
        <v>7.2020027352612523E-2</v>
      </c>
      <c r="I5">
        <f>'weight per part'!G8/'weight per part'!$G$3</f>
        <v>4.4928090501822976E-2</v>
      </c>
      <c r="J5">
        <f>'weight per part'!H8/'weight per part'!$H$3</f>
        <v>4.8140310965464603E-2</v>
      </c>
      <c r="K5">
        <f>'weight per part'!I8/'weight per part'!$I$3</f>
        <v>2.21216565967748E-2</v>
      </c>
      <c r="L5">
        <f>'weight per part'!J8/'weight per part'!$J$3</f>
        <v>1.083215965717386E-2</v>
      </c>
      <c r="M5">
        <f>'weight per part'!K8/'weight per part'!$K$3</f>
        <v>0</v>
      </c>
      <c r="N5">
        <f>'weight per part'!L8/'weight per part'!$L$3</f>
        <v>0</v>
      </c>
      <c r="O5">
        <f>'weight per part'!M8/'weight per part'!$C$3</f>
        <v>0</v>
      </c>
      <c r="P5">
        <f>'weight per part'!N8/'weight per part'!$N$3</f>
        <v>0</v>
      </c>
    </row>
    <row r="6" spans="1:17" x14ac:dyDescent="0.2">
      <c r="A6" t="s">
        <v>20</v>
      </c>
      <c r="B6" t="s">
        <v>19</v>
      </c>
      <c r="C6" t="s">
        <v>38</v>
      </c>
      <c r="D6" t="s">
        <v>16</v>
      </c>
      <c r="E6">
        <f>'weight per part'!C9/'weight per part'!$C$3</f>
        <v>0.32770950327100723</v>
      </c>
      <c r="F6">
        <f>'weight per part'!D9/'weight per part'!$D$3</f>
        <v>0.28713872328433371</v>
      </c>
      <c r="G6">
        <f>'weight per part'!E9/'weight per part'!$E$3</f>
        <v>0.2758415107608122</v>
      </c>
      <c r="H6">
        <f>'weight per part'!F9/'weight per part'!$F$3</f>
        <v>0.2768227588719932</v>
      </c>
      <c r="I6">
        <f>'weight per part'!G9/'weight per part'!$G$3</f>
        <v>0.28522092002024091</v>
      </c>
      <c r="J6">
        <f>'weight per part'!H9/'weight per part'!$H$3</f>
        <v>0.29126714999089226</v>
      </c>
      <c r="K6">
        <f>'weight per part'!I9/'weight per part'!$I$3</f>
        <v>0.29892754421021889</v>
      </c>
      <c r="L6">
        <f>'weight per part'!J9/'weight per part'!$J$3</f>
        <v>0.30049897463625241</v>
      </c>
      <c r="M6">
        <f>'weight per part'!K9/'weight per part'!$K$3</f>
        <v>0.60506113425420804</v>
      </c>
      <c r="N6">
        <f>'weight per part'!L9/'weight per part'!$L$3</f>
        <v>0.80047005164863305</v>
      </c>
      <c r="O6">
        <f>'weight per part'!M9/'weight per part'!$C$3</f>
        <v>0</v>
      </c>
      <c r="P6">
        <f>'weight per part'!N9/'weight per part'!$N$3</f>
        <v>0</v>
      </c>
    </row>
    <row r="7" spans="1:17" x14ac:dyDescent="0.2">
      <c r="A7" t="s">
        <v>20</v>
      </c>
      <c r="B7" t="s">
        <v>19</v>
      </c>
      <c r="C7" t="s">
        <v>38</v>
      </c>
      <c r="D7" t="s">
        <v>17</v>
      </c>
      <c r="E7">
        <f>'weight per part'!C10/'weight per part'!$C$3</f>
        <v>0.1364214357045283</v>
      </c>
      <c r="F7">
        <f>'weight per part'!D10/'weight per part'!$D$3</f>
        <v>9.5337934887060549E-2</v>
      </c>
      <c r="G7">
        <f>'weight per part'!E10/'weight per part'!$E$3</f>
        <v>0.10049737612351221</v>
      </c>
      <c r="H7">
        <f>'weight per part'!F10/'weight per part'!$F$3</f>
        <v>9.966476398248722E-2</v>
      </c>
      <c r="I7">
        <f>'weight per part'!G10/'weight per part'!$G$3</f>
        <v>9.8121162152578614E-2</v>
      </c>
      <c r="J7">
        <f>'weight per part'!H10/'weight per part'!$H$3</f>
        <v>0.1036332520534418</v>
      </c>
      <c r="K7">
        <f>'weight per part'!I10/'weight per part'!$I$3</f>
        <v>0.10115874318292586</v>
      </c>
      <c r="L7">
        <f>'weight per part'!J10/'weight per part'!$J$3</f>
        <v>0.10065907641294186</v>
      </c>
      <c r="M7">
        <f>'weight per part'!K10/'weight per part'!$K$3</f>
        <v>0.23744550831043473</v>
      </c>
      <c r="N7">
        <f>'weight per part'!L10/'weight per part'!$L$3</f>
        <v>2.2178864669986878E-2</v>
      </c>
      <c r="O7">
        <f>'weight per part'!M10/'weight per part'!$C$3</f>
        <v>0</v>
      </c>
      <c r="P7">
        <f>'weight per part'!N10/'weight per part'!$N$3</f>
        <v>0</v>
      </c>
    </row>
    <row r="8" spans="1:17" x14ac:dyDescent="0.2">
      <c r="A8" t="s">
        <v>20</v>
      </c>
      <c r="B8" t="s">
        <v>19</v>
      </c>
      <c r="C8" t="s">
        <v>38</v>
      </c>
      <c r="D8" t="s">
        <v>29</v>
      </c>
      <c r="E8">
        <f>'weight per part'!C11/'weight per part'!$C$3</f>
        <v>9.9592512349615317E-3</v>
      </c>
      <c r="F8">
        <f>'weight per part'!D11/'weight per part'!$D$3</f>
        <v>8.0719516454914476E-3</v>
      </c>
      <c r="G8">
        <f>'weight per part'!E11/'weight per part'!$E$3</f>
        <v>7.7562424559908154E-3</v>
      </c>
      <c r="H8">
        <f>'weight per part'!F11/'weight per part'!$F$3</f>
        <v>7.8568203462405662E-3</v>
      </c>
      <c r="I8">
        <f>'weight per part'!G11/'weight per part'!$G$3</f>
        <v>7.8011900924737122E-3</v>
      </c>
      <c r="J8">
        <f>'weight per part'!H11/'weight per part'!$H$3</f>
        <v>7.8136117185895158E-3</v>
      </c>
      <c r="K8">
        <f>'weight per part'!I11/'weight per part'!$I$3</f>
        <v>8.032808897807938E-3</v>
      </c>
      <c r="L8">
        <f>'weight per part'!J11/'weight per part'!$J$3</f>
        <v>7.9585549806716199E-3</v>
      </c>
      <c r="M8">
        <f>'weight per part'!K11/'weight per part'!$K$3</f>
        <v>1.684528057801582E-2</v>
      </c>
      <c r="N8">
        <f>'weight per part'!L11/'weight per part'!$L$3</f>
        <v>2.214045441298957E-2</v>
      </c>
      <c r="O8">
        <f>'weight per part'!M11/'weight per part'!$C$3</f>
        <v>0</v>
      </c>
      <c r="P8">
        <f>'weight per part'!N11/'weight per part'!$N$3</f>
        <v>0</v>
      </c>
    </row>
    <row r="9" spans="1:17" x14ac:dyDescent="0.2">
      <c r="A9" t="s">
        <v>20</v>
      </c>
      <c r="B9" t="s">
        <v>19</v>
      </c>
      <c r="C9" t="s">
        <v>38</v>
      </c>
      <c r="D9" t="s">
        <v>30</v>
      </c>
      <c r="E9">
        <f>'weight per part'!C12/'weight per part'!$C$3</f>
        <v>0.23900041547256937</v>
      </c>
      <c r="F9">
        <f>'weight per part'!D12/'weight per part'!$D$3</f>
        <v>0.24787114160323362</v>
      </c>
      <c r="G9">
        <f>'weight per part'!E12/'weight per part'!$E$3</f>
        <v>0.21628250994121972</v>
      </c>
      <c r="H9">
        <f>'weight per part'!F12/'weight per part'!$F$3</f>
        <v>0.22088970286307405</v>
      </c>
      <c r="I9">
        <f>'weight per part'!G12/'weight per part'!$G$3</f>
        <v>0.23243780006312242</v>
      </c>
      <c r="J9">
        <f>'weight per part'!H12/'weight per part'!$H$3</f>
        <v>0.19297173961536204</v>
      </c>
      <c r="K9">
        <f>'weight per part'!I12/'weight per part'!$I$3</f>
        <v>0.2099719549273969</v>
      </c>
      <c r="L9">
        <f>'weight per part'!J12/'weight per part'!$J$3</f>
        <v>0.21387222137012496</v>
      </c>
      <c r="M9">
        <f>'weight per part'!K12/'weight per part'!$K$3</f>
        <v>0</v>
      </c>
      <c r="N9">
        <f>'weight per part'!L12/'weight per part'!$L$3</f>
        <v>0</v>
      </c>
      <c r="O9">
        <f>'weight per part'!M12/'weight per part'!$C$3</f>
        <v>0</v>
      </c>
      <c r="P9">
        <f>'weight per part'!N12/'weight per part'!$N$3</f>
        <v>0</v>
      </c>
    </row>
    <row r="10" spans="1:17" x14ac:dyDescent="0.2">
      <c r="A10" t="s">
        <v>20</v>
      </c>
      <c r="B10" t="s">
        <v>19</v>
      </c>
      <c r="C10" t="s">
        <v>38</v>
      </c>
      <c r="D10" t="s">
        <v>31</v>
      </c>
      <c r="E10">
        <f>'weight per part'!C13/'weight per part'!$C$3</f>
        <v>0.1338372989975059</v>
      </c>
      <c r="F10">
        <f>'weight per part'!D13/'weight per part'!$D$3</f>
        <v>9.8979661285292536E-2</v>
      </c>
      <c r="G10">
        <f>'weight per part'!E13/'weight per part'!$E$3</f>
        <v>0.10040043540188881</v>
      </c>
      <c r="H10">
        <f>'weight per part'!F13/'weight per part'!$F$3</f>
        <v>0.10035718796115686</v>
      </c>
      <c r="I10">
        <f>'weight per part'!G13/'weight per part'!$G$3</f>
        <v>9.9284276112877129E-2</v>
      </c>
      <c r="J10">
        <f>'weight per part'!H13/'weight per part'!$H$3</f>
        <v>9.7247291869700075E-2</v>
      </c>
      <c r="K10">
        <f>'weight per part'!I13/'weight per part'!$I$3</f>
        <v>9.6447111938580535E-2</v>
      </c>
      <c r="L10">
        <f>'weight per part'!J13/'weight per part'!$J$3</f>
        <v>9.6282627144289076E-2</v>
      </c>
      <c r="M10">
        <f>'weight per part'!K13/'weight per part'!$K$3</f>
        <v>0</v>
      </c>
      <c r="N10">
        <f>'weight per part'!L13/'weight per part'!$L$3</f>
        <v>0</v>
      </c>
      <c r="O10">
        <f>'weight per part'!M13/'weight per part'!$C$3</f>
        <v>0</v>
      </c>
      <c r="P10">
        <f>'weight per part'!N13/'weight per part'!$N$3</f>
        <v>0</v>
      </c>
    </row>
    <row r="11" spans="1:17" x14ac:dyDescent="0.2">
      <c r="A11" t="s">
        <v>20</v>
      </c>
      <c r="B11" t="s">
        <v>19</v>
      </c>
      <c r="C11" t="s">
        <v>38</v>
      </c>
      <c r="D11" t="s">
        <v>32</v>
      </c>
      <c r="E11">
        <f>'weight per part'!C14/'weight per part'!$C$3</f>
        <v>1.2737231144520514E-2</v>
      </c>
      <c r="F11">
        <f>'weight per part'!D14/'weight per part'!$D$3</f>
        <v>7.4229509022016469E-3</v>
      </c>
      <c r="G11">
        <f>'weight per part'!E14/'weight per part'!$E$3</f>
        <v>8.5414344461938792E-3</v>
      </c>
      <c r="H11">
        <f>'weight per part'!F14/'weight per part'!$F$3</f>
        <v>8.3997173323166648E-3</v>
      </c>
      <c r="I11">
        <f>'weight per part'!G14/'weight per part'!$G$3</f>
        <v>7.9250271094292463E-3</v>
      </c>
      <c r="J11">
        <f>'weight per part'!H14/'weight per part'!$H$3</f>
        <v>8.5171052258767362E-3</v>
      </c>
      <c r="K11">
        <f>'weight per part'!I14/'weight per part'!$I$3</f>
        <v>7.8840906240793939E-3</v>
      </c>
      <c r="L11">
        <f>'weight per part'!J14/'weight per part'!$J$3</f>
        <v>7.7429071050169503E-3</v>
      </c>
      <c r="M11">
        <f>'weight per part'!K14/'weight per part'!$K$3</f>
        <v>0</v>
      </c>
      <c r="N11">
        <f>'weight per part'!L14/'weight per part'!$L$3</f>
        <v>0</v>
      </c>
      <c r="O11">
        <f>'weight per part'!M14/'weight per part'!$C$3</f>
        <v>0</v>
      </c>
      <c r="P11">
        <f>'weight per part'!N14/'weight per part'!$N$3</f>
        <v>0</v>
      </c>
    </row>
    <row r="12" spans="1:17" x14ac:dyDescent="0.2">
      <c r="A12" t="s">
        <v>20</v>
      </c>
      <c r="B12" t="s">
        <v>19</v>
      </c>
      <c r="C12" t="s">
        <v>38</v>
      </c>
      <c r="D12" t="s">
        <v>63</v>
      </c>
      <c r="E12">
        <f>'weight per part'!C7/'weight per part'!$C$3</f>
        <v>0.1171881920838037</v>
      </c>
      <c r="F12">
        <f>'weight per part'!D7/'weight per part'!$C$3</f>
        <v>0</v>
      </c>
      <c r="G12">
        <f>'weight per part'!E7/'weight per part'!$C$3</f>
        <v>0</v>
      </c>
      <c r="H12">
        <f>'weight per part'!F7/'weight per part'!$C$3</f>
        <v>0</v>
      </c>
      <c r="I12">
        <f>'weight per part'!G7/'weight per part'!$C$3</f>
        <v>0</v>
      </c>
      <c r="J12">
        <f>'weight per part'!H7/'weight per part'!$C$3</f>
        <v>0</v>
      </c>
      <c r="K12">
        <f>'weight per part'!I7/'weight per part'!$C$3</f>
        <v>0</v>
      </c>
      <c r="L12">
        <f>'weight per part'!J7/'weight per part'!$C$3</f>
        <v>0</v>
      </c>
      <c r="M12">
        <f>'weight per part'!K7/'weight per part'!$C$3</f>
        <v>0</v>
      </c>
      <c r="N12">
        <f>'weight per part'!L7/'weight per part'!$C$3</f>
        <v>0</v>
      </c>
      <c r="O12">
        <f>'weight per part'!M7/'weight per part'!$C$3</f>
        <v>0</v>
      </c>
      <c r="P12">
        <f>'weight per part'!N7/'weight per part'!$C$3</f>
        <v>0</v>
      </c>
    </row>
    <row r="13" spans="1:17" x14ac:dyDescent="0.2">
      <c r="A13" t="s">
        <v>20</v>
      </c>
      <c r="B13" t="s">
        <v>19</v>
      </c>
      <c r="C13" t="s">
        <v>38</v>
      </c>
      <c r="D13" t="s">
        <v>18</v>
      </c>
      <c r="E13">
        <f>'weight per part'!C15/'weight per part'!$C$3</f>
        <v>0</v>
      </c>
      <c r="F13">
        <f>'weight per part'!D15/'weight per part'!$D$3</f>
        <v>0</v>
      </c>
      <c r="G13">
        <f>'weight per part'!E15/'weight per part'!$E$3</f>
        <v>0</v>
      </c>
      <c r="H13">
        <f>'weight per part'!F15/'weight per part'!$F$3</f>
        <v>0</v>
      </c>
      <c r="I13">
        <f>'weight per part'!G15/'weight per part'!$G$3</f>
        <v>0</v>
      </c>
      <c r="J13">
        <f>'weight per part'!H15/'weight per part'!$H$3</f>
        <v>1.015640734817695E-2</v>
      </c>
      <c r="K13">
        <f>'weight per part'!I15/'weight per part'!$I$3</f>
        <v>1.1051155522494574E-2</v>
      </c>
      <c r="L13">
        <f>'weight per part'!J15/'weight per part'!$J$3</f>
        <v>1.1256432703690786E-2</v>
      </c>
      <c r="M13">
        <f>'weight per part'!K15/'weight per part'!$K$3</f>
        <v>0</v>
      </c>
      <c r="N13">
        <f>'weight per part'!L15/'weight per part'!$L$3</f>
        <v>0</v>
      </c>
      <c r="O13">
        <f>'weight per part'!M15/'weight per part'!$C$3</f>
        <v>0</v>
      </c>
      <c r="P13">
        <f>'weight per part'!N15/'weight per part'!$N$3</f>
        <v>0</v>
      </c>
    </row>
    <row r="14" spans="1:17" x14ac:dyDescent="0.2">
      <c r="A14" t="s">
        <v>20</v>
      </c>
      <c r="B14" t="s">
        <v>21</v>
      </c>
      <c r="C14" t="s">
        <v>38</v>
      </c>
      <c r="D14" t="s">
        <v>12</v>
      </c>
      <c r="E14">
        <f>'weight per part'!C18/'weight per part'!$C$17</f>
        <v>2.4065146721703855E-2</v>
      </c>
      <c r="F14">
        <f>'weight per part'!D18/'weight per part'!$D$17</f>
        <v>2.9942999375431753E-2</v>
      </c>
      <c r="G14">
        <f>'weight per part'!E18/'weight per part'!$E$17</f>
        <v>3.6061562937783551E-2</v>
      </c>
      <c r="H14">
        <f>'weight per part'!F18/'weight per part'!$F$17</f>
        <v>3.5417751182072119E-2</v>
      </c>
      <c r="I14">
        <f>'weight per part'!G18/'weight per part'!$G$17</f>
        <v>3.326243824761245E-2</v>
      </c>
      <c r="J14">
        <f>'weight per part'!H18/'weight per part'!$H$17</f>
        <v>3.5616243789477704E-2</v>
      </c>
      <c r="K14">
        <f>'weight per part'!I18/'weight per part'!$I$17</f>
        <v>3.2860097847340453E-2</v>
      </c>
      <c r="L14">
        <f>'weight per part'!J18/'weight per part'!$J$17</f>
        <v>3.2217900753931411E-2</v>
      </c>
      <c r="M14">
        <f>'weight per part'!K18/'weight per part'!$K$17</f>
        <v>0.14703584646334561</v>
      </c>
      <c r="N14">
        <f>'weight per part'!L18/'weight per part'!$L$17</f>
        <v>0.15603196747234235</v>
      </c>
      <c r="O14">
        <f>'weight per part'!M18/'weight per part'!$M$17</f>
        <v>1</v>
      </c>
      <c r="P14">
        <f>'weight per part'!N18/'weight per part'!$N$17</f>
        <v>0.42524916943521596</v>
      </c>
    </row>
    <row r="15" spans="1:17" x14ac:dyDescent="0.2">
      <c r="A15" t="s">
        <v>20</v>
      </c>
      <c r="B15" t="s">
        <v>21</v>
      </c>
      <c r="C15" t="s">
        <v>38</v>
      </c>
      <c r="D15" t="s">
        <v>13</v>
      </c>
      <c r="E15">
        <f>'weight per part'!C20/'weight per part'!$C$17</f>
        <v>0</v>
      </c>
      <c r="F15">
        <f>'weight per part'!D20/'weight per part'!$D$17</f>
        <v>0.19779511316063414</v>
      </c>
      <c r="G15">
        <f>'weight per part'!E20/'weight per part'!$E$17</f>
        <v>9.0065469145013663E-2</v>
      </c>
      <c r="H15">
        <f>'weight per part'!F20/'weight per part'!$F$17</f>
        <v>0.13277022909678254</v>
      </c>
      <c r="I15">
        <f>'weight per part'!G20/'weight per part'!$G$17</f>
        <v>0.14945417539583969</v>
      </c>
      <c r="J15">
        <f>'weight per part'!H20/'weight per part'!$H$17</f>
        <v>0.16032763499293365</v>
      </c>
      <c r="K15">
        <f>'weight per part'!I20/'weight per part'!$I$17</f>
        <v>0.1969200300419405</v>
      </c>
      <c r="L15">
        <f>'weight per part'!J20/'weight per part'!$J$17</f>
        <v>0.2171160536751966</v>
      </c>
      <c r="M15">
        <f>'weight per part'!K20/'weight per part'!$K$17</f>
        <v>0</v>
      </c>
      <c r="N15">
        <f>'weight per part'!L20/'weight per part'!$L$17</f>
        <v>0</v>
      </c>
      <c r="O15">
        <f>'weight per part'!M20/'weight per part'!$M$17</f>
        <v>0</v>
      </c>
      <c r="P15">
        <f>'weight per part'!N20/'weight per part'!$N$17</f>
        <v>0.57475083056478404</v>
      </c>
    </row>
    <row r="16" spans="1:17" x14ac:dyDescent="0.2">
      <c r="A16" t="s">
        <v>20</v>
      </c>
      <c r="B16" t="s">
        <v>21</v>
      </c>
      <c r="C16" t="s">
        <v>38</v>
      </c>
      <c r="D16" t="s">
        <v>14</v>
      </c>
      <c r="E16">
        <f>'weight per part'!C21/'weight per part'!$C$17</f>
        <v>0</v>
      </c>
      <c r="F16">
        <f>'weight per part'!D21/'weight per part'!$D$17</f>
        <v>3.7225555756758337E-2</v>
      </c>
      <c r="G16">
        <f>'weight per part'!E21/'weight per part'!$E$17</f>
        <v>9.0402965367325089E-2</v>
      </c>
      <c r="H16">
        <f>'weight per part'!F21/'weight per part'!$F$17</f>
        <v>5.3307099987555062E-2</v>
      </c>
      <c r="I16">
        <f>'weight per part'!G21/'weight per part'!$G$17</f>
        <v>5.0004738296013353E-2</v>
      </c>
      <c r="J16">
        <f>'weight per part'!H21/'weight per part'!$H$17</f>
        <v>5.3642806620868573E-2</v>
      </c>
      <c r="K16">
        <f>'weight per part'!I21/'weight per part'!$I$17</f>
        <v>2.4707241888885099E-2</v>
      </c>
      <c r="L16">
        <f>'weight per part'!J21/'weight per part'!$J$17</f>
        <v>1.2107202107420027E-2</v>
      </c>
      <c r="M16">
        <f>'weight per part'!K21/'weight per part'!$K$17</f>
        <v>0</v>
      </c>
      <c r="N16">
        <f>'weight per part'!L21/'weight per part'!$L$17</f>
        <v>0</v>
      </c>
      <c r="O16">
        <f>'weight per part'!M21/'weight per part'!$M$17</f>
        <v>0</v>
      </c>
      <c r="P16">
        <f>'weight per part'!N21/'weight per part'!$N$17</f>
        <v>0</v>
      </c>
    </row>
    <row r="17" spans="1:16" x14ac:dyDescent="0.2">
      <c r="A17" t="s">
        <v>20</v>
      </c>
      <c r="B17" t="s">
        <v>21</v>
      </c>
      <c r="C17" t="s">
        <v>38</v>
      </c>
      <c r="D17" t="s">
        <v>15</v>
      </c>
      <c r="E17">
        <f>'weight per part'!C22/'weight per part'!$C$17</f>
        <v>0</v>
      </c>
      <c r="F17">
        <f>'weight per part'!D22/'weight per part'!$D$17</f>
        <v>0</v>
      </c>
      <c r="G17">
        <f>'weight per part'!E22/'weight per part'!$E$17</f>
        <v>8.4282011153586286E-2</v>
      </c>
      <c r="H17">
        <f>'weight per part'!F22/'weight per part'!$F$17</f>
        <v>7.4546718309424956E-2</v>
      </c>
      <c r="I17">
        <f>'weight per part'!G22/'weight per part'!$G$17</f>
        <v>4.6619045002256471E-2</v>
      </c>
      <c r="J17">
        <f>'weight per part'!H22/'weight per part'!$H$17</f>
        <v>5.0010788999669424E-2</v>
      </c>
      <c r="K17">
        <f>'weight per part'!I22/'weight per part'!$I$17</f>
        <v>2.3034377556004543E-2</v>
      </c>
      <c r="L17">
        <f>'weight per part'!J22/'weight per part'!$J$17</f>
        <v>1.1287454331947331E-2</v>
      </c>
      <c r="M17">
        <f>'weight per part'!K22/'weight per part'!$K$17</f>
        <v>0</v>
      </c>
      <c r="N17">
        <f>'weight per part'!L22/'weight per part'!$L$17</f>
        <v>0</v>
      </c>
      <c r="O17">
        <f>'weight per part'!M22/'weight per part'!$M$17</f>
        <v>0</v>
      </c>
      <c r="P17">
        <f>'weight per part'!N22/'weight per part'!$N$17</f>
        <v>0</v>
      </c>
    </row>
    <row r="18" spans="1:16" x14ac:dyDescent="0.2">
      <c r="A18" t="s">
        <v>20</v>
      </c>
      <c r="B18" t="s">
        <v>21</v>
      </c>
      <c r="C18" t="s">
        <v>38</v>
      </c>
      <c r="D18" t="s">
        <v>16</v>
      </c>
      <c r="E18">
        <f>'weight per part'!C23/'weight per part'!$C$17</f>
        <v>0.30656136887455332</v>
      </c>
      <c r="F18">
        <f>'weight per part'!D23/'weight per part'!$D$17</f>
        <v>0.26425244457944169</v>
      </c>
      <c r="G18">
        <f>'weight per part'!E23/'weight per part'!$E$17</f>
        <v>0.25459648060402201</v>
      </c>
      <c r="H18">
        <f>'weight per part'!F23/'weight per part'!$F$17</f>
        <v>0.255478053316128</v>
      </c>
      <c r="I18">
        <f>'weight per part'!G23/'weight per part'!$G$17</f>
        <v>0.26264053602940685</v>
      </c>
      <c r="J18">
        <f>'weight per part'!H23/'weight per part'!$H$17</f>
        <v>0.26823401716604467</v>
      </c>
      <c r="K18">
        <f>'weight per part'!I23/'weight per part'!$I$17</f>
        <v>0.27487515071572449</v>
      </c>
      <c r="L18">
        <f>'weight per part'!J23/'weight per part'!$J$17</f>
        <v>0.27609234966106877</v>
      </c>
      <c r="M18">
        <f>'weight per part'!K23/'weight per part'!$K$17</f>
        <v>0.57769478490364523</v>
      </c>
      <c r="N18">
        <f>'weight per part'!L23/'weight per part'!$L$17</f>
        <v>0.78377997980255643</v>
      </c>
      <c r="O18">
        <f>'weight per part'!M23/'weight per part'!$M$17</f>
        <v>0</v>
      </c>
      <c r="P18">
        <f>'weight per part'!N23/'weight per part'!$N$17</f>
        <v>0</v>
      </c>
    </row>
    <row r="19" spans="1:16" x14ac:dyDescent="0.2">
      <c r="A19" t="s">
        <v>20</v>
      </c>
      <c r="B19" t="s">
        <v>21</v>
      </c>
      <c r="C19" t="s">
        <v>38</v>
      </c>
      <c r="D19" t="s">
        <v>17</v>
      </c>
      <c r="E19">
        <f>'weight per part'!C24/'weight per part'!$C$17</f>
        <v>0.1372617467421941</v>
      </c>
      <c r="F19">
        <f>'weight per part'!D24/'weight per part'!$D$17</f>
        <v>9.5089524624039412E-2</v>
      </c>
      <c r="G19">
        <f>'weight per part'!E24/'weight per part'!$E$17</f>
        <v>0.1003037173002682</v>
      </c>
      <c r="H19">
        <f>'weight per part'!F24/'weight per part'!$F$17</f>
        <v>9.9455180261393092E-2</v>
      </c>
      <c r="I19">
        <f>'weight per part'!G24/'weight per part'!$G$17</f>
        <v>9.7963631621874228E-2</v>
      </c>
      <c r="J19">
        <f>'weight per part'!H24/'weight per part'!$H$17</f>
        <v>0.10358608532293756</v>
      </c>
      <c r="K19">
        <f>'weight per part'!I24/'weight per part'!$I$17</f>
        <v>0.10104611378528995</v>
      </c>
      <c r="L19">
        <f>'weight per part'!J24/'weight per part'!$J$17</f>
        <v>0.10053853762842473</v>
      </c>
      <c r="M19">
        <f>'weight per part'!K24/'weight per part'!$K$17</f>
        <v>0.25502970157485749</v>
      </c>
      <c r="N19">
        <f>'weight per part'!L24/'weight per part'!$L$17</f>
        <v>3.292383143537353E-2</v>
      </c>
      <c r="O19">
        <f>'weight per part'!M24/'weight per part'!$M$17</f>
        <v>0</v>
      </c>
      <c r="P19">
        <f>'weight per part'!N24/'weight per part'!$N$17</f>
        <v>0</v>
      </c>
    </row>
    <row r="20" spans="1:16" x14ac:dyDescent="0.2">
      <c r="A20" t="s">
        <v>20</v>
      </c>
      <c r="B20" t="s">
        <v>21</v>
      </c>
      <c r="C20" t="s">
        <v>38</v>
      </c>
      <c r="D20" t="s">
        <v>29</v>
      </c>
      <c r="E20">
        <f>'weight per part'!C25/'weight per part'!$C$17</f>
        <v>1.1141959644001725E-2</v>
      </c>
      <c r="F20">
        <f>'weight per part'!D25/'weight per part'!$D$17</f>
        <v>8.8833226109908351E-3</v>
      </c>
      <c r="G20">
        <f>'weight per part'!E25/'weight per part'!$E$17</f>
        <v>8.6136898242561016E-3</v>
      </c>
      <c r="H20">
        <f>'weight per part'!F25/'weight per part'!$F$17</f>
        <v>8.7182282770416238E-3</v>
      </c>
      <c r="I20">
        <f>'weight per part'!G25/'weight per part'!$G$17</f>
        <v>8.6156103016515311E-3</v>
      </c>
      <c r="J20">
        <f>'weight per part'!H25/'weight per part'!$H$17</f>
        <v>8.6103374295380466E-3</v>
      </c>
      <c r="K20">
        <f>'weight per part'!I25/'weight per part'!$I$17</f>
        <v>8.8009157944291747E-3</v>
      </c>
      <c r="L20">
        <f>'weight per part'!J25/'weight per part'!$J$17</f>
        <v>8.6996998425428653E-3</v>
      </c>
      <c r="M20">
        <f>'weight per part'!K25/'weight per part'!$K$17</f>
        <v>2.0239667058151486E-2</v>
      </c>
      <c r="N20">
        <f>'weight per part'!L25/'weight per part'!$L$17</f>
        <v>2.7264221289727591E-2</v>
      </c>
      <c r="O20">
        <f>'weight per part'!M25/'weight per part'!$M$17</f>
        <v>0</v>
      </c>
      <c r="P20">
        <f>'weight per part'!N25/'weight per part'!$N$17</f>
        <v>0</v>
      </c>
    </row>
    <row r="21" spans="1:16" x14ac:dyDescent="0.2">
      <c r="A21" t="s">
        <v>20</v>
      </c>
      <c r="B21" t="s">
        <v>21</v>
      </c>
      <c r="C21" t="s">
        <v>38</v>
      </c>
      <c r="D21" t="s">
        <v>30</v>
      </c>
      <c r="E21">
        <f>'weight per part'!C26/'weight per part'!$C$17</f>
        <v>0.24788444246786145</v>
      </c>
      <c r="F21">
        <f>'weight per part'!D26/'weight per part'!$D$17</f>
        <v>0.25659246652014778</v>
      </c>
      <c r="G21">
        <f>'weight per part'!E26/'weight per part'!$E$17</f>
        <v>0.2231819174889576</v>
      </c>
      <c r="H21">
        <f>'weight per part'!F26/'weight per part'!$F$17</f>
        <v>0.22798295426010268</v>
      </c>
      <c r="I21">
        <f>'weight per part'!G26/'weight per part'!$G$17</f>
        <v>0.2404569515160834</v>
      </c>
      <c r="J21">
        <f>'weight per part'!H26/'weight per part'!$H$17</f>
        <v>0.19984297291968475</v>
      </c>
      <c r="K21">
        <f>'weight per part'!I26/'weight per part'!$I$17</f>
        <v>0.21792456087881881</v>
      </c>
      <c r="L21">
        <f>'weight per part'!J26/'weight per part'!$J$17</f>
        <v>0.22212923504262336</v>
      </c>
      <c r="M21">
        <f>'weight per part'!K26/'weight per part'!$K$17</f>
        <v>0</v>
      </c>
      <c r="N21">
        <f>'weight per part'!L26/'weight per part'!$L$17</f>
        <v>0</v>
      </c>
      <c r="O21">
        <f>'weight per part'!M26/'weight per part'!$M$17</f>
        <v>0</v>
      </c>
      <c r="P21">
        <f>'weight per part'!N26/'weight per part'!$N$17</f>
        <v>0</v>
      </c>
    </row>
    <row r="22" spans="1:16" x14ac:dyDescent="0.2">
      <c r="A22" t="s">
        <v>20</v>
      </c>
      <c r="B22" t="s">
        <v>21</v>
      </c>
      <c r="C22" t="s">
        <v>38</v>
      </c>
      <c r="D22" t="s">
        <v>31</v>
      </c>
      <c r="E22">
        <f>'weight per part'!C27/'weight per part'!$C$17</f>
        <v>0.13894732279841912</v>
      </c>
      <c r="F22">
        <f>'weight per part'!D27/'weight per part'!$D$17</f>
        <v>0.1025625523924191</v>
      </c>
      <c r="G22">
        <f>'weight per part'!E27/'weight per part'!$E$17</f>
        <v>0.1037085489344091</v>
      </c>
      <c r="H22">
        <f>'weight per part'!F27/'weight per part'!$F$17</f>
        <v>0.10368421589866957</v>
      </c>
      <c r="I22">
        <f>'weight per part'!G27/'weight per part'!$G$17</f>
        <v>0.10281412893021273</v>
      </c>
      <c r="J22">
        <f>'weight per part'!H27/'weight per part'!$H$17</f>
        <v>0.10082367430172362</v>
      </c>
      <c r="K22">
        <f>'weight per part'!I27/'weight per part'!$I$17</f>
        <v>0.1002108710758082</v>
      </c>
      <c r="L22">
        <f>'weight per part'!J27/'weight per part'!$J$17</f>
        <v>0.10011026888601575</v>
      </c>
      <c r="M22">
        <f>'weight per part'!K27/'weight per part'!$K$17</f>
        <v>0</v>
      </c>
      <c r="N22">
        <f>'weight per part'!L27/'weight per part'!$L$17</f>
        <v>0</v>
      </c>
      <c r="O22">
        <f>'weight per part'!M27/'weight per part'!$M$17</f>
        <v>0</v>
      </c>
      <c r="P22">
        <f>'weight per part'!N27/'weight per part'!$N$17</f>
        <v>0</v>
      </c>
    </row>
    <row r="23" spans="1:16" x14ac:dyDescent="0.2">
      <c r="A23" t="s">
        <v>20</v>
      </c>
      <c r="B23" t="s">
        <v>21</v>
      </c>
      <c r="C23" t="s">
        <v>38</v>
      </c>
      <c r="D23" t="s">
        <v>32</v>
      </c>
      <c r="E23">
        <f>'weight per part'!C28/'weight per part'!$C$17</f>
        <v>1.3171232287798009E-2</v>
      </c>
      <c r="F23">
        <f>'weight per part'!D28/'weight per part'!$D$17</f>
        <v>7.6560209801371194E-3</v>
      </c>
      <c r="G23">
        <f>'weight per part'!E28/'weight per part'!$E$17</f>
        <v>8.7836372443787173E-3</v>
      </c>
      <c r="H23">
        <f>'weight per part'!F28/'weight per part'!$F$17</f>
        <v>8.6395694108304839E-3</v>
      </c>
      <c r="I23">
        <f>'weight per part'!G28/'weight per part'!$G$17</f>
        <v>8.1687446590492114E-3</v>
      </c>
      <c r="J23">
        <f>'weight per part'!H28/'weight per part'!$H$17</f>
        <v>8.7873872508229308E-3</v>
      </c>
      <c r="K23">
        <f>'weight per part'!I28/'weight per part'!$I$17</f>
        <v>8.1509266852947179E-3</v>
      </c>
      <c r="L23">
        <f>'weight per part'!J28/'weight per part'!$J$17</f>
        <v>8.0102857001648556E-3</v>
      </c>
      <c r="M23">
        <f>'weight per part'!K28/'weight per part'!$K$17</f>
        <v>0</v>
      </c>
      <c r="N23">
        <f>'weight per part'!L28/'weight per part'!$L$17</f>
        <v>0</v>
      </c>
      <c r="O23">
        <f>'weight per part'!M28/'weight per part'!$M$17</f>
        <v>0</v>
      </c>
      <c r="P23">
        <f>'weight per part'!N28/'weight per part'!$N$17</f>
        <v>0</v>
      </c>
    </row>
    <row r="24" spans="1:16" x14ac:dyDescent="0.2">
      <c r="A24" t="s">
        <v>20</v>
      </c>
      <c r="B24" t="s">
        <v>21</v>
      </c>
      <c r="C24" t="s">
        <v>38</v>
      </c>
      <c r="D24" t="s">
        <v>18</v>
      </c>
      <c r="E24">
        <f>'weight per part'!C29/'weight per part'!$C$17</f>
        <v>0</v>
      </c>
      <c r="F24">
        <f>'weight per part'!D29/'weight per part'!$D$17</f>
        <v>0</v>
      </c>
      <c r="G24">
        <f>'weight per part'!E29/'weight per part'!$E$17</f>
        <v>0</v>
      </c>
      <c r="H24">
        <f>'weight per part'!F29/'weight per part'!$F$17</f>
        <v>0</v>
      </c>
      <c r="I24">
        <f>'weight per part'!G29/'weight per part'!$G$17</f>
        <v>0</v>
      </c>
      <c r="J24">
        <f>'weight per part'!H29/'weight per part'!$H$17</f>
        <v>1.0518051206299197E-2</v>
      </c>
      <c r="K24">
        <f>'weight per part'!I29/'weight per part'!$I$17</f>
        <v>1.1469713730464147E-2</v>
      </c>
      <c r="L24">
        <f>'weight per part'!J29/'weight per part'!$J$17</f>
        <v>1.1691012370664387E-2</v>
      </c>
      <c r="M24">
        <f>'weight per part'!K29/'weight per part'!$K$17</f>
        <v>0</v>
      </c>
      <c r="N24">
        <f>'weight per part'!L29/'weight per part'!$L$17</f>
        <v>0</v>
      </c>
      <c r="O24">
        <f>'weight per part'!M29/'weight per part'!$M$17</f>
        <v>0</v>
      </c>
      <c r="P24">
        <f>'weight per part'!N29/'weight per part'!$N$17</f>
        <v>0</v>
      </c>
    </row>
    <row r="25" spans="1:16" x14ac:dyDescent="0.2">
      <c r="A25" t="s">
        <v>20</v>
      </c>
      <c r="B25" t="s">
        <v>21</v>
      </c>
      <c r="C25" t="s">
        <v>38</v>
      </c>
      <c r="D25" t="s">
        <v>63</v>
      </c>
      <c r="E25">
        <f>'weight per part'!C19/'weight per part'!$C$17</f>
        <v>0.12096678046346843</v>
      </c>
      <c r="F25">
        <f>'weight per part'!D19/'weight per part'!$C$17</f>
        <v>0</v>
      </c>
      <c r="G25">
        <f>'weight per part'!E19/'weight per part'!$C$17</f>
        <v>0</v>
      </c>
      <c r="H25">
        <f>'weight per part'!F19/'weight per part'!$C$17</f>
        <v>0</v>
      </c>
      <c r="I25">
        <f>'weight per part'!G19/'weight per part'!$C$17</f>
        <v>0</v>
      </c>
      <c r="J25">
        <f>'weight per part'!H19/'weight per part'!$C$17</f>
        <v>0</v>
      </c>
      <c r="K25">
        <f>'weight per part'!I19/'weight per part'!$C$17</f>
        <v>0</v>
      </c>
      <c r="L25">
        <f>'weight per part'!J19/'weight per part'!$C$17</f>
        <v>0</v>
      </c>
      <c r="M25">
        <f>'weight per part'!K19/'weight per part'!$C$17</f>
        <v>0</v>
      </c>
      <c r="N25">
        <f>'weight per part'!L19/'weight per part'!$C$17</f>
        <v>0</v>
      </c>
      <c r="O25">
        <f>'weight per part'!M19/'weight per part'!$C$17</f>
        <v>0</v>
      </c>
      <c r="P25">
        <f>'weight per part'!N19/'weight per part'!$C$17</f>
        <v>0</v>
      </c>
    </row>
    <row r="26" spans="1:16" x14ac:dyDescent="0.2">
      <c r="A26" t="s">
        <v>20</v>
      </c>
      <c r="B26" t="s">
        <v>22</v>
      </c>
      <c r="C26" t="s">
        <v>38</v>
      </c>
      <c r="D26" t="s">
        <v>12</v>
      </c>
      <c r="E26">
        <f>'weight per part'!C32/'weight per part'!$C$31</f>
        <v>2.3501160871730344E-2</v>
      </c>
      <c r="F26">
        <f>'weight per part'!D32/'weight per part'!$D$31</f>
        <v>2.9242989033728451E-2</v>
      </c>
      <c r="G26">
        <f>'weight per part'!E32/'weight per part'!$E$31</f>
        <v>3.5292557784932795E-2</v>
      </c>
      <c r="H26">
        <f>'weight per part'!F32/'weight per part'!$F$31</f>
        <v>3.466160939677055E-2</v>
      </c>
      <c r="I26">
        <f>'weight per part'!G32/'weight per part'!$G$31</f>
        <v>3.2492927100276556E-2</v>
      </c>
      <c r="J26">
        <f>'weight per part'!H32/'weight per part'!$H$31</f>
        <v>3.4758574986691403E-2</v>
      </c>
      <c r="K26">
        <f>'weight per part'!I32/'weight per part'!$I$31</f>
        <v>3.2020460656960709E-2</v>
      </c>
      <c r="L26">
        <f>'weight per part'!J32/'weight per part'!$J$31</f>
        <v>3.1375280173937696E-2</v>
      </c>
      <c r="M26">
        <f>'weight per part'!K32/'weight per part'!$K$31</f>
        <v>0.14455396989679287</v>
      </c>
      <c r="N26">
        <f>'weight per part'!L32/'weight per part'!$L$31</f>
        <v>0.15250482126145193</v>
      </c>
      <c r="O26">
        <f>'weight per part'!M32/'weight per part'!$M$31</f>
        <v>1</v>
      </c>
      <c r="P26">
        <f>'weight per part'!N32/'weight per part'!$N$31</f>
        <v>0.42524916943521596</v>
      </c>
    </row>
    <row r="27" spans="1:16" x14ac:dyDescent="0.2">
      <c r="A27" t="s">
        <v>20</v>
      </c>
      <c r="B27" t="s">
        <v>22</v>
      </c>
      <c r="C27" t="s">
        <v>38</v>
      </c>
      <c r="D27" t="s">
        <v>13</v>
      </c>
      <c r="E27">
        <f>'weight per part'!C33/'weight per part'!$C$31</f>
        <v>0</v>
      </c>
      <c r="F27">
        <f>'weight per part'!D33/'weight per part'!$D$31</f>
        <v>0.19316053944062617</v>
      </c>
      <c r="G27">
        <f>'weight per part'!E33/'weight per part'!$E$31</f>
        <v>8.8141269681662374E-2</v>
      </c>
      <c r="H27">
        <f>'weight per part'!F33/'weight per part'!$F$31</f>
        <v>0.12993026687368914</v>
      </c>
      <c r="I27">
        <f>'weight per part'!G33/'weight per part'!$G$31</f>
        <v>0.14598970026554739</v>
      </c>
      <c r="J27">
        <f>'weight per part'!H33/'weight per part'!$H$31</f>
        <v>0.15646004368311928</v>
      </c>
      <c r="K27">
        <f>'weight per part'!I33/'weight per part'!$I$31</f>
        <v>0.19187875891375888</v>
      </c>
      <c r="L27">
        <f>'weight per part'!J33/'weight per part'!$J$31</f>
        <v>0.2114266746318576</v>
      </c>
      <c r="M27">
        <f>'weight per part'!K33/'weight per part'!$K$31</f>
        <v>0</v>
      </c>
      <c r="N27">
        <f>'weight per part'!L33/'weight per part'!$L$31</f>
        <v>0</v>
      </c>
      <c r="O27">
        <f>'weight per part'!M33/'weight per part'!$M$31</f>
        <v>0</v>
      </c>
      <c r="P27">
        <f>'weight per part'!N33/'weight per part'!$N$31</f>
        <v>0.57475083056478404</v>
      </c>
    </row>
    <row r="28" spans="1:16" x14ac:dyDescent="0.2">
      <c r="A28" t="s">
        <v>20</v>
      </c>
      <c r="B28" t="s">
        <v>22</v>
      </c>
      <c r="C28" t="s">
        <v>38</v>
      </c>
      <c r="D28" t="s">
        <v>14</v>
      </c>
      <c r="E28">
        <f>'weight per part'!C34/'weight per part'!$C$31</f>
        <v>0</v>
      </c>
      <c r="F28">
        <f>'weight per part'!D34/'weight per part'!$D$31</f>
        <v>3.6353316904816357E-2</v>
      </c>
      <c r="G28">
        <f>'weight per part'!E34/'weight per part'!$E$31</f>
        <v>8.8471555481866207E-2</v>
      </c>
      <c r="H28">
        <f>'weight per part'!F34/'weight per part'!$F$31</f>
        <v>5.2166858299209681E-2</v>
      </c>
      <c r="I28">
        <f>'weight per part'!G34/'weight per part'!$G$31</f>
        <v>4.8845585855042915E-2</v>
      </c>
      <c r="J28">
        <f>'weight per part'!H34/'weight per part'!$H$31</f>
        <v>5.2348778596753652E-2</v>
      </c>
      <c r="K28">
        <f>'weight per part'!I34/'weight per part'!$I$31</f>
        <v>2.4074721646201263E-2</v>
      </c>
      <c r="L28">
        <f>'weight per part'!J34/'weight per part'!$J$31</f>
        <v>1.1789941081450603E-2</v>
      </c>
      <c r="M28">
        <f>'weight per part'!K34/'weight per part'!$K$31</f>
        <v>0</v>
      </c>
      <c r="N28">
        <f>'weight per part'!L34/'weight per part'!$L$31</f>
        <v>0</v>
      </c>
      <c r="O28">
        <f>'weight per part'!M34/'weight per part'!$M$31</f>
        <v>0</v>
      </c>
      <c r="P28">
        <f>'weight per part'!N34/'weight per part'!$N$31</f>
        <v>0</v>
      </c>
    </row>
    <row r="29" spans="1:16" x14ac:dyDescent="0.2">
      <c r="A29" t="s">
        <v>20</v>
      </c>
      <c r="B29" t="s">
        <v>22</v>
      </c>
      <c r="C29" t="s">
        <v>38</v>
      </c>
      <c r="D29" t="s">
        <v>15</v>
      </c>
      <c r="E29">
        <f>'weight per part'!C36/'weight per part'!$C$31</f>
        <v>0</v>
      </c>
      <c r="F29">
        <f>'weight per part'!D36/'weight per part'!$D$31</f>
        <v>0</v>
      </c>
      <c r="G29">
        <f>'weight per part'!E36/'weight per part'!$E$31</f>
        <v>8.2481372105442541E-2</v>
      </c>
      <c r="H29">
        <f>'weight per part'!F36/'weight per part'!$F$31</f>
        <v>7.2952160061732038E-2</v>
      </c>
      <c r="I29">
        <f>'weight per part'!G36/'weight per part'!$G$31</f>
        <v>4.5538375816664818E-2</v>
      </c>
      <c r="J29">
        <f>'weight per part'!H36/'weight per part'!$H$31</f>
        <v>4.8804376312670039E-2</v>
      </c>
      <c r="K29">
        <f>'weight per part'!I36/'weight per part'!$I$31</f>
        <v>2.2444683645720304E-2</v>
      </c>
      <c r="L29">
        <f>'weight per part'!J36/'weight per part'!$J$31</f>
        <v>1.0991674240877245E-2</v>
      </c>
      <c r="M29">
        <f>'weight per part'!K36/'weight per part'!$K$31</f>
        <v>0</v>
      </c>
      <c r="N29">
        <f>'weight per part'!L36/'weight per part'!$L$31</f>
        <v>0</v>
      </c>
      <c r="O29">
        <f>'weight per part'!M36/'weight per part'!$M$31</f>
        <v>0</v>
      </c>
      <c r="P29">
        <f>'weight per part'!N36/'weight per part'!$N$31</f>
        <v>0</v>
      </c>
    </row>
    <row r="30" spans="1:16" x14ac:dyDescent="0.2">
      <c r="A30" t="s">
        <v>20</v>
      </c>
      <c r="B30" t="s">
        <v>22</v>
      </c>
      <c r="C30" t="s">
        <v>38</v>
      </c>
      <c r="D30" t="s">
        <v>16</v>
      </c>
      <c r="E30">
        <f>'weight per part'!C37/'weight per part'!$C$31</f>
        <v>0.30723799395444606</v>
      </c>
      <c r="F30">
        <f>'weight per part'!D37/'weight per part'!$D$31</f>
        <v>0.26692270123511258</v>
      </c>
      <c r="G30">
        <f>'weight per part'!E37/'weight per part'!$E$31</f>
        <v>0.25712747518225643</v>
      </c>
      <c r="H30">
        <f>'weight per part'!F37/'weight per part'!$F$31</f>
        <v>0.25797574160517706</v>
      </c>
      <c r="I30">
        <f>'weight per part'!G37/'weight per part'!$G$31</f>
        <v>0.26543579689616914</v>
      </c>
      <c r="J30">
        <f>'weight per part'!H37/'weight per part'!$H$31</f>
        <v>0.27104033810177075</v>
      </c>
      <c r="K30">
        <f>'weight per part'!I37/'weight per part'!$I$31</f>
        <v>0.27769280114548472</v>
      </c>
      <c r="L30">
        <f>'weight per part'!J37/'weight per part'!$J$31</f>
        <v>0.27900748992052926</v>
      </c>
      <c r="M30">
        <f>'weight per part'!K37/'weight per part'!$K$31</f>
        <v>0.5681335972213809</v>
      </c>
      <c r="N30">
        <f>'weight per part'!L37/'weight per part'!$L$31</f>
        <v>0.76631680317645434</v>
      </c>
      <c r="O30">
        <f>'weight per part'!M37/'weight per part'!$M$31</f>
        <v>0</v>
      </c>
      <c r="P30">
        <f>'weight per part'!N37/'weight per part'!$N$31</f>
        <v>0</v>
      </c>
    </row>
    <row r="31" spans="1:16" x14ac:dyDescent="0.2">
      <c r="A31" t="s">
        <v>20</v>
      </c>
      <c r="B31" t="s">
        <v>22</v>
      </c>
      <c r="C31" t="s">
        <v>38</v>
      </c>
      <c r="D31" t="s">
        <v>17</v>
      </c>
      <c r="E31">
        <f>'weight per part'!C38/'weight per part'!$C$31</f>
        <v>0.15293665222898009</v>
      </c>
      <c r="F31">
        <f>'weight per part'!D38/'weight per part'!$D$31</f>
        <v>0.10994528370842511</v>
      </c>
      <c r="G31">
        <f>'weight per part'!E38/'weight per part'!$E$31</f>
        <v>0.11416201349370933</v>
      </c>
      <c r="H31">
        <f>'weight per part'!F38/'weight per part'!$F$31</f>
        <v>0.11338512901800091</v>
      </c>
      <c r="I31">
        <f>'weight per part'!G38/'weight per part'!$G$31</f>
        <v>0.11246694102112402</v>
      </c>
      <c r="J31">
        <f>'weight per part'!H38/'weight per part'!$H$31</f>
        <v>0.11847085290895629</v>
      </c>
      <c r="K31">
        <f>'weight per part'!I38/'weight per part'!$I$31</f>
        <v>0.11669576748093659</v>
      </c>
      <c r="L31">
        <f>'weight per part'!J38/'weight per part'!$J$31</f>
        <v>0.11637304985744545</v>
      </c>
      <c r="M31">
        <f>'weight per part'!K38/'weight per part'!$K$31</f>
        <v>0.27077613895944203</v>
      </c>
      <c r="N31">
        <f>'weight per part'!L38/'weight per part'!$L$31</f>
        <v>5.9032589064550847E-2</v>
      </c>
      <c r="O31">
        <f>'weight per part'!M38/'weight per part'!$M$31</f>
        <v>0</v>
      </c>
      <c r="P31">
        <f>'weight per part'!N38/'weight per part'!$N$31</f>
        <v>0</v>
      </c>
    </row>
    <row r="32" spans="1:16" x14ac:dyDescent="0.2">
      <c r="A32" t="s">
        <v>20</v>
      </c>
      <c r="B32" t="s">
        <v>22</v>
      </c>
      <c r="C32" t="s">
        <v>38</v>
      </c>
      <c r="D32" t="s">
        <v>29</v>
      </c>
      <c r="E32">
        <f>'weight per part'!C39/'weight per part'!$C$31</f>
        <v>6.2733592642143917E-3</v>
      </c>
      <c r="F32">
        <f>'weight per part'!D39/'weight per part'!$D$31</f>
        <v>5.0393444461441003E-3</v>
      </c>
      <c r="G32">
        <f>'weight per part'!E39/'weight per part'!$E$31</f>
        <v>4.8740512548041881E-3</v>
      </c>
      <c r="H32">
        <f>'weight per part'!F39/'weight per part'!$F$31</f>
        <v>4.9347990898533402E-3</v>
      </c>
      <c r="I32">
        <f>'weight per part'!G39/'weight per part'!$G$31</f>
        <v>4.8821975270216863E-3</v>
      </c>
      <c r="J32">
        <f>'weight per part'!H39/'weight per part'!$H$31</f>
        <v>4.8818860860718911E-3</v>
      </c>
      <c r="K32">
        <f>'weight per part'!I39/'weight per part'!$I$31</f>
        <v>4.9972666634845427E-3</v>
      </c>
      <c r="L32">
        <f>'weight per part'!J39/'weight per part'!$J$31</f>
        <v>4.9420040094015046E-3</v>
      </c>
      <c r="M32">
        <f>'weight per part'!K39/'weight per part'!$K$31</f>
        <v>1.6536293922384308E-2</v>
      </c>
      <c r="N32">
        <f>'weight per part'!L39/'weight per part'!$L$31</f>
        <v>2.2145786497542973E-2</v>
      </c>
      <c r="O32">
        <f>'weight per part'!M39/'weight per part'!$M$31</f>
        <v>0</v>
      </c>
      <c r="P32">
        <f>'weight per part'!N39/'weight per part'!$N$31</f>
        <v>0</v>
      </c>
    </row>
    <row r="33" spans="1:16" x14ac:dyDescent="0.2">
      <c r="A33" t="s">
        <v>20</v>
      </c>
      <c r="B33" t="s">
        <v>22</v>
      </c>
      <c r="C33" t="s">
        <v>38</v>
      </c>
      <c r="D33" t="s">
        <v>30</v>
      </c>
      <c r="E33">
        <f>'weight per part'!C40/'weight per part'!$C$31</f>
        <v>0.24271378635763136</v>
      </c>
      <c r="F33">
        <f>'weight per part'!D40/'weight per part'!$D$31</f>
        <v>0.25141733532688654</v>
      </c>
      <c r="G33">
        <f>'weight per part'!E40/'weight per part'!$E$31</f>
        <v>0.21909688210955486</v>
      </c>
      <c r="H33">
        <f>'weight per part'!F40/'weight per part'!$F$31</f>
        <v>0.22380684674016202</v>
      </c>
      <c r="I33">
        <f>'weight per part'!G40/'weight per part'!$G$31</f>
        <v>0.23565971604194672</v>
      </c>
      <c r="J33">
        <f>'weight per part'!H40/'weight per part'!$H$31</f>
        <v>0.19568910809838855</v>
      </c>
      <c r="K33">
        <f>'weight per part'!I40/'weight per part'!$I$31</f>
        <v>0.21310080923911456</v>
      </c>
      <c r="L33">
        <f>'weight per part'!J40/'weight per part'!$J$31</f>
        <v>0.21708637115750529</v>
      </c>
      <c r="M33">
        <f>'weight per part'!K40/'weight per part'!$K$31</f>
        <v>0</v>
      </c>
      <c r="N33">
        <f>'weight per part'!L40/'weight per part'!$L$31</f>
        <v>0</v>
      </c>
      <c r="O33">
        <f>'weight per part'!M40/'weight per part'!$M$31</f>
        <v>0</v>
      </c>
      <c r="P33">
        <f>'weight per part'!N40/'weight per part'!$N$31</f>
        <v>0</v>
      </c>
    </row>
    <row r="34" spans="1:16" x14ac:dyDescent="0.2">
      <c r="A34" t="s">
        <v>20</v>
      </c>
      <c r="B34" t="s">
        <v>22</v>
      </c>
      <c r="C34" t="s">
        <v>38</v>
      </c>
      <c r="D34" t="s">
        <v>31</v>
      </c>
      <c r="E34">
        <f>'weight per part'!C41/'weight per part'!$C$31</f>
        <v>0.13590478563809866</v>
      </c>
      <c r="F34">
        <f>'weight per part'!D41/'weight per part'!$D$31</f>
        <v>0.10038684838704863</v>
      </c>
      <c r="G34">
        <f>'weight per part'!E41/'weight per part'!$E$31</f>
        <v>0.1016975525034314</v>
      </c>
      <c r="H34">
        <f>'weight per part'!F41/'weight per part'!$F$31</f>
        <v>0.10167328574329626</v>
      </c>
      <c r="I34">
        <f>'weight per part'!G41/'weight per part'!$G$31</f>
        <v>0.10065124523962662</v>
      </c>
      <c r="J34">
        <f>'weight per part'!H41/'weight per part'!$H$31</f>
        <v>9.8606649434071728E-2</v>
      </c>
      <c r="K34">
        <f>'weight per part'!I41/'weight per part'!$I$31</f>
        <v>9.7874512506325478E-2</v>
      </c>
      <c r="L34">
        <f>'weight per part'!J41/'weight per part'!$J$31</f>
        <v>9.7719854713381349E-2</v>
      </c>
      <c r="M34">
        <f>'weight per part'!K41/'weight per part'!$K$31</f>
        <v>0</v>
      </c>
      <c r="N34">
        <f>'weight per part'!L41/'weight per part'!$L$31</f>
        <v>0</v>
      </c>
      <c r="O34">
        <f>'weight per part'!M41/'weight per part'!$M$31</f>
        <v>0</v>
      </c>
      <c r="P34">
        <f>'weight per part'!N41/'weight per part'!$N$31</f>
        <v>0</v>
      </c>
    </row>
    <row r="35" spans="1:16" x14ac:dyDescent="0.2">
      <c r="A35" t="s">
        <v>20</v>
      </c>
      <c r="B35" t="s">
        <v>22</v>
      </c>
      <c r="C35" t="s">
        <v>38</v>
      </c>
      <c r="D35" t="s">
        <v>32</v>
      </c>
      <c r="E35">
        <f>'weight per part'!C42/'weight per part'!$C$31</f>
        <v>1.2938630673420944E-2</v>
      </c>
      <c r="F35">
        <f>'weight per part'!D42/'weight per part'!$D$31</f>
        <v>7.5316415172118649E-3</v>
      </c>
      <c r="G35">
        <f>'weight per part'!E42/'weight per part'!$E$31</f>
        <v>8.6552704023398676E-3</v>
      </c>
      <c r="H35">
        <f>'weight per part'!F42/'weight per part'!$F$31</f>
        <v>8.5133031721091566E-3</v>
      </c>
      <c r="I35">
        <f>'weight per part'!G42/'weight per part'!$G$31</f>
        <v>8.0375142365799145E-3</v>
      </c>
      <c r="J35">
        <f>'weight per part'!H42/'weight per part'!$H$31</f>
        <v>8.6399650494860571E-3</v>
      </c>
      <c r="K35">
        <f>'weight per part'!I42/'weight per part'!$I$31</f>
        <v>8.0043860367963564E-3</v>
      </c>
      <c r="L35">
        <f>'weight per part'!J42/'weight per part'!$J$31</f>
        <v>7.8620617316400403E-3</v>
      </c>
      <c r="M35">
        <f>'weight per part'!K42/'weight per part'!$K$31</f>
        <v>0</v>
      </c>
      <c r="N35">
        <f>'weight per part'!L42/'weight per part'!$L$31</f>
        <v>0</v>
      </c>
      <c r="O35">
        <f>'weight per part'!M42/'weight per part'!$M$31</f>
        <v>0</v>
      </c>
      <c r="P35">
        <f>'weight per part'!N42/'weight per part'!$N$31</f>
        <v>0</v>
      </c>
    </row>
    <row r="36" spans="1:16" x14ac:dyDescent="0.2">
      <c r="A36" t="s">
        <v>20</v>
      </c>
      <c r="B36" t="s">
        <v>22</v>
      </c>
      <c r="C36" t="s">
        <v>38</v>
      </c>
      <c r="D36" t="s">
        <v>18</v>
      </c>
      <c r="E36">
        <f>'weight per part'!C43/'weight per part'!$C$31</f>
        <v>0</v>
      </c>
      <c r="F36">
        <f>'weight per part'!D43/'weight per part'!$D$31</f>
        <v>0</v>
      </c>
      <c r="G36">
        <f>'weight per part'!E43/'weight per part'!$E$31</f>
        <v>0</v>
      </c>
      <c r="H36">
        <f>'weight per part'!F43/'weight per part'!$F$31</f>
        <v>0</v>
      </c>
      <c r="I36">
        <f>'weight per part'!G43/'weight per part'!$G$31</f>
        <v>0</v>
      </c>
      <c r="J36">
        <f>'weight per part'!H43/'weight per part'!$H$31</f>
        <v>1.0299426742020451E-2</v>
      </c>
      <c r="K36">
        <f>'weight per part'!I43/'weight per part'!$I$31</f>
        <v>1.1215832065216556E-2</v>
      </c>
      <c r="L36">
        <f>'weight per part'!J43/'weight per part'!$J$31</f>
        <v>1.1425598481973963E-2</v>
      </c>
      <c r="M36">
        <f>'weight per part'!K43/'weight per part'!$K$31</f>
        <v>0</v>
      </c>
      <c r="N36">
        <f>'weight per part'!L43/'weight per part'!$L$31</f>
        <v>0</v>
      </c>
      <c r="O36">
        <f>'weight per part'!M43/'weight per part'!$M$31</f>
        <v>0</v>
      </c>
      <c r="P36">
        <f>'weight per part'!N43/'weight per part'!$N$31</f>
        <v>0</v>
      </c>
    </row>
    <row r="37" spans="1:16" x14ac:dyDescent="0.2">
      <c r="A37" t="s">
        <v>20</v>
      </c>
      <c r="B37" t="s">
        <v>22</v>
      </c>
      <c r="C37" t="s">
        <v>38</v>
      </c>
      <c r="D37" t="s">
        <v>63</v>
      </c>
      <c r="E37">
        <f>'weight per part'!C35/'weight per part'!$C$31</f>
        <v>0.11849363101147813</v>
      </c>
      <c r="F37">
        <f>'weight per part'!D35/'weight per part'!$C$31</f>
        <v>0</v>
      </c>
      <c r="G37">
        <f>'weight per part'!E35/'weight per part'!$C$31</f>
        <v>0</v>
      </c>
      <c r="H37">
        <f>'weight per part'!F35/'weight per part'!$C$31</f>
        <v>0</v>
      </c>
      <c r="I37">
        <f>'weight per part'!G35/'weight per part'!$C$31</f>
        <v>0</v>
      </c>
      <c r="J37">
        <f>'weight per part'!H35/'weight per part'!$C$31</f>
        <v>0</v>
      </c>
      <c r="K37">
        <f>'weight per part'!I35/'weight per part'!$C$31</f>
        <v>0</v>
      </c>
      <c r="L37">
        <f>'weight per part'!J35/'weight per part'!$C$31</f>
        <v>0</v>
      </c>
      <c r="M37">
        <f>'weight per part'!K35/'weight per part'!$C$31</f>
        <v>0</v>
      </c>
      <c r="N37">
        <f>'weight per part'!L35/'weight per part'!$C$31</f>
        <v>0</v>
      </c>
      <c r="O37">
        <f>'weight per part'!M35/'weight per part'!$C$31</f>
        <v>0</v>
      </c>
      <c r="P37">
        <f>'weight per part'!N35/'weight per part'!$C$31</f>
        <v>0</v>
      </c>
    </row>
    <row r="38" spans="1:16" x14ac:dyDescent="0.2">
      <c r="A38" s="9" t="s">
        <v>23</v>
      </c>
      <c r="B38" s="9" t="s">
        <v>19</v>
      </c>
      <c r="C38" s="9" t="s">
        <v>38</v>
      </c>
      <c r="D38" t="s">
        <v>12</v>
      </c>
      <c r="E38">
        <f>'weight per part'!C46/'weight per part'!$C$45</f>
        <v>2.0246992712697507E-2</v>
      </c>
      <c r="F38">
        <f>'weight per part'!D46/'weight per part'!$D$45</f>
        <v>2.6433859517490825E-2</v>
      </c>
      <c r="G38">
        <f>'weight per part'!E46/'weight per part'!$E$45</f>
        <v>3.0529399490627558E-2</v>
      </c>
      <c r="H38">
        <f>'weight per part'!F46/'weight per part'!$F$45</f>
        <v>2.9903204403492371E-2</v>
      </c>
      <c r="I38">
        <f>'weight per part'!G46/'weight per part'!$G$45</f>
        <v>2.9408253678633721E-2</v>
      </c>
      <c r="J38">
        <f>'weight per part'!H46/'weight per part'!$H$45</f>
        <v>3.1314371538234721E-2</v>
      </c>
      <c r="K38">
        <f>'weight per part'!I46/'weight per part'!$I$45</f>
        <v>2.8130551838365391E-2</v>
      </c>
      <c r="L38">
        <f>'weight per part'!J46/'weight per part'!$J$45</f>
        <v>2.7432271644741185E-2</v>
      </c>
      <c r="M38">
        <f>'weight per part'!K46/'weight per part'!$K$45</f>
        <v>0.11746434967604301</v>
      </c>
      <c r="N38">
        <f>'weight per part'!L46/'weight per part'!$L$45</f>
        <v>0.11651804442975199</v>
      </c>
      <c r="O38">
        <f>'weight per part'!M46/'weight per part'!$M$45</f>
        <v>1</v>
      </c>
      <c r="P38">
        <f>'weight per part'!N46/'weight per part'!$N$45</f>
        <v>0.4252491694352159</v>
      </c>
    </row>
    <row r="39" spans="1:16" x14ac:dyDescent="0.2">
      <c r="A39" s="9" t="s">
        <v>23</v>
      </c>
      <c r="B39" s="9" t="s">
        <v>19</v>
      </c>
      <c r="C39" s="9" t="s">
        <v>38</v>
      </c>
      <c r="D39" t="s">
        <v>13</v>
      </c>
      <c r="E39">
        <f>'weight per part'!C47/'weight per part'!$C$45</f>
        <v>0</v>
      </c>
      <c r="F39">
        <f>'weight per part'!D47/'weight per part'!$D$45</f>
        <v>0.17238403090964943</v>
      </c>
      <c r="G39">
        <f>'weight per part'!E47/'weight per part'!$E$45</f>
        <v>7.5440246820643764E-2</v>
      </c>
      <c r="H39">
        <f>'weight per part'!F47/'weight per part'!$F$45</f>
        <v>0.11088538303703889</v>
      </c>
      <c r="I39">
        <f>'weight per part'!G47/'weight per part'!$G$45</f>
        <v>0.13062099407005109</v>
      </c>
      <c r="J39">
        <f>'weight per part'!H47/'weight per part'!$H$45</f>
        <v>0.13948487296323553</v>
      </c>
      <c r="K39">
        <f>'weight per part'!I47/'weight per part'!$I$45</f>
        <v>0.16655776445336121</v>
      </c>
      <c r="L39">
        <f>'weight per part'!J47/'weight per part'!$J$45</f>
        <v>0.1825764331859526</v>
      </c>
      <c r="M39">
        <f>'weight per part'!K47/'weight per part'!$K$45</f>
        <v>0</v>
      </c>
      <c r="N39">
        <f>'weight per part'!L47/'weight per part'!$L$45</f>
        <v>0</v>
      </c>
      <c r="O39">
        <f>'weight per part'!M47/'weight per part'!$M$45</f>
        <v>0</v>
      </c>
      <c r="P39">
        <f>'weight per part'!N47/'weight per part'!$N$45</f>
        <v>0.57475083056478404</v>
      </c>
    </row>
    <row r="40" spans="1:16" x14ac:dyDescent="0.2">
      <c r="A40" s="9" t="s">
        <v>23</v>
      </c>
      <c r="B40" s="9" t="s">
        <v>19</v>
      </c>
      <c r="C40" s="9" t="s">
        <v>38</v>
      </c>
      <c r="D40" t="s">
        <v>14</v>
      </c>
      <c r="E40">
        <f>'weight per part'!C48/'weight per part'!$C$45</f>
        <v>0</v>
      </c>
      <c r="F40">
        <f>'weight per part'!D48/'weight per part'!$D$45</f>
        <v>3.2443123855089524E-2</v>
      </c>
      <c r="G40">
        <f>'weight per part'!E48/'weight per part'!$E$45</f>
        <v>7.5722938939542531E-2</v>
      </c>
      <c r="H40">
        <f>'weight per part'!F48/'weight per part'!$F$45</f>
        <v>4.4520358524085986E-2</v>
      </c>
      <c r="I40">
        <f>'weight per part'!G48/'weight per part'!$G$45</f>
        <v>4.3703487086516266E-2</v>
      </c>
      <c r="J40">
        <f>'weight per part'!H48/'weight per part'!$H$45</f>
        <v>4.6669185054923075E-2</v>
      </c>
      <c r="K40">
        <f>'weight per part'!I48/'weight per part'!$I$45</f>
        <v>2.0897736883062033E-2</v>
      </c>
      <c r="L40">
        <f>'weight per part'!J48/'weight per part'!$J$45</f>
        <v>1.0181143859316214E-2</v>
      </c>
      <c r="M40">
        <f>'weight per part'!K48/'weight per part'!$K$45</f>
        <v>0</v>
      </c>
      <c r="N40">
        <f>'weight per part'!L48/'weight per part'!$L$45</f>
        <v>0</v>
      </c>
      <c r="O40">
        <f>'weight per part'!M48/'weight per part'!$M$45</f>
        <v>0</v>
      </c>
      <c r="P40">
        <f>'weight per part'!N48/'weight per part'!$N$45</f>
        <v>0</v>
      </c>
    </row>
    <row r="41" spans="1:16" x14ac:dyDescent="0.2">
      <c r="A41" s="9" t="s">
        <v>23</v>
      </c>
      <c r="B41" s="9" t="s">
        <v>19</v>
      </c>
      <c r="C41" s="9" t="s">
        <v>38</v>
      </c>
      <c r="D41" t="s">
        <v>15</v>
      </c>
      <c r="E41">
        <f>'weight per part'!C50/'weight per part'!$C$45</f>
        <v>0</v>
      </c>
      <c r="F41">
        <f>'weight per part'!D50/'weight per part'!$D$45</f>
        <v>0</v>
      </c>
      <c r="G41">
        <f>'weight per part'!E50/'weight per part'!$E$45</f>
        <v>7.0595931874061865E-2</v>
      </c>
      <c r="H41">
        <f>'weight per part'!F50/'weight per part'!$F$45</f>
        <v>6.2258997895298325E-2</v>
      </c>
      <c r="I41">
        <f>'weight per part'!G50/'weight per part'!$G$45</f>
        <v>4.074443544091641E-2</v>
      </c>
      <c r="J41">
        <f>'weight per part'!H50/'weight per part'!$H$45</f>
        <v>4.3509333563846862E-2</v>
      </c>
      <c r="K41">
        <f>'weight per part'!I50/'weight per part'!$I$45</f>
        <v>1.9482804418045615E-2</v>
      </c>
      <c r="L41">
        <f>'weight per part'!J50/'weight per part'!$J$45</f>
        <v>9.4918045754426045E-3</v>
      </c>
      <c r="M41">
        <f>'weight per part'!K50/'weight per part'!$K$45</f>
        <v>0</v>
      </c>
      <c r="N41">
        <f>'weight per part'!L50/'weight per part'!$L$45</f>
        <v>0</v>
      </c>
      <c r="O41">
        <f>'weight per part'!M50/'weight per part'!$M$45</f>
        <v>0</v>
      </c>
      <c r="P41">
        <f>'weight per part'!N50/'weight per part'!$N$45</f>
        <v>0</v>
      </c>
    </row>
    <row r="42" spans="1:16" x14ac:dyDescent="0.2">
      <c r="A42" s="9" t="s">
        <v>23</v>
      </c>
      <c r="B42" s="9" t="s">
        <v>19</v>
      </c>
      <c r="C42" s="9" t="s">
        <v>38</v>
      </c>
      <c r="D42" t="s">
        <v>16</v>
      </c>
      <c r="E42">
        <f>'weight per part'!C51/'weight per part'!$C$45</f>
        <v>0.36538370215963228</v>
      </c>
      <c r="F42">
        <f>'weight per part'!D51/'weight per part'!$D$45</f>
        <v>0.27704742612217464</v>
      </c>
      <c r="G42">
        <f>'weight per part'!E51/'weight per part'!$E$45</f>
        <v>0.29912604839429879</v>
      </c>
      <c r="H42">
        <f>'weight per part'!F51/'weight per part'!$F$45</f>
        <v>0.30146171430803242</v>
      </c>
      <c r="I42">
        <f>'weight per part'!G51/'weight per part'!$G$45</f>
        <v>0.27466257243467523</v>
      </c>
      <c r="J42">
        <f>'weight per part'!H51/'weight per part'!$H$45</f>
        <v>0.28019031559386187</v>
      </c>
      <c r="K42">
        <f>'weight per part'!I51/'weight per part'!$I$45</f>
        <v>0.28771611467769764</v>
      </c>
      <c r="L42">
        <f>'weight per part'!J51/'weight per part'!$J$45</f>
        <v>0.28837264461390572</v>
      </c>
      <c r="M42">
        <f>'weight per part'!K51/'weight per part'!$K$45</f>
        <v>0.4246952996286118</v>
      </c>
      <c r="N42">
        <f>'weight per part'!L51/'weight per part'!$L$45</f>
        <v>0.53893715268601927</v>
      </c>
      <c r="O42">
        <f>'weight per part'!M51/'weight per part'!$M$45</f>
        <v>0</v>
      </c>
      <c r="P42">
        <f>'weight per part'!N51/'weight per part'!$N$45</f>
        <v>0</v>
      </c>
    </row>
    <row r="43" spans="1:16" x14ac:dyDescent="0.2">
      <c r="A43" s="9" t="s">
        <v>23</v>
      </c>
      <c r="B43" s="9" t="s">
        <v>19</v>
      </c>
      <c r="C43" s="9" t="s">
        <v>38</v>
      </c>
      <c r="D43" t="s">
        <v>17</v>
      </c>
      <c r="E43">
        <f>'weight per part'!C52/'weight per part'!$C$45</f>
        <v>0.16485918012420483</v>
      </c>
      <c r="F43">
        <f>'weight per part'!D52/'weight per part'!$D$45</f>
        <v>0.11060079700526936</v>
      </c>
      <c r="G43">
        <f>'weight per part'!E52/'weight per part'!$E$45</f>
        <v>0.10896198328210938</v>
      </c>
      <c r="H43">
        <f>'weight per part'!F52/'weight per part'!$F$45</f>
        <v>0.10832021001243537</v>
      </c>
      <c r="I43">
        <f>'weight per part'!G52/'weight per part'!$G$45</f>
        <v>0.11268021314201344</v>
      </c>
      <c r="J43">
        <f>'weight per part'!H52/'weight per part'!$H$45</f>
        <v>0.12054890959913733</v>
      </c>
      <c r="K43">
        <f>'weight per part'!I52/'weight per part'!$I$45</f>
        <v>0.12862718188556177</v>
      </c>
      <c r="L43">
        <f>'weight per part'!J52/'weight per part'!$J$45</f>
        <v>0.13076425305582898</v>
      </c>
      <c r="M43">
        <f>'weight per part'!K52/'weight per part'!$K$45</f>
        <v>0.43948828214079189</v>
      </c>
      <c r="N43">
        <f>'weight per part'!L52/'weight per part'!$L$45</f>
        <v>0.32143631614476603</v>
      </c>
      <c r="O43">
        <f>'weight per part'!M52/'weight per part'!$M$45</f>
        <v>0</v>
      </c>
      <c r="P43">
        <f>'weight per part'!N52/'weight per part'!$N$45</f>
        <v>0</v>
      </c>
    </row>
    <row r="44" spans="1:16" x14ac:dyDescent="0.2">
      <c r="A44" s="9" t="s">
        <v>23</v>
      </c>
      <c r="B44" s="9" t="s">
        <v>19</v>
      </c>
      <c r="C44" s="9" t="s">
        <v>38</v>
      </c>
      <c r="D44" t="s">
        <v>29</v>
      </c>
      <c r="E44">
        <f>'weight per part'!C53/'weight per part'!$C$45</f>
        <v>1.2841317360944191E-2</v>
      </c>
      <c r="F44">
        <f>'weight per part'!D53/'weight per part'!$D$45</f>
        <v>1.0841746011955459E-2</v>
      </c>
      <c r="G44">
        <f>'weight per part'!E53/'weight per part'!$E$45</f>
        <v>1.017786323111867E-2</v>
      </c>
      <c r="H44">
        <f>'weight per part'!F53/'weight per part'!$F$45</f>
        <v>1.008874273906212E-2</v>
      </c>
      <c r="I44">
        <f>'weight per part'!G53/'weight per part'!$G$45</f>
        <v>1.058940612892479E-2</v>
      </c>
      <c r="J44">
        <f>'weight per part'!H53/'weight per part'!$H$45</f>
        <v>1.0587729522852711E-2</v>
      </c>
      <c r="K44">
        <f>'weight per part'!I53/'weight per part'!$I$45</f>
        <v>1.0686256382017475E-2</v>
      </c>
      <c r="L44">
        <f>'weight per part'!J53/'weight per part'!$J$45</f>
        <v>1.0669875563541202E-2</v>
      </c>
      <c r="M44">
        <f>'weight per part'!K53/'weight per part'!$K$45</f>
        <v>1.8352068554553472E-2</v>
      </c>
      <c r="N44">
        <f>'weight per part'!L53/'weight per part'!$L$45</f>
        <v>2.310848673946261E-2</v>
      </c>
      <c r="O44">
        <f>'weight per part'!M53/'weight per part'!$M$45</f>
        <v>0</v>
      </c>
      <c r="P44">
        <f>'weight per part'!N53/'weight per part'!$N$45</f>
        <v>0</v>
      </c>
    </row>
    <row r="45" spans="1:16" x14ac:dyDescent="0.2">
      <c r="A45" s="9" t="s">
        <v>23</v>
      </c>
      <c r="B45" s="9" t="s">
        <v>19</v>
      </c>
      <c r="C45" s="9" t="s">
        <v>38</v>
      </c>
      <c r="D45" t="s">
        <v>30</v>
      </c>
      <c r="E45">
        <f>'weight per part'!C54/'weight per part'!$C$45</f>
        <v>0.20464275736218446</v>
      </c>
      <c r="F45">
        <f>'weight per part'!D54/'weight per part'!$D$45</f>
        <v>0.22475745321786525</v>
      </c>
      <c r="G45">
        <f>'weight per part'!E54/'weight per part'!$E$45</f>
        <v>0.18769797441577321</v>
      </c>
      <c r="H45">
        <f>'weight per part'!F54/'weight per part'!$F$45</f>
        <v>0.19127507497149118</v>
      </c>
      <c r="I45">
        <f>'weight per part'!G54/'weight per part'!$G$45</f>
        <v>0.21114198719103819</v>
      </c>
      <c r="J45">
        <f>'weight per part'!H54/'weight per part'!$H$45</f>
        <v>0.17469879153261109</v>
      </c>
      <c r="K45">
        <f>'weight per part'!I54/'weight per part'!$I$45</f>
        <v>0.18515928866671974</v>
      </c>
      <c r="L45">
        <f>'weight per part'!J54/'weight per part'!$J$45</f>
        <v>0.1875623956444869</v>
      </c>
      <c r="M45">
        <f>'weight per part'!K54/'weight per part'!$K$45</f>
        <v>0</v>
      </c>
      <c r="N45">
        <f>'weight per part'!L54/'weight per part'!$L$45</f>
        <v>0</v>
      </c>
      <c r="O45">
        <f>'weight per part'!M54/'weight per part'!$M$45</f>
        <v>0</v>
      </c>
      <c r="P45">
        <f>'weight per part'!N54/'weight per part'!$N$45</f>
        <v>0</v>
      </c>
    </row>
    <row r="46" spans="1:16" x14ac:dyDescent="0.2">
      <c r="A46" s="9" t="s">
        <v>23</v>
      </c>
      <c r="B46" s="9" t="s">
        <v>19</v>
      </c>
      <c r="C46" s="9" t="s">
        <v>38</v>
      </c>
      <c r="D46" t="s">
        <v>31</v>
      </c>
      <c r="E46">
        <f>'weight per part'!C55/'weight per part'!$C$45</f>
        <v>0.17842679121270016</v>
      </c>
      <c r="F46">
        <f>'weight per part'!D55/'weight per part'!$D$45</f>
        <v>0.13770688237845838</v>
      </c>
      <c r="G46">
        <f>'weight per part'!E55/'weight per part'!$E$45</f>
        <v>0.13318254455742734</v>
      </c>
      <c r="H46">
        <f>'weight per part'!F55/'weight per part'!$F$45</f>
        <v>0.13287671971902271</v>
      </c>
      <c r="I46">
        <f>'weight per part'!G55/'weight per part'!$G$45</f>
        <v>0.13812575674480021</v>
      </c>
      <c r="J46">
        <f>'weight per part'!H55/'weight per part'!$H$45</f>
        <v>0.13469038745867873</v>
      </c>
      <c r="K46">
        <f>'weight per part'!I55/'weight per part'!$I$45</f>
        <v>0.13298376705967982</v>
      </c>
      <c r="L46">
        <f>'weight per part'!J55/'weight per part'!$J$45</f>
        <v>0.13279465430201459</v>
      </c>
      <c r="M46">
        <f>'weight per part'!K55/'weight per part'!$K$45</f>
        <v>0</v>
      </c>
      <c r="N46">
        <f>'weight per part'!L55/'weight per part'!$L$45</f>
        <v>0</v>
      </c>
      <c r="O46">
        <f>'weight per part'!M55/'weight per part'!$M$45</f>
        <v>0</v>
      </c>
      <c r="P46">
        <f>'weight per part'!N55/'weight per part'!$N$45</f>
        <v>0</v>
      </c>
    </row>
    <row r="47" spans="1:16" x14ac:dyDescent="0.2">
      <c r="A47" s="9" t="s">
        <v>23</v>
      </c>
      <c r="B47" s="9" t="s">
        <v>19</v>
      </c>
      <c r="C47" s="9" t="s">
        <v>38</v>
      </c>
      <c r="D47" t="s">
        <v>32</v>
      </c>
      <c r="E47">
        <f>'weight per part'!C56/'weight per part'!$C$45</f>
        <v>1.5402146983380218E-2</v>
      </c>
      <c r="F47">
        <f>'weight per part'!D56/'weight per part'!$D$45</f>
        <v>7.7846809820470075E-3</v>
      </c>
      <c r="G47">
        <f>'weight per part'!E56/'weight per part'!$E$45</f>
        <v>8.5650689943970182E-3</v>
      </c>
      <c r="H47">
        <f>'weight per part'!F56/'weight per part'!$F$45</f>
        <v>8.4095943900404802E-3</v>
      </c>
      <c r="I47">
        <f>'weight per part'!G56/'weight per part'!$G$45</f>
        <v>8.3228940824307193E-3</v>
      </c>
      <c r="J47">
        <f>'weight per part'!H56/'weight per part'!$H$45</f>
        <v>9.1114299340595371E-3</v>
      </c>
      <c r="K47">
        <f>'weight per part'!I56/'weight per part'!$I$45</f>
        <v>1.0013308016188219E-2</v>
      </c>
      <c r="L47">
        <f>'weight per part'!J56/'weight per part'!$J$45</f>
        <v>1.0282818520849606E-2</v>
      </c>
      <c r="M47">
        <f>'weight per part'!K56/'weight per part'!$K$45</f>
        <v>0</v>
      </c>
      <c r="N47">
        <f>'weight per part'!L56/'weight per part'!$L$45</f>
        <v>0</v>
      </c>
      <c r="O47">
        <f>'weight per part'!M56/'weight per part'!$M$45</f>
        <v>0</v>
      </c>
      <c r="P47">
        <f>'weight per part'!N56/'weight per part'!$N$45</f>
        <v>0</v>
      </c>
    </row>
    <row r="48" spans="1:16" x14ac:dyDescent="0.2">
      <c r="A48" s="9" t="s">
        <v>23</v>
      </c>
      <c r="B48" s="9" t="s">
        <v>19</v>
      </c>
      <c r="C48" s="9" t="s">
        <v>38</v>
      </c>
      <c r="D48" t="s">
        <v>18</v>
      </c>
      <c r="E48">
        <f>'weight per part'!C57/'weight per part'!$C$45</f>
        <v>0</v>
      </c>
      <c r="F48">
        <f>'weight per part'!D57/'weight per part'!$D$45</f>
        <v>0</v>
      </c>
      <c r="G48">
        <f>'weight per part'!E57/'weight per part'!$E$45</f>
        <v>0</v>
      </c>
      <c r="H48">
        <f>'weight per part'!F57/'weight per part'!$F$45</f>
        <v>0</v>
      </c>
      <c r="I48">
        <f>'weight per part'!G57/'weight per part'!$G$45</f>
        <v>0</v>
      </c>
      <c r="J48">
        <f>'weight per part'!H57/'weight per part'!$H$45</f>
        <v>9.194673238558479E-3</v>
      </c>
      <c r="K48">
        <f>'weight per part'!I57/'weight per part'!$I$45</f>
        <v>9.7452257193010386E-3</v>
      </c>
      <c r="L48">
        <f>'weight per part'!J57/'weight per part'!$J$45</f>
        <v>9.8717050339203645E-3</v>
      </c>
      <c r="M48">
        <f>'weight per part'!K57/'weight per part'!$K$45</f>
        <v>0</v>
      </c>
      <c r="N48">
        <f>'weight per part'!L57/'weight per part'!$L$45</f>
        <v>0</v>
      </c>
      <c r="O48">
        <f>'weight per part'!M57/'weight per part'!$M$45</f>
        <v>0</v>
      </c>
      <c r="P48">
        <f>'weight per part'!N57/'weight per part'!$N$45</f>
        <v>0</v>
      </c>
    </row>
    <row r="49" spans="1:16" x14ac:dyDescent="0.2">
      <c r="A49" s="9" t="s">
        <v>23</v>
      </c>
      <c r="B49" s="9" t="s">
        <v>19</v>
      </c>
      <c r="C49" s="9" t="s">
        <v>38</v>
      </c>
      <c r="D49" t="s">
        <v>63</v>
      </c>
      <c r="E49">
        <f>'weight per part'!C49/'weight per part'!$C$45</f>
        <v>3.8197112084256406E-2</v>
      </c>
      <c r="F49">
        <f>'weight per part'!D49/'weight per part'!$C$45</f>
        <v>0</v>
      </c>
      <c r="G49">
        <f>'weight per part'!E49/'weight per part'!$C$45</f>
        <v>0</v>
      </c>
      <c r="H49">
        <f>'weight per part'!F49/'weight per part'!$C$45</f>
        <v>0</v>
      </c>
      <c r="I49">
        <f>'weight per part'!G49/'weight per part'!$C$45</f>
        <v>0</v>
      </c>
      <c r="J49">
        <f>'weight per part'!H49/'weight per part'!$C$45</f>
        <v>0</v>
      </c>
      <c r="K49">
        <f>'weight per part'!I49/'weight per part'!$C$45</f>
        <v>0</v>
      </c>
      <c r="L49">
        <f>'weight per part'!J49/'weight per part'!$C$45</f>
        <v>0</v>
      </c>
      <c r="M49">
        <f>'weight per part'!K49/'weight per part'!$C$45</f>
        <v>0</v>
      </c>
      <c r="N49">
        <f>'weight per part'!L49/'weight per part'!$C$45</f>
        <v>0</v>
      </c>
      <c r="O49">
        <f>'weight per part'!M49/'weight per part'!$C$45</f>
        <v>0</v>
      </c>
      <c r="P49">
        <f>'weight per part'!N49/'weight per part'!$C$45</f>
        <v>0</v>
      </c>
    </row>
    <row r="50" spans="1:16" x14ac:dyDescent="0.2">
      <c r="A50" s="9" t="s">
        <v>23</v>
      </c>
      <c r="B50" s="9" t="s">
        <v>21</v>
      </c>
      <c r="C50" s="9" t="s">
        <v>38</v>
      </c>
      <c r="D50" t="s">
        <v>12</v>
      </c>
      <c r="E50">
        <f>'weight per part'!C60/'weight per part'!$C$59</f>
        <v>1.5504692949246428E-2</v>
      </c>
      <c r="F50">
        <f>'weight per part'!D60/'weight per part'!$D$59</f>
        <v>2.0503389224118537E-2</v>
      </c>
      <c r="G50">
        <f>'weight per part'!E60/'weight per part'!$E$59</f>
        <v>2.5231436559351773E-2</v>
      </c>
      <c r="H50">
        <f>'weight per part'!F60/'weight per part'!$F$59</f>
        <v>2.4642493160327291E-2</v>
      </c>
      <c r="I50">
        <f>'weight per part'!G60/'weight per part'!$G$59</f>
        <v>2.2886445402086168E-2</v>
      </c>
      <c r="J50">
        <f>'weight per part'!H60/'weight per part'!$H$59</f>
        <v>2.4369888086909489E-2</v>
      </c>
      <c r="K50">
        <f>'weight per part'!I60/'weight per part'!$I$59</f>
        <v>2.3856494263003781E-2</v>
      </c>
      <c r="L50">
        <f>'weight per part'!J60/'weight per part'!$J$59</f>
        <v>2.325327001773517E-2</v>
      </c>
      <c r="M50">
        <f>'weight per part'!K60/'weight per part'!$K$59</f>
        <v>9.6471226120876982E-2</v>
      </c>
      <c r="N50">
        <f>'weight per part'!L60/'weight per part'!$L$59</f>
        <v>9.1457745879959043E-2</v>
      </c>
      <c r="O50">
        <f>'weight per part'!M60/'weight per part'!$M$59</f>
        <v>1</v>
      </c>
      <c r="P50">
        <f>'weight per part'!N60/'weight per part'!$N$59</f>
        <v>0.42524916943521596</v>
      </c>
    </row>
    <row r="51" spans="1:16" x14ac:dyDescent="0.2">
      <c r="A51" s="9" t="s">
        <v>23</v>
      </c>
      <c r="B51" s="9" t="s">
        <v>21</v>
      </c>
      <c r="C51" s="9" t="s">
        <v>38</v>
      </c>
      <c r="D51" t="s">
        <v>13</v>
      </c>
      <c r="E51">
        <f>'weight per part'!C61/'weight per part'!$C$59</f>
        <v>0</v>
      </c>
      <c r="F51">
        <f>'weight per part'!D61/'weight per part'!$D$59</f>
        <v>0.13358605760071252</v>
      </c>
      <c r="G51">
        <f>'weight per part'!E61/'weight per part'!$E$59</f>
        <v>6.230722482029049E-2</v>
      </c>
      <c r="H51">
        <f>'weight per part'!F61/'weight per part'!$F$59</f>
        <v>9.1314464566396081E-2</v>
      </c>
      <c r="I51">
        <f>'weight per part'!G61/'weight per part'!$G$59</f>
        <v>0.1015728594442577</v>
      </c>
      <c r="J51">
        <f>'weight per part'!H61/'weight per part'!$H$59</f>
        <v>0.10848194292362204</v>
      </c>
      <c r="K51">
        <f>'weight per part'!I61/'weight per part'!$I$59</f>
        <v>0.14116545930733745</v>
      </c>
      <c r="L51">
        <f>'weight per part'!J61/'weight per part'!$J$59</f>
        <v>0.15466451855646429</v>
      </c>
      <c r="M51">
        <f>'weight per part'!K61/'weight per part'!$K$59</f>
        <v>0</v>
      </c>
      <c r="N51">
        <f>'weight per part'!L61/'weight per part'!$L$59</f>
        <v>0</v>
      </c>
      <c r="O51">
        <f>'weight per part'!M61/'weight per part'!$M$59</f>
        <v>0</v>
      </c>
      <c r="P51">
        <f>'weight per part'!N61/'weight per part'!$N$59</f>
        <v>0.57475083056478404</v>
      </c>
    </row>
    <row r="52" spans="1:16" x14ac:dyDescent="0.2">
      <c r="A52" s="9" t="s">
        <v>23</v>
      </c>
      <c r="B52" s="9" t="s">
        <v>21</v>
      </c>
      <c r="C52" s="9" t="s">
        <v>38</v>
      </c>
      <c r="D52" t="s">
        <v>14</v>
      </c>
      <c r="E52">
        <f>'weight per part'!C62/'weight per part'!$C$59</f>
        <v>0</v>
      </c>
      <c r="F52">
        <f>'weight per part'!D62/'weight per part'!$D$59</f>
        <v>2.5141244169679316E-2</v>
      </c>
      <c r="G52">
        <f>'weight per part'!E62/'weight per part'!$E$59</f>
        <v>6.2540704456816879E-2</v>
      </c>
      <c r="H52">
        <f>'weight per part'!F62/'weight per part'!$F$59</f>
        <v>3.6662656425806309E-2</v>
      </c>
      <c r="I52">
        <f>'weight per part'!G62/'weight per part'!$G$59</f>
        <v>3.3984492176517944E-2</v>
      </c>
      <c r="J52">
        <f>'weight per part'!H62/'weight per part'!$H$59</f>
        <v>3.6296149982904938E-2</v>
      </c>
      <c r="K52">
        <f>'weight per part'!I62/'weight per part'!$I$59</f>
        <v>1.7711804882007746E-2</v>
      </c>
      <c r="L52">
        <f>'weight per part'!J62/'weight per part'!$J$59</f>
        <v>8.6246712452283745E-3</v>
      </c>
      <c r="M52">
        <f>'weight per part'!K62/'weight per part'!$K$59</f>
        <v>0</v>
      </c>
      <c r="N52">
        <f>'weight per part'!L62/'weight per part'!$L$59</f>
        <v>0</v>
      </c>
      <c r="O52">
        <f>'weight per part'!M62/'weight per part'!$M$59</f>
        <v>0</v>
      </c>
      <c r="P52">
        <f>'weight per part'!N62/'weight per part'!$N$59</f>
        <v>0</v>
      </c>
    </row>
    <row r="53" spans="1:16" x14ac:dyDescent="0.2">
      <c r="A53" s="9" t="s">
        <v>23</v>
      </c>
      <c r="B53" s="9" t="s">
        <v>21</v>
      </c>
      <c r="C53" s="9" t="s">
        <v>38</v>
      </c>
      <c r="D53" t="s">
        <v>15</v>
      </c>
      <c r="E53">
        <f>'weight per part'!C64/'weight per part'!$C$59</f>
        <v>0</v>
      </c>
      <c r="F53">
        <f>'weight per part'!D64/'weight per part'!$D$59</f>
        <v>0</v>
      </c>
      <c r="G53">
        <f>'weight per part'!E64/'weight per part'!$E$59</f>
        <v>5.8306232867088401E-2</v>
      </c>
      <c r="H53">
        <f>'weight per part'!F64/'weight per part'!$F$59</f>
        <v>5.1270482200079709E-2</v>
      </c>
      <c r="I53">
        <f>'weight per part'!G64/'weight per part'!$G$59</f>
        <v>3.1683488888136706E-2</v>
      </c>
      <c r="J53">
        <f>'weight per part'!H64/'weight per part'!$H$59</f>
        <v>3.3838630240298609E-2</v>
      </c>
      <c r="K53">
        <f>'weight per part'!I64/'weight per part'!$I$59</f>
        <v>1.6512583747115311E-2</v>
      </c>
      <c r="L53">
        <f>'weight per part'!J64/'weight per part'!$J$59</f>
        <v>8.0407167522967386E-3</v>
      </c>
      <c r="M53">
        <f>'weight per part'!K64/'weight per part'!$K$59</f>
        <v>0</v>
      </c>
      <c r="N53">
        <f>'weight per part'!L64/'weight per part'!$L$59</f>
        <v>0</v>
      </c>
      <c r="O53">
        <f>'weight per part'!M64/'weight per part'!$M$59</f>
        <v>0</v>
      </c>
      <c r="P53">
        <f>'weight per part'!N64/'weight per part'!$N$59</f>
        <v>0</v>
      </c>
    </row>
    <row r="54" spans="1:16" x14ac:dyDescent="0.2">
      <c r="A54" s="9" t="s">
        <v>23</v>
      </c>
      <c r="B54" s="9" t="s">
        <v>21</v>
      </c>
      <c r="C54" s="9" t="s">
        <v>38</v>
      </c>
      <c r="D54" t="s">
        <v>16</v>
      </c>
      <c r="E54">
        <f>'weight per part'!C65/'weight per part'!$C$59</f>
        <v>0.41127567629939676</v>
      </c>
      <c r="F54">
        <f>'weight per part'!D65/'weight per part'!$D$59</f>
        <v>0.3987099035985891</v>
      </c>
      <c r="G54">
        <f>'weight per part'!E65/'weight per part'!$E$59</f>
        <v>0.38117772623709983</v>
      </c>
      <c r="H54">
        <f>'weight per part'!F65/'weight per part'!$F$59</f>
        <v>0.38452914096160978</v>
      </c>
      <c r="I54">
        <f>'weight per part'!G65/'weight per part'!$G$59</f>
        <v>0.39512870044908732</v>
      </c>
      <c r="J54">
        <f>'weight per part'!H65/'weight per part'!$H$59</f>
        <v>0.4010323113468352</v>
      </c>
      <c r="K54">
        <f>'weight per part'!I65/'weight per part'!$I$59</f>
        <v>0.35603171028953734</v>
      </c>
      <c r="L54">
        <f>'weight per part'!J65/'weight per part'!$J$59</f>
        <v>0.35664040242640727</v>
      </c>
      <c r="M54">
        <f>'weight per part'!K65/'weight per part'!$K$59</f>
        <v>0.41506849010975844</v>
      </c>
      <c r="N54">
        <f>'weight per part'!L65/'weight per part'!$L$59</f>
        <v>0.50278118514888304</v>
      </c>
      <c r="O54">
        <f>'weight per part'!M65/'weight per part'!$M$59</f>
        <v>0</v>
      </c>
      <c r="P54">
        <f>'weight per part'!N65/'weight per part'!$N$59</f>
        <v>0</v>
      </c>
    </row>
    <row r="55" spans="1:16" x14ac:dyDescent="0.2">
      <c r="A55" s="9" t="s">
        <v>23</v>
      </c>
      <c r="B55" s="9" t="s">
        <v>21</v>
      </c>
      <c r="C55" s="9" t="s">
        <v>38</v>
      </c>
      <c r="D55" t="s">
        <v>17</v>
      </c>
      <c r="E55">
        <f>'weight per part'!C66/'weight per part'!$C$59</f>
        <v>0.15093965258006034</v>
      </c>
      <c r="F55">
        <f>'weight per part'!D66/'weight per part'!$D$59</f>
        <v>0.11102946460261019</v>
      </c>
      <c r="G55">
        <f>'weight per part'!E66/'weight per part'!$E$59</f>
        <v>0.11581960717936196</v>
      </c>
      <c r="H55">
        <f>'weight per part'!F66/'weight per part'!$F$59</f>
        <v>0.11500744974460583</v>
      </c>
      <c r="I55">
        <f>'weight per part'!G66/'weight per part'!$G$59</f>
        <v>0.11331252918929817</v>
      </c>
      <c r="J55">
        <f>'weight per part'!H66/'weight per part'!$H$59</f>
        <v>0.11871983806545368</v>
      </c>
      <c r="K55">
        <f>'weight per part'!I66/'weight per part'!$I$59</f>
        <v>0.13391694385271882</v>
      </c>
      <c r="L55">
        <f>'weight per part'!J66/'weight per part'!$J$59</f>
        <v>0.13580070425106855</v>
      </c>
      <c r="M55">
        <f>'weight per part'!K66/'weight per part'!$K$59</f>
        <v>0.47157562633156314</v>
      </c>
      <c r="N55">
        <f>'weight per part'!L66/'weight per part'!$L$59</f>
        <v>0.38544150781489955</v>
      </c>
      <c r="O55">
        <f>'weight per part'!M66/'weight per part'!$M$59</f>
        <v>0</v>
      </c>
      <c r="P55">
        <f>'weight per part'!N66/'weight per part'!$N$59</f>
        <v>0</v>
      </c>
    </row>
    <row r="56" spans="1:16" x14ac:dyDescent="0.2">
      <c r="A56" s="9" t="s">
        <v>23</v>
      </c>
      <c r="B56" s="9" t="s">
        <v>21</v>
      </c>
      <c r="C56" s="9" t="s">
        <v>38</v>
      </c>
      <c r="D56" t="s">
        <v>29</v>
      </c>
      <c r="E56">
        <f>'weight per part'!C67/'weight per part'!$C$59</f>
        <v>1.5880491945234672E-2</v>
      </c>
      <c r="F56">
        <f>'weight per part'!D67/'weight per part'!$D$59</f>
        <v>1.4117510188142602E-2</v>
      </c>
      <c r="G56">
        <f>'weight per part'!E67/'weight per part'!$E$59</f>
        <v>1.4023868890312593E-2</v>
      </c>
      <c r="H56">
        <f>'weight per part'!F67/'weight per part'!$F$59</f>
        <v>1.3975969213519143E-2</v>
      </c>
      <c r="I56">
        <f>'weight per part'!G67/'weight per part'!$G$59</f>
        <v>1.3951574049575885E-2</v>
      </c>
      <c r="J56">
        <f>'weight per part'!H67/'weight per part'!$H$59</f>
        <v>1.4132632955173337E-2</v>
      </c>
      <c r="K56">
        <f>'weight per part'!I67/'weight per part'!$I$59</f>
        <v>1.5436158697324408E-2</v>
      </c>
      <c r="L56">
        <f>'weight per part'!J67/'weight per part'!$J$59</f>
        <v>1.5392660333023967E-2</v>
      </c>
      <c r="M56">
        <f>'weight per part'!K67/'weight per part'!$K$59</f>
        <v>1.6884657437801414E-2</v>
      </c>
      <c r="N56">
        <f>'weight per part'!L67/'weight per part'!$L$59</f>
        <v>2.0319561156258381E-2</v>
      </c>
      <c r="O56">
        <f>'weight per part'!M67/'weight per part'!$M$59</f>
        <v>0</v>
      </c>
      <c r="P56">
        <f>'weight per part'!N67/'weight per part'!$N$59</f>
        <v>0</v>
      </c>
    </row>
    <row r="57" spans="1:16" x14ac:dyDescent="0.2">
      <c r="A57" s="9" t="s">
        <v>23</v>
      </c>
      <c r="B57" s="9" t="s">
        <v>21</v>
      </c>
      <c r="C57" s="9" t="s">
        <v>38</v>
      </c>
      <c r="D57" t="s">
        <v>30</v>
      </c>
      <c r="E57">
        <f>'weight per part'!C68/'weight per part'!$C$59</f>
        <v>0.16142637288051995</v>
      </c>
      <c r="F57">
        <f>'weight per part'!D68/'weight per part'!$D$59</f>
        <v>0.18093860584419019</v>
      </c>
      <c r="G57">
        <f>'weight per part'!E68/'weight per part'!$E$59</f>
        <v>0.16056323218732005</v>
      </c>
      <c r="H57">
        <f>'weight per part'!F68/'weight per part'!$F$59</f>
        <v>0.16324036389010438</v>
      </c>
      <c r="I57">
        <f>'weight per part'!G68/'weight per part'!$G$59</f>
        <v>0.17045476877916241</v>
      </c>
      <c r="J57">
        <f>'weight per part'!H68/'weight per part'!$H$59</f>
        <v>0.14116903768618289</v>
      </c>
      <c r="K57">
        <f>'weight per part'!I68/'weight per part'!$I$59</f>
        <v>0.16341076713828523</v>
      </c>
      <c r="L57">
        <f>'weight per part'!J68/'weight per part'!$J$59</f>
        <v>0.16547013216787682</v>
      </c>
      <c r="M57">
        <f>'weight per part'!K68/'weight per part'!$K$59</f>
        <v>0</v>
      </c>
      <c r="N57">
        <f>'weight per part'!L68/'weight per part'!$L$59</f>
        <v>0</v>
      </c>
      <c r="O57">
        <f>'weight per part'!M68/'weight per part'!$M$59</f>
        <v>0</v>
      </c>
      <c r="P57">
        <f>'weight per part'!N68/'weight per part'!$N$59</f>
        <v>0</v>
      </c>
    </row>
    <row r="58" spans="1:16" x14ac:dyDescent="0.2">
      <c r="A58" s="9" t="s">
        <v>23</v>
      </c>
      <c r="B58" s="9" t="s">
        <v>21</v>
      </c>
      <c r="C58" s="9" t="s">
        <v>38</v>
      </c>
      <c r="D58" t="s">
        <v>31</v>
      </c>
      <c r="E58">
        <f>'weight per part'!C69/'weight per part'!$C$59</f>
        <v>0.13779780359785762</v>
      </c>
      <c r="F58">
        <f>'weight per part'!D69/'weight per part'!$D$59</f>
        <v>0.1094211445111322</v>
      </c>
      <c r="G58">
        <f>'weight per part'!E69/'weight per part'!$E$59</f>
        <v>0.11239428190144483</v>
      </c>
      <c r="H58">
        <f>'weight per part'!F69/'weight per part'!$F$59</f>
        <v>0.1118726372673801</v>
      </c>
      <c r="I58">
        <f>'weight per part'!G69/'weight per part'!$G$59</f>
        <v>0.1100047711435065</v>
      </c>
      <c r="J58">
        <f>'weight per part'!H69/'weight per part'!$H$59</f>
        <v>0.1069965497889373</v>
      </c>
      <c r="K58">
        <f>'weight per part'!I69/'weight per part'!$I$59</f>
        <v>0.11479077909845778</v>
      </c>
      <c r="L58">
        <f>'weight per part'!J69/'weight per part'!$J$59</f>
        <v>0.11460938165542546</v>
      </c>
      <c r="M58">
        <f>'weight per part'!K69/'weight per part'!$K$59</f>
        <v>0</v>
      </c>
      <c r="N58">
        <f>'weight per part'!L69/'weight per part'!$L$59</f>
        <v>0</v>
      </c>
      <c r="O58">
        <f>'weight per part'!M69/'weight per part'!$M$59</f>
        <v>0</v>
      </c>
      <c r="P58">
        <f>'weight per part'!N69/'weight per part'!$N$59</f>
        <v>0</v>
      </c>
    </row>
    <row r="59" spans="1:16" x14ac:dyDescent="0.2">
      <c r="A59" s="9" t="s">
        <v>23</v>
      </c>
      <c r="B59" s="9" t="s">
        <v>21</v>
      </c>
      <c r="C59" s="9" t="s">
        <v>38</v>
      </c>
      <c r="D59" t="s">
        <v>32</v>
      </c>
      <c r="E59">
        <f>'weight per part'!C70/'weight per part'!$C$59</f>
        <v>1.1699552535612208E-2</v>
      </c>
      <c r="F59">
        <f>'weight per part'!D70/'weight per part'!$D$59</f>
        <v>6.5526802608252277E-3</v>
      </c>
      <c r="G59">
        <f>'weight per part'!E70/'weight per part'!$E$59</f>
        <v>7.635684900913188E-3</v>
      </c>
      <c r="H59">
        <f>'weight per part'!F70/'weight per part'!$F$59</f>
        <v>7.4843425701714723E-3</v>
      </c>
      <c r="I59">
        <f>'weight per part'!G70/'weight per part'!$G$59</f>
        <v>7.0203704783711584E-3</v>
      </c>
      <c r="J59">
        <f>'weight per part'!H70/'weight per part'!$H$59</f>
        <v>7.5330695717781455E-3</v>
      </c>
      <c r="K59">
        <f>'weight per part'!I70/'weight per part'!$I$59</f>
        <v>8.5667320327233228E-3</v>
      </c>
      <c r="L59">
        <f>'weight per part'!J70/'weight per part'!$J$59</f>
        <v>8.7945882698481428E-3</v>
      </c>
      <c r="M59">
        <f>'weight per part'!K70/'weight per part'!$K$59</f>
        <v>0</v>
      </c>
      <c r="N59">
        <f>'weight per part'!L70/'weight per part'!$L$59</f>
        <v>0</v>
      </c>
      <c r="O59">
        <f>'weight per part'!M70/'weight per part'!$M$59</f>
        <v>0</v>
      </c>
      <c r="P59">
        <f>'weight per part'!N70/'weight per part'!$N$59</f>
        <v>0</v>
      </c>
    </row>
    <row r="60" spans="1:16" x14ac:dyDescent="0.2">
      <c r="A60" s="9" t="s">
        <v>23</v>
      </c>
      <c r="B60" s="9" t="s">
        <v>21</v>
      </c>
      <c r="C60" s="9" t="s">
        <v>38</v>
      </c>
      <c r="D60" t="s">
        <v>18</v>
      </c>
      <c r="E60">
        <f>'weight per part'!C71/'weight per part'!$C$59</f>
        <v>0</v>
      </c>
      <c r="F60">
        <f>'weight per part'!D71/'weight per part'!$D$59</f>
        <v>0</v>
      </c>
      <c r="G60">
        <f>'weight per part'!E71/'weight per part'!$E$59</f>
        <v>0</v>
      </c>
      <c r="H60">
        <f>'weight per part'!F71/'weight per part'!$F$59</f>
        <v>0</v>
      </c>
      <c r="I60">
        <f>'weight per part'!G71/'weight per part'!$G$59</f>
        <v>0</v>
      </c>
      <c r="J60">
        <f>'weight per part'!H71/'weight per part'!$H$59</f>
        <v>7.4299493519043623E-3</v>
      </c>
      <c r="K60">
        <f>'weight per part'!I71/'weight per part'!$I$59</f>
        <v>8.6005666914886966E-3</v>
      </c>
      <c r="L60">
        <f>'weight per part'!J71/'weight per part'!$J$59</f>
        <v>8.7089543246250956E-3</v>
      </c>
      <c r="M60">
        <f>'weight per part'!K71/'weight per part'!$K$59</f>
        <v>0</v>
      </c>
      <c r="N60">
        <f>'weight per part'!L71/'weight per part'!$L$59</f>
        <v>0</v>
      </c>
      <c r="O60">
        <f>'weight per part'!M71/'weight per part'!$M$59</f>
        <v>0</v>
      </c>
      <c r="P60">
        <f>'weight per part'!N71/'weight per part'!$N$59</f>
        <v>0</v>
      </c>
    </row>
    <row r="61" spans="1:16" x14ac:dyDescent="0.2">
      <c r="A61" s="9" t="s">
        <v>23</v>
      </c>
      <c r="B61" s="9" t="s">
        <v>21</v>
      </c>
      <c r="C61" s="9" t="s">
        <v>38</v>
      </c>
      <c r="D61" t="s">
        <v>63</v>
      </c>
      <c r="E61">
        <f>'weight per part'!C63/'weight per part'!$C$59</f>
        <v>9.5475757212071993E-2</v>
      </c>
      <c r="F61">
        <f>'weight per part'!D63/'weight per part'!$C$59</f>
        <v>0</v>
      </c>
      <c r="G61">
        <f>'weight per part'!E63/'weight per part'!$C$59</f>
        <v>0</v>
      </c>
      <c r="H61">
        <f>'weight per part'!F63/'weight per part'!$C$59</f>
        <v>0</v>
      </c>
      <c r="I61">
        <f>'weight per part'!G63/'weight per part'!$C$59</f>
        <v>0</v>
      </c>
      <c r="J61">
        <f>'weight per part'!H63/'weight per part'!$C$59</f>
        <v>0</v>
      </c>
      <c r="K61">
        <f>'weight per part'!I63/'weight per part'!$C$59</f>
        <v>0</v>
      </c>
      <c r="L61">
        <f>'weight per part'!J63/'weight per part'!$C$59</f>
        <v>0</v>
      </c>
      <c r="M61">
        <f>'weight per part'!K63/'weight per part'!$C$59</f>
        <v>0</v>
      </c>
      <c r="N61">
        <f>'weight per part'!L63/'weight per part'!$C$59</f>
        <v>0</v>
      </c>
      <c r="O61">
        <f>'weight per part'!M63/'weight per part'!$C$59</f>
        <v>0</v>
      </c>
      <c r="P61">
        <f>'weight per part'!N63/'weight per part'!$C$59</f>
        <v>0</v>
      </c>
    </row>
    <row r="62" spans="1:16" x14ac:dyDescent="0.2">
      <c r="A62" s="9" t="s">
        <v>23</v>
      </c>
      <c r="B62" s="9" t="s">
        <v>22</v>
      </c>
      <c r="C62" s="9" t="s">
        <v>38</v>
      </c>
      <c r="D62" t="s">
        <v>12</v>
      </c>
      <c r="E62">
        <f>'weight per part'!C74/'weight per part'!$C$73</f>
        <v>1.4189801976158552E-2</v>
      </c>
      <c r="F62">
        <f>'weight per part'!D74/'weight per part'!$D$73</f>
        <v>1.9747842246680879E-2</v>
      </c>
      <c r="G62">
        <f>'weight per part'!E74/'weight per part'!$E$73</f>
        <v>2.4374314481039907E-2</v>
      </c>
      <c r="H62">
        <f>'weight per part'!F74/'weight per part'!$F$73</f>
        <v>2.3787437088648753E-2</v>
      </c>
      <c r="I62">
        <f>'weight per part'!G74/'weight per part'!$G$73</f>
        <v>2.2047684511170718E-2</v>
      </c>
      <c r="J62">
        <f>'weight per part'!H74/'weight per part'!$H$73</f>
        <v>2.3479116589442843E-2</v>
      </c>
      <c r="K62">
        <f>'weight per part'!I74/'weight per part'!$I$73</f>
        <v>2.1347332386123376E-2</v>
      </c>
      <c r="L62">
        <f>'weight per part'!J74/'weight per part'!$J$73</f>
        <v>2.0863911188409825E-2</v>
      </c>
      <c r="M62">
        <f>'weight per part'!K74/'weight per part'!$K$73</f>
        <v>9.6966156302225395E-2</v>
      </c>
      <c r="N62">
        <f>'weight per part'!L74/'weight per part'!$L$73</f>
        <v>9.2022998007835283E-2</v>
      </c>
      <c r="O62">
        <f>'weight per part'!M74/'weight per part'!$M$73</f>
        <v>1</v>
      </c>
      <c r="P62">
        <f>'weight per part'!N74/'weight per part'!$N$73</f>
        <v>0.42524916943521596</v>
      </c>
    </row>
    <row r="63" spans="1:16" x14ac:dyDescent="0.2">
      <c r="A63" s="9" t="s">
        <v>23</v>
      </c>
      <c r="B63" s="9" t="s">
        <v>22</v>
      </c>
      <c r="C63" s="9" t="s">
        <v>38</v>
      </c>
      <c r="D63" t="s">
        <v>13</v>
      </c>
      <c r="E63">
        <f>'weight per part'!C75/'weight per part'!$C$73</f>
        <v>0</v>
      </c>
      <c r="F63">
        <f>'weight per part'!D75/'weight per part'!$D$73</f>
        <v>0.12864034959712919</v>
      </c>
      <c r="G63">
        <f>'weight per part'!E75/'weight per part'!$E$73</f>
        <v>6.0182857254656386E-2</v>
      </c>
      <c r="H63">
        <f>'weight per part'!F75/'weight per part'!$F$73</f>
        <v>8.8134099542727537E-2</v>
      </c>
      <c r="I63">
        <f>'weight per part'!G75/'weight per part'!$G$73</f>
        <v>9.7835254809785194E-2</v>
      </c>
      <c r="J63">
        <f>'weight per part'!H75/'weight per part'!$H$73</f>
        <v>0.10450227455387594</v>
      </c>
      <c r="K63">
        <f>'weight per part'!I75/'weight per part'!$I$73</f>
        <v>0.12635580325245796</v>
      </c>
      <c r="L63">
        <f>'weight per part'!J75/'weight per part'!$J$73</f>
        <v>0.13883603711280287</v>
      </c>
      <c r="M63">
        <f>'weight per part'!K75/'weight per part'!$K$73</f>
        <v>0</v>
      </c>
      <c r="N63">
        <f>'weight per part'!L75/'weight per part'!$L$73</f>
        <v>0</v>
      </c>
      <c r="O63">
        <f>'weight per part'!M75/'weight per part'!$M$73</f>
        <v>0</v>
      </c>
      <c r="P63">
        <f>'weight per part'!N75/'weight per part'!$N$73</f>
        <v>0.57475083056478393</v>
      </c>
    </row>
    <row r="64" spans="1:16" x14ac:dyDescent="0.2">
      <c r="A64" s="9" t="s">
        <v>23</v>
      </c>
      <c r="B64" s="9" t="s">
        <v>22</v>
      </c>
      <c r="C64" s="9" t="s">
        <v>38</v>
      </c>
      <c r="D64" t="s">
        <v>14</v>
      </c>
      <c r="E64">
        <f>'weight per part'!C76/'weight per part'!$C$73</f>
        <v>0</v>
      </c>
      <c r="F64">
        <f>'weight per part'!D76/'weight per part'!$D$73</f>
        <v>2.4210449034743297E-2</v>
      </c>
      <c r="G64">
        <f>'weight per part'!E76/'weight per part'!$E$73</f>
        <v>6.0408376392725283E-2</v>
      </c>
      <c r="H64">
        <f>'weight per part'!F76/'weight per part'!$F$73</f>
        <v>3.5385743389902462E-2</v>
      </c>
      <c r="I64">
        <f>'weight per part'!G76/'weight per part'!$G$73</f>
        <v>3.2733955407600296E-2</v>
      </c>
      <c r="J64">
        <f>'weight per part'!H76/'weight per part'!$H$73</f>
        <v>3.496462294589172E-2</v>
      </c>
      <c r="K64">
        <f>'weight per part'!I76/'weight per part'!$I$73</f>
        <v>1.5853660972720469E-2</v>
      </c>
      <c r="L64">
        <f>'weight per part'!J76/'weight per part'!$J$73</f>
        <v>7.7420159986539049E-3</v>
      </c>
      <c r="M64">
        <f>'weight per part'!K76/'weight per part'!$K$73</f>
        <v>0</v>
      </c>
      <c r="N64">
        <f>'weight per part'!L76/'weight per part'!$L$73</f>
        <v>0</v>
      </c>
      <c r="O64">
        <f>'weight per part'!M76/'weight per part'!$M$73</f>
        <v>0</v>
      </c>
      <c r="P64">
        <f>'weight per part'!N76/'weight per part'!$N$73</f>
        <v>0</v>
      </c>
    </row>
    <row r="65" spans="1:16" x14ac:dyDescent="0.2">
      <c r="A65" s="9" t="s">
        <v>23</v>
      </c>
      <c r="B65" s="9" t="s">
        <v>22</v>
      </c>
      <c r="C65" s="9" t="s">
        <v>38</v>
      </c>
      <c r="D65" t="s">
        <v>15</v>
      </c>
      <c r="E65">
        <f>'weight per part'!C78/'weight per part'!$C$73</f>
        <v>0</v>
      </c>
      <c r="F65">
        <f>'weight per part'!D78/'weight per part'!$D$73</f>
        <v>0</v>
      </c>
      <c r="G65">
        <f>'weight per part'!E78/'weight per part'!$E$73</f>
        <v>5.6318279297748644E-2</v>
      </c>
      <c r="H65">
        <f>'weight per part'!F78/'weight per part'!$F$73</f>
        <v>4.9484797433596836E-2</v>
      </c>
      <c r="I65">
        <f>'weight per part'!G78/'weight per part'!$G$73</f>
        <v>3.0517622774368924E-2</v>
      </c>
      <c r="J65">
        <f>'weight per part'!H78/'weight per part'!$H$73</f>
        <v>3.2597257502923659E-2</v>
      </c>
      <c r="K65">
        <f>'weight per part'!I78/'weight per part'!$I$73</f>
        <v>1.4780250022760264E-2</v>
      </c>
      <c r="L65">
        <f>'weight per part'!J78/'weight per part'!$J$73</f>
        <v>7.2178238412700744E-3</v>
      </c>
      <c r="M65">
        <f>'weight per part'!K78/'weight per part'!$K$73</f>
        <v>0</v>
      </c>
      <c r="N65">
        <f>'weight per part'!L78/'weight per part'!$L$73</f>
        <v>0</v>
      </c>
      <c r="O65">
        <f>'weight per part'!M78/'weight per part'!$M$73</f>
        <v>0</v>
      </c>
      <c r="P65">
        <f>'weight per part'!N78/'weight per part'!$N$73</f>
        <v>0</v>
      </c>
    </row>
    <row r="66" spans="1:16" x14ac:dyDescent="0.2">
      <c r="A66" s="9" t="s">
        <v>23</v>
      </c>
      <c r="B66" s="9" t="s">
        <v>22</v>
      </c>
      <c r="C66" s="9" t="s">
        <v>38</v>
      </c>
      <c r="D66" t="s">
        <v>16</v>
      </c>
      <c r="E66">
        <f>'weight per part'!C79/'weight per part'!$C$73</f>
        <v>0.46574555726476657</v>
      </c>
      <c r="F66">
        <f>'weight per part'!D79/'weight per part'!$D$73</f>
        <v>0.40785948231479235</v>
      </c>
      <c r="G66">
        <f>'weight per part'!E79/'weight per part'!$E$73</f>
        <v>0.38920064466550164</v>
      </c>
      <c r="H66">
        <f>'weight per part'!F79/'weight per part'!$F$73</f>
        <v>0.39280293115105797</v>
      </c>
      <c r="I66">
        <f>'weight per part'!G79/'weight per part'!$G$73</f>
        <v>0.40408094382045417</v>
      </c>
      <c r="J66">
        <f>'weight per part'!H79/'weight per part'!$H$73</f>
        <v>0.41027510652389448</v>
      </c>
      <c r="K66">
        <f>'weight per part'!I79/'weight per part'!$I$73</f>
        <v>0.42127029694141055</v>
      </c>
      <c r="L66">
        <f>'weight per part'!J79/'weight per part'!$J$73</f>
        <v>0.42350457254576573</v>
      </c>
      <c r="M66">
        <f>'weight per part'!K79/'weight per part'!$K$73</f>
        <v>0.38241142189495791</v>
      </c>
      <c r="N66">
        <f>'weight per part'!L79/'weight per part'!$L$73</f>
        <v>0.46398162337374199</v>
      </c>
      <c r="O66">
        <f>'weight per part'!M79/'weight per part'!$M$73</f>
        <v>0</v>
      </c>
      <c r="P66">
        <f>'weight per part'!N79/'weight per part'!$N$73</f>
        <v>0</v>
      </c>
    </row>
    <row r="67" spans="1:16" x14ac:dyDescent="0.2">
      <c r="A67" s="9" t="s">
        <v>23</v>
      </c>
      <c r="B67" s="9" t="s">
        <v>22</v>
      </c>
      <c r="C67" s="9" t="s">
        <v>38</v>
      </c>
      <c r="D67" t="s">
        <v>17</v>
      </c>
      <c r="E67">
        <f>'weight per part'!C80/'weight per part'!$C$73</f>
        <v>0.14563822196280685</v>
      </c>
      <c r="F67">
        <f>'weight per part'!D80/'weight per part'!$D$73</f>
        <v>0.12282866096575015</v>
      </c>
      <c r="G67">
        <f>'weight per part'!E80/'weight per part'!$E$73</f>
        <v>0.12816047260224825</v>
      </c>
      <c r="H67">
        <f>'weight per part'!F80/'weight per part'!$F$73</f>
        <v>0.12728476085483298</v>
      </c>
      <c r="I67">
        <f>'weight per part'!G80/'weight per part'!$G$73</f>
        <v>0.12531109756542891</v>
      </c>
      <c r="J67">
        <f>'weight per part'!H80/'weight per part'!$H$73</f>
        <v>0.13013880633736066</v>
      </c>
      <c r="K67">
        <f>'weight per part'!I80/'weight per part'!$I$73</f>
        <v>0.12756404173154443</v>
      </c>
      <c r="L67">
        <f>'weight per part'!J80/'weight per part'!$J$73</f>
        <v>0.12701153059299114</v>
      </c>
      <c r="M67">
        <f>'weight per part'!K80/'weight per part'!$K$73</f>
        <v>0.5065441726562141</v>
      </c>
      <c r="N67">
        <f>'weight per part'!L80/'weight per part'!$L$73</f>
        <v>0.4270354422173272</v>
      </c>
      <c r="O67">
        <f>'weight per part'!M80/'weight per part'!$M$73</f>
        <v>0</v>
      </c>
      <c r="P67">
        <f>'weight per part'!N80/'weight per part'!$N$73</f>
        <v>0</v>
      </c>
    </row>
    <row r="68" spans="1:16" x14ac:dyDescent="0.2">
      <c r="A68" s="9" t="s">
        <v>23</v>
      </c>
      <c r="B68" s="9" t="s">
        <v>22</v>
      </c>
      <c r="C68" s="9" t="s">
        <v>38</v>
      </c>
      <c r="D68" t="s">
        <v>29</v>
      </c>
      <c r="E68">
        <f>'weight per part'!C81/'weight per part'!$C$73</f>
        <v>9.245975539225685E-3</v>
      </c>
      <c r="F68">
        <f>'weight per part'!D81/'weight per part'!$D$73</f>
        <v>8.9254730847574178E-3</v>
      </c>
      <c r="G68">
        <f>'weight per part'!E81/'weight per part'!$E$73</f>
        <v>8.7360753184972072E-3</v>
      </c>
      <c r="H68">
        <f>'weight per part'!F81/'weight per part'!$F$73</f>
        <v>8.7302120694175752E-3</v>
      </c>
      <c r="I68">
        <f>'weight per part'!G81/'weight per part'!$G$73</f>
        <v>8.8125777818976424E-3</v>
      </c>
      <c r="J68">
        <f>'weight per part'!H81/'weight per part'!$H$73</f>
        <v>8.942170576612396E-3</v>
      </c>
      <c r="K68">
        <f>'weight per part'!I81/'weight per part'!$I$73</f>
        <v>9.0348150058730866E-3</v>
      </c>
      <c r="L68">
        <f>'weight per part'!J81/'weight per part'!$J$73</f>
        <v>8.949798051281101E-3</v>
      </c>
      <c r="M68">
        <f>'weight per part'!K81/'weight per part'!$K$73</f>
        <v>1.4078249146602648E-2</v>
      </c>
      <c r="N68">
        <f>'weight per part'!L81/'weight per part'!$L$73</f>
        <v>1.6959936401095593E-2</v>
      </c>
      <c r="O68">
        <f>'weight per part'!M81/'weight per part'!$M$73</f>
        <v>0</v>
      </c>
      <c r="P68">
        <f>'weight per part'!N81/'weight per part'!$N$73</f>
        <v>0</v>
      </c>
    </row>
    <row r="69" spans="1:16" x14ac:dyDescent="0.2">
      <c r="A69" s="9" t="s">
        <v>23</v>
      </c>
      <c r="B69" s="9" t="s">
        <v>22</v>
      </c>
      <c r="C69" s="9" t="s">
        <v>38</v>
      </c>
      <c r="D69" t="s">
        <v>30</v>
      </c>
      <c r="E69">
        <f>'weight per part'!C82/'weight per part'!$C$73</f>
        <v>0.1487497029458118</v>
      </c>
      <c r="F69">
        <f>'weight per part'!D82/'weight per part'!$D$73</f>
        <v>0.1755023224628301</v>
      </c>
      <c r="G69">
        <f>'weight per part'!E82/'weight per part'!$E$73</f>
        <v>0.15612508072732614</v>
      </c>
      <c r="H69">
        <f>'weight per part'!F82/'weight per part'!$F$73</f>
        <v>0.1586249292507777</v>
      </c>
      <c r="I69">
        <f>'weight per part'!G82/'weight per part'!$G$73</f>
        <v>0.16535202559806172</v>
      </c>
      <c r="J69">
        <f>'weight per part'!H82/'weight per part'!$H$73</f>
        <v>0.13698509974888415</v>
      </c>
      <c r="K69">
        <f>'weight per part'!I82/'weight per part'!$I$73</f>
        <v>0.14743207619024404</v>
      </c>
      <c r="L69">
        <f>'weight per part'!J82/'weight per part'!$J$73</f>
        <v>0.14984628235775174</v>
      </c>
      <c r="M69">
        <f>'weight per part'!K82/'weight per part'!$K$73</f>
        <v>0</v>
      </c>
      <c r="N69">
        <f>'weight per part'!L82/'weight per part'!$L$73</f>
        <v>0</v>
      </c>
      <c r="O69">
        <f>'weight per part'!M82/'weight per part'!$M$73</f>
        <v>0</v>
      </c>
      <c r="P69">
        <f>'weight per part'!N82/'weight per part'!$N$73</f>
        <v>0</v>
      </c>
    </row>
    <row r="70" spans="1:16" x14ac:dyDescent="0.2">
      <c r="A70" s="9" t="s">
        <v>23</v>
      </c>
      <c r="B70" s="9" t="s">
        <v>22</v>
      </c>
      <c r="C70" s="9" t="s">
        <v>38</v>
      </c>
      <c r="D70" t="s">
        <v>31</v>
      </c>
      <c r="E70">
        <f>'weight per part'!C83/'weight per part'!$C$73</f>
        <v>0.12482691177366227</v>
      </c>
      <c r="F70">
        <f>'weight per part'!D83/'weight per part'!$D$73</f>
        <v>0.10587699540072852</v>
      </c>
      <c r="G70">
        <f>'weight per part'!E83/'weight per part'!$E$73</f>
        <v>0.10901219876129076</v>
      </c>
      <c r="H70">
        <f>'weight per part'!F83/'weight per part'!$F$73</f>
        <v>0.10843560956531981</v>
      </c>
      <c r="I70">
        <f>'weight per part'!G83/'weight per part'!$G$73</f>
        <v>0.10644311930255944</v>
      </c>
      <c r="J70">
        <f>'weight per part'!H83/'weight per part'!$H$73</f>
        <v>0.10353495048893926</v>
      </c>
      <c r="K70">
        <f>'weight per part'!I83/'weight per part'!$I$73</f>
        <v>0.10183528326534279</v>
      </c>
      <c r="L70">
        <f>'weight per part'!J83/'weight per part'!$J$73</f>
        <v>0.10150620915898177</v>
      </c>
      <c r="M70">
        <f>'weight per part'!K83/'weight per part'!$K$73</f>
        <v>0</v>
      </c>
      <c r="N70">
        <f>'weight per part'!L83/'weight per part'!$L$73</f>
        <v>0</v>
      </c>
      <c r="O70">
        <f>'weight per part'!M83/'weight per part'!$M$73</f>
        <v>0</v>
      </c>
      <c r="P70">
        <f>'weight per part'!N83/'weight per part'!$N$73</f>
        <v>0</v>
      </c>
    </row>
    <row r="71" spans="1:16" x14ac:dyDescent="0.2">
      <c r="A71" s="9" t="s">
        <v>23</v>
      </c>
      <c r="B71" s="9" t="s">
        <v>22</v>
      </c>
      <c r="C71" s="9" t="s">
        <v>38</v>
      </c>
      <c r="D71" t="s">
        <v>32</v>
      </c>
      <c r="E71">
        <f>'weight per part'!C84/'weight per part'!$C$73</f>
        <v>9.5597313665070575E-3</v>
      </c>
      <c r="F71">
        <f>'weight per part'!D84/'weight per part'!$D$73</f>
        <v>6.4084248925882874E-3</v>
      </c>
      <c r="G71">
        <f>'weight per part'!E84/'weight per part'!$E$73</f>
        <v>7.481700498965742E-3</v>
      </c>
      <c r="H71">
        <f>'weight per part'!F84/'weight per part'!$F$73</f>
        <v>7.3294796537184967E-3</v>
      </c>
      <c r="I71">
        <f>'weight per part'!G84/'weight per part'!$G$73</f>
        <v>6.8657184286730014E-3</v>
      </c>
      <c r="J71">
        <f>'weight per part'!H84/'weight per part'!$H$73</f>
        <v>7.3708526401283347E-3</v>
      </c>
      <c r="K71">
        <f>'weight per part'!I84/'weight per part'!$I$73</f>
        <v>6.7668572741414667E-3</v>
      </c>
      <c r="L71">
        <f>'weight per part'!J84/'weight per part'!$J$73</f>
        <v>6.6351727122103332E-3</v>
      </c>
      <c r="M71">
        <f>'weight per part'!K84/'weight per part'!$K$73</f>
        <v>0</v>
      </c>
      <c r="N71">
        <f>'weight per part'!L84/'weight per part'!$L$73</f>
        <v>0</v>
      </c>
      <c r="O71">
        <f>'weight per part'!M84/'weight per part'!$M$73</f>
        <v>0</v>
      </c>
      <c r="P71">
        <f>'weight per part'!N84/'weight per part'!$N$73</f>
        <v>0</v>
      </c>
    </row>
    <row r="72" spans="1:16" x14ac:dyDescent="0.2">
      <c r="A72" s="9" t="s">
        <v>23</v>
      </c>
      <c r="B72" s="9" t="s">
        <v>22</v>
      </c>
      <c r="C72" s="9" t="s">
        <v>38</v>
      </c>
      <c r="D72" t="s">
        <v>18</v>
      </c>
      <c r="E72">
        <f>'weight per part'!C85/'weight per part'!$C$73</f>
        <v>0</v>
      </c>
      <c r="F72">
        <f>'weight per part'!D85/'weight per part'!$D$73</f>
        <v>0</v>
      </c>
      <c r="G72">
        <f>'weight per part'!E85/'weight per part'!$E$73</f>
        <v>0</v>
      </c>
      <c r="H72">
        <f>'weight per part'!F85/'weight per part'!$F$73</f>
        <v>0</v>
      </c>
      <c r="I72">
        <f>'weight per part'!G85/'weight per part'!$G$73</f>
        <v>0</v>
      </c>
      <c r="J72">
        <f>'weight per part'!H85/'weight per part'!$H$73</f>
        <v>7.2097420920465352E-3</v>
      </c>
      <c r="K72">
        <f>'weight per part'!I85/'weight per part'!$I$73</f>
        <v>7.7595829573812655E-3</v>
      </c>
      <c r="L72">
        <f>'weight per part'!J85/'weight per part'!$J$73</f>
        <v>7.8866464398816699E-3</v>
      </c>
      <c r="M72">
        <f>'weight per part'!K85/'weight per part'!$K$73</f>
        <v>0</v>
      </c>
      <c r="N72">
        <f>'weight per part'!L85/'weight per part'!$L$73</f>
        <v>0</v>
      </c>
      <c r="O72">
        <f>'weight per part'!M85/'weight per part'!$M$73</f>
        <v>0</v>
      </c>
      <c r="P72">
        <f>'weight per part'!N85/'weight per part'!$N$73</f>
        <v>0</v>
      </c>
    </row>
    <row r="73" spans="1:16" x14ac:dyDescent="0.2">
      <c r="A73" s="9" t="s">
        <v>23</v>
      </c>
      <c r="B73" s="9" t="s">
        <v>22</v>
      </c>
      <c r="C73" s="9" t="s">
        <v>38</v>
      </c>
      <c r="D73" t="s">
        <v>63</v>
      </c>
      <c r="E73">
        <f>'weight per part'!C77/'weight per part'!$C$73</f>
        <v>8.2044097171061175E-2</v>
      </c>
      <c r="F73">
        <f>'weight per part'!D77/'weight per part'!$C$73</f>
        <v>0</v>
      </c>
      <c r="G73">
        <f>'weight per part'!E77/'weight per part'!$C$73</f>
        <v>0</v>
      </c>
      <c r="H73">
        <f>'weight per part'!F77/'weight per part'!$C$73</f>
        <v>0</v>
      </c>
      <c r="I73">
        <f>'weight per part'!G77/'weight per part'!$C$73</f>
        <v>0</v>
      </c>
      <c r="J73">
        <f>'weight per part'!H77/'weight per part'!$C$73</f>
        <v>0</v>
      </c>
      <c r="K73">
        <f>'weight per part'!I77/'weight per part'!$C$73</f>
        <v>0</v>
      </c>
      <c r="L73">
        <f>'weight per part'!J77/'weight per part'!$C$73</f>
        <v>0</v>
      </c>
      <c r="M73">
        <f>'weight per part'!K77/'weight per part'!$C$73</f>
        <v>0</v>
      </c>
      <c r="N73">
        <f>'weight per part'!L77/'weight per part'!$C$73</f>
        <v>0</v>
      </c>
      <c r="O73">
        <f>'weight per part'!M77/'weight per part'!$C$73</f>
        <v>0</v>
      </c>
      <c r="P73">
        <f>'weight per part'!N77/'weight per part'!$C$73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4CA62-4C46-0E48-8E70-ADB5E4DE5A11}">
  <dimension ref="A1:N33"/>
  <sheetViews>
    <sheetView workbookViewId="0">
      <selection activeCell="K2" sqref="K2"/>
    </sheetView>
  </sheetViews>
  <sheetFormatPr baseColWidth="10" defaultRowHeight="16" x14ac:dyDescent="0.2"/>
  <sheetData>
    <row r="1" spans="1:14" x14ac:dyDescent="0.2">
      <c r="A1" t="s">
        <v>47</v>
      </c>
      <c r="B1" t="s">
        <v>48</v>
      </c>
      <c r="C1" t="s">
        <v>49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39</v>
      </c>
    </row>
    <row r="2" spans="1:14" x14ac:dyDescent="0.2">
      <c r="A2" t="s">
        <v>20</v>
      </c>
      <c r="B2" t="s">
        <v>38</v>
      </c>
      <c r="C2" t="s">
        <v>12</v>
      </c>
      <c r="D2">
        <f>AVERAGE('material content per part and s'!E2,'material content per part and s'!E14,'material content per part and s'!E26)</f>
        <v>2.3570993228179182E-2</v>
      </c>
      <c r="E2">
        <f>AVERAGE('material content per part and s'!F2,'material content per part and s'!F14,'material content per part and s'!F26)</f>
        <v>2.9341454420061409E-2</v>
      </c>
      <c r="F2">
        <f>AVERAGE('material content per part and s'!G2,'material content per part and s'!G14,'material content per part and s'!G26)</f>
        <v>3.5400749874886582E-2</v>
      </c>
      <c r="G2">
        <f>AVERAGE('material content per part and s'!H2,'material content per part and s'!H14,'material content per part and s'!H26)</f>
        <v>3.4765989658423313E-2</v>
      </c>
      <c r="H2">
        <f>AVERAGE('material content per part and s'!I2,'material content per part and s'!I14,'material content per part and s'!I26)</f>
        <v>3.2604236706271571E-2</v>
      </c>
      <c r="I2">
        <f>AVERAGE('material content per part and s'!J2,'material content per part and s'!J14,'material content per part and s'!J26)</f>
        <v>3.4886773916000174E-2</v>
      </c>
      <c r="J2">
        <f>AVERAGE('material content per part and s'!K2,'material content per part and s'!K14,'material content per part and s'!K26)</f>
        <v>3.2146681652978092E-2</v>
      </c>
      <c r="K2">
        <f>AVERAGE('material content per part and s'!L2,'material content per part and s'!L14,'material content per part and s'!L26)</f>
        <v>3.15043333075683E-2</v>
      </c>
      <c r="L2">
        <f>AVERAGE('material content per part and s'!M2,'material content per part and s'!M14,'material content per part and s'!M26)</f>
        <v>0.14407929773915995</v>
      </c>
      <c r="M2">
        <f>AVERAGE('material content per part and s'!N2,'material content per part and s'!N14,'material content per part and s'!N26)</f>
        <v>0.15458247266739492</v>
      </c>
      <c r="N2" t="s">
        <v>43</v>
      </c>
    </row>
    <row r="3" spans="1:14" x14ac:dyDescent="0.2">
      <c r="A3" t="s">
        <v>20</v>
      </c>
      <c r="B3" t="s">
        <v>38</v>
      </c>
      <c r="C3" t="s">
        <v>13</v>
      </c>
      <c r="D3">
        <f>AVERAGE('material content per part and s'!E3,'material content per part and s'!E15,'material content per part and s'!E27)</f>
        <v>0</v>
      </c>
      <c r="E3">
        <f>AVERAGE('material content per part and s'!F3,'material content per part and s'!F15,'material content per part and s'!F27)</f>
        <v>0.19381480994860034</v>
      </c>
      <c r="F3">
        <f>AVERAGE('material content per part and s'!G3,'material content per part and s'!G15,'material content per part and s'!G27)</f>
        <v>8.8412788190742039E-2</v>
      </c>
      <c r="G3">
        <f>AVERAGE('material content per part and s'!H3,'material content per part and s'!H15,'material content per part and s'!H27)</f>
        <v>0.13032353431058627</v>
      </c>
      <c r="H3">
        <f>AVERAGE('material content per part and s'!I3,'material content per part and s'!I15,'material content per part and s'!I27)</f>
        <v>0.14649236202477064</v>
      </c>
      <c r="I3">
        <f>AVERAGE('material content per part and s'!J3,'material content per part and s'!J15,'material content per part and s'!J27)</f>
        <v>0.15703960706716191</v>
      </c>
      <c r="J3">
        <f>AVERAGE('material content per part and s'!K3,'material content per part and s'!K15,'material content per part and s'!K27)</f>
        <v>0.19263866724668918</v>
      </c>
      <c r="K3">
        <f>AVERAGE('material content per part and s'!L3,'material content per part and s'!L15,'material content per part and s'!L27)</f>
        <v>0.21230037116671371</v>
      </c>
      <c r="L3">
        <f>AVERAGE('material content per part and s'!M3,'material content per part and s'!M15,'material content per part and s'!M27)</f>
        <v>0</v>
      </c>
      <c r="M3">
        <f>AVERAGE('material content per part and s'!N3,'material content per part and s'!N15,'material content per part and s'!N27)</f>
        <v>0</v>
      </c>
      <c r="N3" t="s">
        <v>43</v>
      </c>
    </row>
    <row r="4" spans="1:14" x14ac:dyDescent="0.2">
      <c r="A4" t="s">
        <v>20</v>
      </c>
      <c r="B4" t="s">
        <v>38</v>
      </c>
      <c r="C4" t="s">
        <v>14</v>
      </c>
      <c r="D4">
        <f>AVERAGE('material content per part and s'!E4,'material content per part and s'!E16,'material content per part and s'!E28)</f>
        <v>0</v>
      </c>
      <c r="E4">
        <f>AVERAGE('material content per part and s'!F4,'material content per part and s'!F16,'material content per part and s'!F28)</f>
        <v>3.647645231946544E-2</v>
      </c>
      <c r="F4">
        <f>AVERAGE('material content per part and s'!G4,'material content per part and s'!G16,'material content per part and s'!G28)</f>
        <v>8.8744091433834646E-2</v>
      </c>
      <c r="G4">
        <f>AVERAGE('material content per part and s'!H4,'material content per part and s'!H16,'material content per part and s'!H28)</f>
        <v>5.2324754739723069E-2</v>
      </c>
      <c r="H4">
        <f>AVERAGE('material content per part and s'!I4,'material content per part and s'!I16,'material content per part and s'!I28)</f>
        <v>4.9013767638220247E-2</v>
      </c>
      <c r="I4">
        <f>AVERAGE('material content per part and s'!J4,'material content per part and s'!J16,'material content per part and s'!J28)</f>
        <v>5.2542690310951302E-2</v>
      </c>
      <c r="J4">
        <f>AVERAGE('material content per part and s'!K4,'material content per part and s'!K16,'material content per part and s'!K28)</f>
        <v>2.4170066131935345E-2</v>
      </c>
      <c r="K4">
        <f>AVERAGE('material content per part and s'!L4,'material content per part and s'!L16,'material content per part and s'!L28)</f>
        <v>1.1838661663595486E-2</v>
      </c>
      <c r="L4">
        <f>AVERAGE('material content per part and s'!M4,'material content per part and s'!M16,'material content per part and s'!M28)</f>
        <v>0</v>
      </c>
      <c r="M4">
        <f>AVERAGE('material content per part and s'!N4,'material content per part and s'!N16,'material content per part and s'!N28)</f>
        <v>0</v>
      </c>
      <c r="N4" t="s">
        <v>43</v>
      </c>
    </row>
    <row r="5" spans="1:14" x14ac:dyDescent="0.2">
      <c r="A5" t="s">
        <v>20</v>
      </c>
      <c r="B5" t="s">
        <v>38</v>
      </c>
      <c r="C5" t="s">
        <v>15</v>
      </c>
      <c r="D5">
        <f>AVERAGE('material content per part and s'!E5,'material content per part and s'!E17,'material content per part and s'!E29)</f>
        <v>0</v>
      </c>
      <c r="E5">
        <f>AVERAGE('material content per part and s'!F5,'material content per part and s'!F17,'material content per part and s'!F29)</f>
        <v>0</v>
      </c>
      <c r="F5">
        <f>AVERAGE('material content per part and s'!G5,'material content per part and s'!G17,'material content per part and s'!G29)</f>
        <v>8.2735455343201703E-2</v>
      </c>
      <c r="G5">
        <f>AVERAGE('material content per part and s'!H5,'material content per part and s'!H17,'material content per part and s'!H29)</f>
        <v>7.3172968574589839E-2</v>
      </c>
      <c r="H5">
        <f>AVERAGE('material content per part and s'!I5,'material content per part and s'!I17,'material content per part and s'!I29)</f>
        <v>4.5695170440248088E-2</v>
      </c>
      <c r="I5">
        <f>AVERAGE('material content per part and s'!J5,'material content per part and s'!J17,'material content per part and s'!J29)</f>
        <v>4.8985158759268017E-2</v>
      </c>
      <c r="J5">
        <f>AVERAGE('material content per part and s'!K5,'material content per part and s'!K17,'material content per part and s'!K29)</f>
        <v>2.2533572599499882E-2</v>
      </c>
      <c r="K5">
        <f>AVERAGE('material content per part and s'!L5,'material content per part and s'!L17,'material content per part and s'!L29)</f>
        <v>1.1037096076666147E-2</v>
      </c>
      <c r="L5">
        <f>AVERAGE('material content per part and s'!M5,'material content per part and s'!M17,'material content per part and s'!M29)</f>
        <v>0</v>
      </c>
      <c r="M5">
        <f>AVERAGE('material content per part and s'!N5,'material content per part and s'!N17,'material content per part and s'!N29)</f>
        <v>0</v>
      </c>
      <c r="N5" t="s">
        <v>43</v>
      </c>
    </row>
    <row r="6" spans="1:14" x14ac:dyDescent="0.2">
      <c r="A6" t="s">
        <v>20</v>
      </c>
      <c r="B6" t="s">
        <v>38</v>
      </c>
      <c r="C6" t="s">
        <v>16</v>
      </c>
      <c r="D6">
        <f>AVERAGE('material content per part and s'!E6,'material content per part and s'!E18,'material content per part and s'!E30)</f>
        <v>0.31383628870000219</v>
      </c>
      <c r="E6">
        <f>AVERAGE('material content per part and s'!F6,'material content per part and s'!F18,'material content per part and s'!F30)</f>
        <v>0.27277128969962933</v>
      </c>
      <c r="F6">
        <f>AVERAGE('material content per part and s'!G6,'material content per part and s'!G18,'material content per part and s'!G30)</f>
        <v>0.26252182218236358</v>
      </c>
      <c r="G6">
        <f>AVERAGE('material content per part and s'!H6,'material content per part and s'!H18,'material content per part and s'!H30)</f>
        <v>0.26342551793109942</v>
      </c>
      <c r="H6">
        <f>AVERAGE('material content per part and s'!I6,'material content per part and s'!I18,'material content per part and s'!I30)</f>
        <v>0.2710990843152723</v>
      </c>
      <c r="I6">
        <f>AVERAGE('material content per part and s'!J6,'material content per part and s'!J18,'material content per part and s'!J30)</f>
        <v>0.27684716841956925</v>
      </c>
      <c r="J6">
        <f>AVERAGE('material content per part and s'!K6,'material content per part and s'!K18,'material content per part and s'!K30)</f>
        <v>0.28383183202380935</v>
      </c>
      <c r="K6">
        <f>AVERAGE('material content per part and s'!L6,'material content per part and s'!L18,'material content per part and s'!L30)</f>
        <v>0.28519960473928346</v>
      </c>
      <c r="L6">
        <f>AVERAGE('material content per part and s'!M6,'material content per part and s'!M18,'material content per part and s'!M30)</f>
        <v>0.58362983879307795</v>
      </c>
      <c r="M6">
        <f>AVERAGE('material content per part and s'!N6,'material content per part and s'!N18,'material content per part and s'!N30)</f>
        <v>0.78352227820921472</v>
      </c>
      <c r="N6" t="s">
        <v>43</v>
      </c>
    </row>
    <row r="7" spans="1:14" x14ac:dyDescent="0.2">
      <c r="A7" t="s">
        <v>20</v>
      </c>
      <c r="B7" t="s">
        <v>38</v>
      </c>
      <c r="C7" t="s">
        <v>17</v>
      </c>
      <c r="D7">
        <f>AVERAGE('material content per part and s'!E7,'material content per part and s'!E19,'material content per part and s'!E31)</f>
        <v>0.14220661155856751</v>
      </c>
      <c r="E7">
        <f>AVERAGE('material content per part and s'!F7,'material content per part and s'!F19,'material content per part and s'!F31)</f>
        <v>0.10012424773984169</v>
      </c>
      <c r="F7">
        <f>AVERAGE('material content per part and s'!G7,'material content per part and s'!G19,'material content per part and s'!G31)</f>
        <v>0.10498770230582992</v>
      </c>
      <c r="G7">
        <f>AVERAGE('material content per part and s'!H7,'material content per part and s'!H19,'material content per part and s'!H31)</f>
        <v>0.1041683577539604</v>
      </c>
      <c r="H7">
        <f>AVERAGE('material content per part and s'!I7,'material content per part and s'!I19,'material content per part and s'!I31)</f>
        <v>0.10285057826519228</v>
      </c>
      <c r="I7">
        <f>AVERAGE('material content per part and s'!J7,'material content per part and s'!J19,'material content per part and s'!J31)</f>
        <v>0.10856339676177855</v>
      </c>
      <c r="J7">
        <f>AVERAGE('material content per part and s'!K7,'material content per part and s'!K19,'material content per part and s'!K31)</f>
        <v>0.10630020814971747</v>
      </c>
      <c r="K7">
        <f>AVERAGE('material content per part and s'!L7,'material content per part and s'!L19,'material content per part and s'!L31)</f>
        <v>0.10585688796627069</v>
      </c>
      <c r="L7">
        <f>AVERAGE('material content per part and s'!M7,'material content per part and s'!M19,'material content per part and s'!M31)</f>
        <v>0.25441711628157809</v>
      </c>
      <c r="M7">
        <f>AVERAGE('material content per part and s'!N7,'material content per part and s'!N19,'material content per part and s'!N31)</f>
        <v>3.8045095056637085E-2</v>
      </c>
      <c r="N7" t="s">
        <v>43</v>
      </c>
    </row>
    <row r="8" spans="1:14" x14ac:dyDescent="0.2">
      <c r="A8" t="s">
        <v>20</v>
      </c>
      <c r="B8" t="s">
        <v>38</v>
      </c>
      <c r="C8" t="s">
        <v>29</v>
      </c>
      <c r="D8">
        <f>AVERAGE('material content per part and s'!E8,'material content per part and s'!E20,'material content per part and s'!E32)</f>
        <v>9.124856714392551E-3</v>
      </c>
      <c r="E8">
        <f>AVERAGE('material content per part and s'!F8,'material content per part and s'!F20,'material content per part and s'!F32)</f>
        <v>7.3315395675421268E-3</v>
      </c>
      <c r="F8">
        <f>AVERAGE('material content per part and s'!G8,'material content per part and s'!G20,'material content per part and s'!G32)</f>
        <v>7.0813278450170348E-3</v>
      </c>
      <c r="G8">
        <f>AVERAGE('material content per part and s'!H8,'material content per part and s'!H20,'material content per part and s'!H32)</f>
        <v>7.1699492377118442E-3</v>
      </c>
      <c r="H8">
        <f>AVERAGE('material content per part and s'!I8,'material content per part and s'!I20,'material content per part and s'!I32)</f>
        <v>7.0996659737156435E-3</v>
      </c>
      <c r="I8">
        <f>AVERAGE('material content per part and s'!J8,'material content per part and s'!J20,'material content per part and s'!J32)</f>
        <v>7.1019450780664848E-3</v>
      </c>
      <c r="J8">
        <f>AVERAGE('material content per part and s'!K8,'material content per part and s'!K20,'material content per part and s'!K32)</f>
        <v>7.2769971185738845E-3</v>
      </c>
      <c r="K8">
        <f>AVERAGE('material content per part and s'!L8,'material content per part and s'!L20,'material content per part and s'!L32)</f>
        <v>7.2000862775386636E-3</v>
      </c>
      <c r="L8">
        <f>AVERAGE('material content per part and s'!M8,'material content per part and s'!M20,'material content per part and s'!M32)</f>
        <v>1.7873747186183873E-2</v>
      </c>
      <c r="M8">
        <f>AVERAGE('material content per part and s'!N8,'material content per part and s'!N20,'material content per part and s'!N32)</f>
        <v>2.3850154066753376E-2</v>
      </c>
      <c r="N8" t="s">
        <v>43</v>
      </c>
    </row>
    <row r="9" spans="1:14" x14ac:dyDescent="0.2">
      <c r="A9" t="s">
        <v>20</v>
      </c>
      <c r="B9" t="s">
        <v>38</v>
      </c>
      <c r="C9" t="s">
        <v>30</v>
      </c>
      <c r="D9">
        <f>AVERAGE('material content per part and s'!E9,'material content per part and s'!E21,'material content per part and s'!E33)</f>
        <v>0.24319954809935407</v>
      </c>
      <c r="E9">
        <f>AVERAGE('material content per part and s'!F9,'material content per part and s'!F21,'material content per part and s'!F33)</f>
        <v>0.25196031448342265</v>
      </c>
      <c r="F9">
        <f>AVERAGE('material content per part and s'!G9,'material content per part and s'!G21,'material content per part and s'!G33)</f>
        <v>0.21952043651324407</v>
      </c>
      <c r="G9">
        <f>AVERAGE('material content per part and s'!H9,'material content per part and s'!H21,'material content per part and s'!H33)</f>
        <v>0.22422650128777957</v>
      </c>
      <c r="H9">
        <f>AVERAGE('material content per part and s'!I9,'material content per part and s'!I21,'material content per part and s'!I33)</f>
        <v>0.23618482254038417</v>
      </c>
      <c r="I9">
        <f>AVERAGE('material content per part and s'!J9,'material content per part and s'!J21,'material content per part and s'!J33)</f>
        <v>0.19616794021114511</v>
      </c>
      <c r="J9">
        <f>AVERAGE('material content per part and s'!K9,'material content per part and s'!K21,'material content per part and s'!K33)</f>
        <v>0.21366577501511008</v>
      </c>
      <c r="K9">
        <f>AVERAGE('material content per part and s'!L9,'material content per part and s'!L21,'material content per part and s'!L33)</f>
        <v>0.21769594252341787</v>
      </c>
      <c r="L9">
        <f>AVERAGE('material content per part and s'!M9,'material content per part and s'!M21,'material content per part and s'!M33)</f>
        <v>0</v>
      </c>
      <c r="M9">
        <f>AVERAGE('material content per part and s'!N9,'material content per part and s'!N21,'material content per part and s'!N33)</f>
        <v>0</v>
      </c>
      <c r="N9" t="s">
        <v>43</v>
      </c>
    </row>
    <row r="10" spans="1:14" x14ac:dyDescent="0.2">
      <c r="A10" t="s">
        <v>20</v>
      </c>
      <c r="B10" t="s">
        <v>38</v>
      </c>
      <c r="C10" t="s">
        <v>31</v>
      </c>
      <c r="D10">
        <f>AVERAGE('material content per part and s'!E10,'material content per part and s'!E22,'material content per part and s'!E34)</f>
        <v>0.13622980247800789</v>
      </c>
      <c r="E10">
        <f>AVERAGE('material content per part and s'!F10,'material content per part and s'!F22,'material content per part and s'!F34)</f>
        <v>0.10064302068825343</v>
      </c>
      <c r="F10">
        <f>AVERAGE('material content per part and s'!G10,'material content per part and s'!G22,'material content per part and s'!G34)</f>
        <v>0.10193551227990978</v>
      </c>
      <c r="G10">
        <f>AVERAGE('material content per part and s'!H10,'material content per part and s'!H22,'material content per part and s'!H34)</f>
        <v>0.10190489653437423</v>
      </c>
      <c r="H10">
        <f>AVERAGE('material content per part and s'!I10,'material content per part and s'!I22,'material content per part and s'!I34)</f>
        <v>0.10091655009423883</v>
      </c>
      <c r="I10">
        <f>AVERAGE('material content per part and s'!J10,'material content per part and s'!J22,'material content per part and s'!J34)</f>
        <v>9.889253853516515E-2</v>
      </c>
      <c r="J10">
        <f>AVERAGE('material content per part and s'!K10,'material content per part and s'!K22,'material content per part and s'!K34)</f>
        <v>9.8177498506904756E-2</v>
      </c>
      <c r="K10">
        <f>AVERAGE('material content per part and s'!L10,'material content per part and s'!L22,'material content per part and s'!L34)</f>
        <v>9.8037583581228716E-2</v>
      </c>
      <c r="L10">
        <f>AVERAGE('material content per part and s'!M10,'material content per part and s'!M22,'material content per part and s'!M34)</f>
        <v>0</v>
      </c>
      <c r="M10">
        <f>AVERAGE('material content per part and s'!N10,'material content per part and s'!N22,'material content per part and s'!N34)</f>
        <v>0</v>
      </c>
      <c r="N10" t="s">
        <v>43</v>
      </c>
    </row>
    <row r="11" spans="1:14" x14ac:dyDescent="0.2">
      <c r="A11" t="s">
        <v>20</v>
      </c>
      <c r="B11" t="s">
        <v>38</v>
      </c>
      <c r="C11" t="s">
        <v>32</v>
      </c>
      <c r="D11">
        <f>AVERAGE('material content per part and s'!E11,'material content per part and s'!E23,'material content per part and s'!E35)</f>
        <v>1.2949031368579821E-2</v>
      </c>
      <c r="E11">
        <f>AVERAGE('material content per part and s'!F11,'material content per part and s'!F23,'material content per part and s'!F35)</f>
        <v>7.5368711331835437E-3</v>
      </c>
      <c r="F11">
        <f>AVERAGE('material content per part and s'!G11,'material content per part and s'!G23,'material content per part and s'!G35)</f>
        <v>8.6601140309708214E-3</v>
      </c>
      <c r="G11">
        <f>AVERAGE('material content per part and s'!H11,'material content per part and s'!H23,'material content per part and s'!H35)</f>
        <v>8.5175299717521018E-3</v>
      </c>
      <c r="H11">
        <f>AVERAGE('material content per part and s'!I11,'material content per part and s'!I23,'material content per part and s'!I35)</f>
        <v>8.0437620016861246E-3</v>
      </c>
      <c r="I11">
        <f>AVERAGE('material content per part and s'!J11,'material content per part and s'!J23,'material content per part and s'!J35)</f>
        <v>8.6481525087285741E-3</v>
      </c>
      <c r="J11">
        <f>AVERAGE('material content per part and s'!K11,'material content per part and s'!K23,'material content per part and s'!K35)</f>
        <v>8.0131344487234888E-3</v>
      </c>
      <c r="K11">
        <f>AVERAGE('material content per part and s'!L11,'material content per part and s'!L23,'material content per part and s'!L35)</f>
        <v>7.8717515122739487E-3</v>
      </c>
      <c r="L11">
        <f>AVERAGE('material content per part and s'!M11,'material content per part and s'!M23,'material content per part and s'!M35)</f>
        <v>0</v>
      </c>
      <c r="M11">
        <f>AVERAGE('material content per part and s'!N11,'material content per part and s'!N23,'material content per part and s'!N35)</f>
        <v>0</v>
      </c>
      <c r="N11" t="s">
        <v>43</v>
      </c>
    </row>
    <row r="12" spans="1:14" x14ac:dyDescent="0.2">
      <c r="A12" t="s">
        <v>20</v>
      </c>
      <c r="B12" t="s">
        <v>38</v>
      </c>
      <c r="C12" t="s">
        <v>18</v>
      </c>
      <c r="D12">
        <f>AVERAGE('material content per part and s'!E13,'material content per part and s'!E24,'material content per part and s'!E36)</f>
        <v>0</v>
      </c>
      <c r="E12">
        <f>AVERAGE('material content per part and s'!F13,'material content per part and s'!F24,'material content per part and s'!F36)</f>
        <v>0</v>
      </c>
      <c r="F12">
        <f>AVERAGE('material content per part and s'!G13,'material content per part and s'!G24,'material content per part and s'!G36)</f>
        <v>0</v>
      </c>
      <c r="G12">
        <f>AVERAGE('material content per part and s'!H13,'material content per part and s'!H24,'material content per part and s'!H36)</f>
        <v>0</v>
      </c>
      <c r="H12">
        <f>AVERAGE('material content per part and s'!I13,'material content per part and s'!I24,'material content per part and s'!I36)</f>
        <v>0</v>
      </c>
      <c r="I12">
        <f>AVERAGE('material content per part and s'!J13,'material content per part and s'!J24,'material content per part and s'!J36)</f>
        <v>1.0324628432165533E-2</v>
      </c>
      <c r="J12">
        <f>AVERAGE('material content per part and s'!K13,'material content per part and s'!K24,'material content per part and s'!K36)</f>
        <v>1.1245567106058426E-2</v>
      </c>
      <c r="K12">
        <f>AVERAGE('material content per part and s'!L13,'material content per part and s'!L24,'material content per part and s'!L36)</f>
        <v>1.1457681185443045E-2</v>
      </c>
      <c r="L12">
        <f>AVERAGE('material content per part and s'!M13,'material content per part and s'!M24,'material content per part and s'!M36)</f>
        <v>0</v>
      </c>
      <c r="M12">
        <f>AVERAGE('material content per part and s'!N13,'material content per part and s'!N24,'material content per part and s'!N36)</f>
        <v>0</v>
      </c>
      <c r="N12" t="s">
        <v>43</v>
      </c>
    </row>
    <row r="13" spans="1:14" x14ac:dyDescent="0.2">
      <c r="A13" t="s">
        <v>20</v>
      </c>
      <c r="B13" t="s">
        <v>38</v>
      </c>
      <c r="C13" t="s">
        <v>63</v>
      </c>
      <c r="D13">
        <f>AVERAGE('material content per part and s'!E12,'material content per part and s'!E25,'material content per part and s'!E37)</f>
        <v>0.11888286785291675</v>
      </c>
      <c r="E13">
        <f>AVERAGE('material content per part and s'!F12,'material content per part and s'!F25,'material content per part and s'!F37)</f>
        <v>0</v>
      </c>
      <c r="F13">
        <f>AVERAGE('material content per part and s'!G12,'material content per part and s'!G25,'material content per part and s'!G37)</f>
        <v>0</v>
      </c>
      <c r="G13">
        <f>AVERAGE('material content per part and s'!H12,'material content per part and s'!H25,'material content per part and s'!H37)</f>
        <v>0</v>
      </c>
      <c r="H13">
        <f>AVERAGE('material content per part and s'!I12,'material content per part and s'!I25,'material content per part and s'!I37)</f>
        <v>0</v>
      </c>
      <c r="I13">
        <f>AVERAGE('material content per part and s'!J12,'material content per part and s'!J25,'material content per part and s'!J37)</f>
        <v>0</v>
      </c>
      <c r="J13">
        <f>AVERAGE('material content per part and s'!K12,'material content per part and s'!K25,'material content per part and s'!K37)</f>
        <v>0</v>
      </c>
      <c r="K13">
        <f>AVERAGE('material content per part and s'!L12,'material content per part and s'!L25,'material content per part and s'!L37)</f>
        <v>0</v>
      </c>
      <c r="L13">
        <f>AVERAGE('material content per part and s'!M12,'material content per part and s'!M25,'material content per part and s'!M37)</f>
        <v>0</v>
      </c>
      <c r="M13">
        <f>AVERAGE('material content per part and s'!N12,'material content per part and s'!N25,'material content per part and s'!N37)</f>
        <v>0</v>
      </c>
    </row>
    <row r="14" spans="1:14" x14ac:dyDescent="0.2">
      <c r="A14" s="9" t="s">
        <v>23</v>
      </c>
      <c r="B14" s="9" t="s">
        <v>38</v>
      </c>
      <c r="C14" t="s">
        <v>12</v>
      </c>
      <c r="D14">
        <f>AVERAGE('material content per part and s'!E38,'material content per part and s'!E50,'material content per part and s'!E62)</f>
        <v>1.6647162546034162E-2</v>
      </c>
      <c r="E14">
        <f>AVERAGE('material content per part and s'!F38,'material content per part and s'!F50,'material content per part and s'!F62)</f>
        <v>2.2228363662763411E-2</v>
      </c>
      <c r="F14">
        <f>AVERAGE('material content per part and s'!G38,'material content per part and s'!G50,'material content per part and s'!G62)</f>
        <v>2.6711716843673083E-2</v>
      </c>
      <c r="G14">
        <f>AVERAGE('material content per part and s'!H38,'material content per part and s'!H50,'material content per part and s'!H62)</f>
        <v>2.6111044884156137E-2</v>
      </c>
      <c r="H14">
        <f>AVERAGE('material content per part and s'!I38,'material content per part and s'!I50,'material content per part and s'!I62)</f>
        <v>2.4780794530630201E-2</v>
      </c>
      <c r="I14">
        <f>AVERAGE('material content per part and s'!J38,'material content per part and s'!J50,'material content per part and s'!J62)</f>
        <v>2.6387792071529016E-2</v>
      </c>
      <c r="J14">
        <f>AVERAGE('material content per part and s'!K38,'material content per part and s'!K50,'material content per part and s'!K62)</f>
        <v>2.4444792829164185E-2</v>
      </c>
      <c r="K14">
        <f>AVERAGE('material content per part and s'!L38,'material content per part and s'!L50,'material content per part and s'!L62)</f>
        <v>2.384981761696206E-2</v>
      </c>
      <c r="L14">
        <f>AVERAGE('material content per part and s'!M38,'material content per part and s'!M50,'material content per part and s'!M62)</f>
        <v>0.10363391069971513</v>
      </c>
      <c r="M14">
        <f>AVERAGE('material content per part and s'!N38,'material content per part and s'!N50,'material content per part and s'!N62)</f>
        <v>9.9999596105848784E-2</v>
      </c>
      <c r="N14" t="s">
        <v>43</v>
      </c>
    </row>
    <row r="15" spans="1:14" x14ac:dyDescent="0.2">
      <c r="A15" s="9" t="s">
        <v>23</v>
      </c>
      <c r="B15" s="9" t="s">
        <v>38</v>
      </c>
      <c r="C15" t="s">
        <v>13</v>
      </c>
      <c r="D15">
        <f>AVERAGE('material content per part and s'!E39,'material content per part and s'!E51,'material content per part and s'!E63)</f>
        <v>0</v>
      </c>
      <c r="E15">
        <f>AVERAGE('material content per part and s'!F39,'material content per part and s'!F51,'material content per part and s'!F63)</f>
        <v>0.14487014603583037</v>
      </c>
      <c r="F15">
        <f>AVERAGE('material content per part and s'!G39,'material content per part and s'!G51,'material content per part and s'!G63)</f>
        <v>6.5976776298530215E-2</v>
      </c>
      <c r="G15">
        <f>AVERAGE('material content per part and s'!H39,'material content per part and s'!H51,'material content per part and s'!H63)</f>
        <v>9.6777982382054165E-2</v>
      </c>
      <c r="H15">
        <f>AVERAGE('material content per part and s'!I39,'material content per part and s'!I51,'material content per part and s'!I63)</f>
        <v>0.110009702774698</v>
      </c>
      <c r="I15">
        <f>AVERAGE('material content per part and s'!J39,'material content per part and s'!J51,'material content per part and s'!J63)</f>
        <v>0.11748969681357783</v>
      </c>
      <c r="J15">
        <f>AVERAGE('material content per part and s'!K39,'material content per part and s'!K51,'material content per part and s'!K63)</f>
        <v>0.14469300900438553</v>
      </c>
      <c r="K15">
        <f>AVERAGE('material content per part and s'!L39,'material content per part and s'!L51,'material content per part and s'!L63)</f>
        <v>0.1586923296184066</v>
      </c>
      <c r="L15">
        <f>AVERAGE('material content per part and s'!M39,'material content per part and s'!M51,'material content per part and s'!M63)</f>
        <v>0</v>
      </c>
      <c r="M15">
        <f>AVERAGE('material content per part and s'!N39,'material content per part and s'!N51,'material content per part and s'!N63)</f>
        <v>0</v>
      </c>
      <c r="N15" t="s">
        <v>43</v>
      </c>
    </row>
    <row r="16" spans="1:14" x14ac:dyDescent="0.2">
      <c r="A16" s="9" t="s">
        <v>23</v>
      </c>
      <c r="B16" s="9" t="s">
        <v>38</v>
      </c>
      <c r="C16" t="s">
        <v>14</v>
      </c>
      <c r="D16">
        <f>AVERAGE('material content per part and s'!E40,'material content per part and s'!E52,'material content per part and s'!E64)</f>
        <v>0</v>
      </c>
      <c r="E16">
        <f>AVERAGE('material content per part and s'!F40,'material content per part and s'!F52,'material content per part and s'!F64)</f>
        <v>2.726493901983738E-2</v>
      </c>
      <c r="F16">
        <f>AVERAGE('material content per part and s'!G40,'material content per part and s'!G52,'material content per part and s'!G64)</f>
        <v>6.6224006596361559E-2</v>
      </c>
      <c r="G16">
        <f>AVERAGE('material content per part and s'!H40,'material content per part and s'!H52,'material content per part and s'!H64)</f>
        <v>3.8856252779931592E-2</v>
      </c>
      <c r="H16">
        <f>AVERAGE('material content per part and s'!I40,'material content per part and s'!I52,'material content per part and s'!I64)</f>
        <v>3.6807311556878171E-2</v>
      </c>
      <c r="I16">
        <f>AVERAGE('material content per part and s'!J40,'material content per part and s'!J52,'material content per part and s'!J64)</f>
        <v>3.9309985994573249E-2</v>
      </c>
      <c r="J16">
        <f>AVERAGE('material content per part and s'!K40,'material content per part and s'!K52,'material content per part and s'!K64)</f>
        <v>1.8154400912596749E-2</v>
      </c>
      <c r="K16">
        <f>AVERAGE('material content per part and s'!L40,'material content per part and s'!L52,'material content per part and s'!L64)</f>
        <v>8.849277034399498E-3</v>
      </c>
      <c r="L16">
        <f>AVERAGE('material content per part and s'!M40,'material content per part and s'!M52,'material content per part and s'!M64)</f>
        <v>0</v>
      </c>
      <c r="M16">
        <f>AVERAGE('material content per part and s'!N40,'material content per part and s'!N52,'material content per part and s'!N64)</f>
        <v>0</v>
      </c>
      <c r="N16" t="s">
        <v>43</v>
      </c>
    </row>
    <row r="17" spans="1:14" x14ac:dyDescent="0.2">
      <c r="A17" s="9" t="s">
        <v>23</v>
      </c>
      <c r="B17" s="9" t="s">
        <v>38</v>
      </c>
      <c r="C17" t="s">
        <v>15</v>
      </c>
      <c r="D17">
        <f>AVERAGE('material content per part and s'!E41,'material content per part and s'!E53,'material content per part and s'!E65)</f>
        <v>0</v>
      </c>
      <c r="E17">
        <f>AVERAGE('material content per part and s'!F41,'material content per part and s'!F53,'material content per part and s'!F65)</f>
        <v>0</v>
      </c>
      <c r="F17">
        <f>AVERAGE('material content per part and s'!G41,'material content per part and s'!G53,'material content per part and s'!G65)</f>
        <v>6.174014801296631E-2</v>
      </c>
      <c r="G17">
        <f>AVERAGE('material content per part and s'!H41,'material content per part and s'!H53,'material content per part and s'!H65)</f>
        <v>5.4338092509658285E-2</v>
      </c>
      <c r="H17">
        <f>AVERAGE('material content per part and s'!I41,'material content per part and s'!I53,'material content per part and s'!I65)</f>
        <v>3.4315182367807347E-2</v>
      </c>
      <c r="I17">
        <f>AVERAGE('material content per part and s'!J41,'material content per part and s'!J53,'material content per part and s'!J65)</f>
        <v>3.6648407102356374E-2</v>
      </c>
      <c r="J17">
        <f>AVERAGE('material content per part and s'!K41,'material content per part and s'!K53,'material content per part and s'!K65)</f>
        <v>1.6925212729307065E-2</v>
      </c>
      <c r="K17">
        <f>AVERAGE('material content per part and s'!L41,'material content per part and s'!L53,'material content per part and s'!L65)</f>
        <v>8.2501150563364725E-3</v>
      </c>
      <c r="L17">
        <f>AVERAGE('material content per part and s'!M41,'material content per part and s'!M53,'material content per part and s'!M65)</f>
        <v>0</v>
      </c>
      <c r="M17">
        <f>AVERAGE('material content per part and s'!N41,'material content per part and s'!N53,'material content per part and s'!N65)</f>
        <v>0</v>
      </c>
      <c r="N17" t="s">
        <v>43</v>
      </c>
    </row>
    <row r="18" spans="1:14" x14ac:dyDescent="0.2">
      <c r="A18" s="9" t="s">
        <v>23</v>
      </c>
      <c r="B18" s="9" t="s">
        <v>38</v>
      </c>
      <c r="C18" t="s">
        <v>16</v>
      </c>
      <c r="D18">
        <f>AVERAGE('material content per part and s'!E42,'material content per part and s'!E54,'material content per part and s'!E66)</f>
        <v>0.41413497857459852</v>
      </c>
      <c r="E18">
        <f>AVERAGE('material content per part and s'!F42,'material content per part and s'!F54,'material content per part and s'!F66)</f>
        <v>0.36120560401185203</v>
      </c>
      <c r="F18">
        <f>AVERAGE('material content per part and s'!G42,'material content per part and s'!G54,'material content per part and s'!G66)</f>
        <v>0.35650147309896679</v>
      </c>
      <c r="G18">
        <f>AVERAGE('material content per part and s'!H42,'material content per part and s'!H54,'material content per part and s'!H66)</f>
        <v>0.35959792880690006</v>
      </c>
      <c r="H18">
        <f>AVERAGE('material content per part and s'!I42,'material content per part and s'!I54,'material content per part and s'!I66)</f>
        <v>0.35795740556807226</v>
      </c>
      <c r="I18">
        <f>AVERAGE('material content per part and s'!J42,'material content per part and s'!J54,'material content per part and s'!J66)</f>
        <v>0.36383257782153056</v>
      </c>
      <c r="J18">
        <f>AVERAGE('material content per part and s'!K42,'material content per part and s'!K54,'material content per part and s'!K66)</f>
        <v>0.35500604063621521</v>
      </c>
      <c r="K18">
        <f>AVERAGE('material content per part and s'!L42,'material content per part and s'!L54,'material content per part and s'!L66)</f>
        <v>0.35617253986202629</v>
      </c>
      <c r="L18">
        <f>AVERAGE('material content per part and s'!M42,'material content per part and s'!M54,'material content per part and s'!M66)</f>
        <v>0.40739173721110938</v>
      </c>
      <c r="M18">
        <f>AVERAGE('material content per part and s'!N42,'material content per part and s'!N54,'material content per part and s'!N66)</f>
        <v>0.50189998706954808</v>
      </c>
      <c r="N18" t="s">
        <v>43</v>
      </c>
    </row>
    <row r="19" spans="1:14" x14ac:dyDescent="0.2">
      <c r="A19" s="9" t="s">
        <v>23</v>
      </c>
      <c r="B19" s="9" t="s">
        <v>38</v>
      </c>
      <c r="C19" t="s">
        <v>17</v>
      </c>
      <c r="D19">
        <f>AVERAGE('material content per part and s'!E43,'material content per part and s'!E55,'material content per part and s'!E67)</f>
        <v>0.15381235155569067</v>
      </c>
      <c r="E19">
        <f>AVERAGE('material content per part and s'!F43,'material content per part and s'!F55,'material content per part and s'!F67)</f>
        <v>0.11481964085787656</v>
      </c>
      <c r="F19">
        <f>AVERAGE('material content per part and s'!G43,'material content per part and s'!G55,'material content per part and s'!G67)</f>
        <v>0.11764735435457319</v>
      </c>
      <c r="G19">
        <f>AVERAGE('material content per part and s'!H43,'material content per part and s'!H55,'material content per part and s'!H67)</f>
        <v>0.11687080687062473</v>
      </c>
      <c r="H19">
        <f>AVERAGE('material content per part and s'!I43,'material content per part and s'!I55,'material content per part and s'!I67)</f>
        <v>0.11710127996558017</v>
      </c>
      <c r="I19">
        <f>AVERAGE('material content per part and s'!J43,'material content per part and s'!J55,'material content per part and s'!J67)</f>
        <v>0.1231358513339839</v>
      </c>
      <c r="J19">
        <f>AVERAGE('material content per part and s'!K43,'material content per part and s'!K55,'material content per part and s'!K67)</f>
        <v>0.13003605582327502</v>
      </c>
      <c r="K19">
        <f>AVERAGE('material content per part and s'!L43,'material content per part and s'!L55,'material content per part and s'!L67)</f>
        <v>0.13119216263329622</v>
      </c>
      <c r="L19">
        <f>AVERAGE('material content per part and s'!M43,'material content per part and s'!M55,'material content per part and s'!M67)</f>
        <v>0.47253602704285641</v>
      </c>
      <c r="M19">
        <f>AVERAGE('material content per part and s'!N43,'material content per part and s'!N55,'material content per part and s'!N67)</f>
        <v>0.37797108872566426</v>
      </c>
      <c r="N19" t="s">
        <v>43</v>
      </c>
    </row>
    <row r="20" spans="1:14" x14ac:dyDescent="0.2">
      <c r="A20" s="9" t="s">
        <v>23</v>
      </c>
      <c r="B20" s="9" t="s">
        <v>38</v>
      </c>
      <c r="C20" t="s">
        <v>29</v>
      </c>
      <c r="D20">
        <f>AVERAGE('material content per part and s'!E44,'material content per part and s'!E56,'material content per part and s'!E68)</f>
        <v>1.2655928281801515E-2</v>
      </c>
      <c r="E20">
        <f>AVERAGE('material content per part and s'!F44,'material content per part and s'!F56,'material content per part and s'!F68)</f>
        <v>1.1294909761618495E-2</v>
      </c>
      <c r="F20">
        <f>AVERAGE('material content per part and s'!G44,'material content per part and s'!G56,'material content per part and s'!G68)</f>
        <v>1.0979269146642823E-2</v>
      </c>
      <c r="G20">
        <f>AVERAGE('material content per part and s'!H44,'material content per part and s'!H56,'material content per part and s'!H68)</f>
        <v>1.0931641340666279E-2</v>
      </c>
      <c r="H20">
        <f>AVERAGE('material content per part and s'!I44,'material content per part and s'!I56,'material content per part and s'!I68)</f>
        <v>1.1117852653466107E-2</v>
      </c>
      <c r="I20">
        <f>AVERAGE('material content per part and s'!J44,'material content per part and s'!J56,'material content per part and s'!J68)</f>
        <v>1.1220844351546147E-2</v>
      </c>
      <c r="J20">
        <f>AVERAGE('material content per part and s'!K44,'material content per part and s'!K56,'material content per part and s'!K68)</f>
        <v>1.1719076695071657E-2</v>
      </c>
      <c r="K20">
        <f>AVERAGE('material content per part and s'!L44,'material content per part and s'!L56,'material content per part and s'!L68)</f>
        <v>1.1670777982615422E-2</v>
      </c>
      <c r="L20">
        <f>AVERAGE('material content per part and s'!M44,'material content per part and s'!M56,'material content per part and s'!M68)</f>
        <v>1.6438325046319178E-2</v>
      </c>
      <c r="M20">
        <f>AVERAGE('material content per part and s'!N44,'material content per part and s'!N56,'material content per part and s'!N68)</f>
        <v>2.0129328098938862E-2</v>
      </c>
      <c r="N20" t="s">
        <v>43</v>
      </c>
    </row>
    <row r="21" spans="1:14" x14ac:dyDescent="0.2">
      <c r="A21" s="9" t="s">
        <v>23</v>
      </c>
      <c r="B21" s="9" t="s">
        <v>38</v>
      </c>
      <c r="C21" t="s">
        <v>30</v>
      </c>
      <c r="D21">
        <f>AVERAGE('material content per part and s'!E45,'material content per part and s'!E57,'material content per part and s'!E69)</f>
        <v>0.1716062777295054</v>
      </c>
      <c r="E21">
        <f>AVERAGE('material content per part and s'!F45,'material content per part and s'!F57,'material content per part and s'!F69)</f>
        <v>0.19373279384162853</v>
      </c>
      <c r="F21">
        <f>AVERAGE('material content per part and s'!G45,'material content per part and s'!G57,'material content per part and s'!G69)</f>
        <v>0.16812876244347311</v>
      </c>
      <c r="G21">
        <f>AVERAGE('material content per part and s'!H45,'material content per part and s'!H57,'material content per part and s'!H69)</f>
        <v>0.17104678937079107</v>
      </c>
      <c r="H21">
        <f>AVERAGE('material content per part and s'!I45,'material content per part and s'!I57,'material content per part and s'!I69)</f>
        <v>0.1823162605227541</v>
      </c>
      <c r="I21">
        <f>AVERAGE('material content per part and s'!J45,'material content per part and s'!J57,'material content per part and s'!J69)</f>
        <v>0.15095097632255938</v>
      </c>
      <c r="J21">
        <f>AVERAGE('material content per part and s'!K45,'material content per part and s'!K57,'material content per part and s'!K69)</f>
        <v>0.16533404399841634</v>
      </c>
      <c r="K21">
        <f>AVERAGE('material content per part and s'!L45,'material content per part and s'!L57,'material content per part and s'!L69)</f>
        <v>0.16762627005670516</v>
      </c>
      <c r="L21">
        <f>AVERAGE('material content per part and s'!M45,'material content per part and s'!M57,'material content per part and s'!M69)</f>
        <v>0</v>
      </c>
      <c r="M21">
        <f>AVERAGE('material content per part and s'!N45,'material content per part and s'!N57,'material content per part and s'!N69)</f>
        <v>0</v>
      </c>
      <c r="N21" t="s">
        <v>43</v>
      </c>
    </row>
    <row r="22" spans="1:14" x14ac:dyDescent="0.2">
      <c r="A22" s="9" t="s">
        <v>23</v>
      </c>
      <c r="B22" s="9" t="s">
        <v>38</v>
      </c>
      <c r="C22" t="s">
        <v>31</v>
      </c>
      <c r="D22">
        <f>AVERAGE('material content per part and s'!E46,'material content per part and s'!E58,'material content per part and s'!E70)</f>
        <v>0.14701716886140667</v>
      </c>
      <c r="E22">
        <f>AVERAGE('material content per part and s'!F46,'material content per part and s'!F58,'material content per part and s'!F70)</f>
        <v>0.1176683407634397</v>
      </c>
      <c r="F22">
        <f>AVERAGE('material content per part and s'!G46,'material content per part and s'!G58,'material content per part and s'!G70)</f>
        <v>0.11819634174005432</v>
      </c>
      <c r="G22">
        <f>AVERAGE('material content per part and s'!H46,'material content per part and s'!H58,'material content per part and s'!H70)</f>
        <v>0.11772832218390754</v>
      </c>
      <c r="H22">
        <f>AVERAGE('material content per part and s'!I46,'material content per part and s'!I58,'material content per part and s'!I70)</f>
        <v>0.11819121573028872</v>
      </c>
      <c r="I22">
        <f>AVERAGE('material content per part and s'!J46,'material content per part and s'!J58,'material content per part and s'!J70)</f>
        <v>0.11507396257885176</v>
      </c>
      <c r="J22">
        <f>AVERAGE('material content per part and s'!K46,'material content per part and s'!K58,'material content per part and s'!K70)</f>
        <v>0.1165366098078268</v>
      </c>
      <c r="K22">
        <f>AVERAGE('material content per part and s'!L46,'material content per part and s'!L58,'material content per part and s'!L70)</f>
        <v>0.11630341503880727</v>
      </c>
      <c r="L22">
        <f>AVERAGE('material content per part and s'!M46,'material content per part and s'!M58,'material content per part and s'!M70)</f>
        <v>0</v>
      </c>
      <c r="M22">
        <f>AVERAGE('material content per part and s'!N46,'material content per part and s'!N58,'material content per part and s'!N70)</f>
        <v>0</v>
      </c>
      <c r="N22" t="s">
        <v>43</v>
      </c>
    </row>
    <row r="23" spans="1:14" x14ac:dyDescent="0.2">
      <c r="A23" s="9" t="s">
        <v>23</v>
      </c>
      <c r="B23" s="9" t="s">
        <v>38</v>
      </c>
      <c r="C23" t="s">
        <v>32</v>
      </c>
      <c r="D23">
        <f>AVERAGE('material content per part and s'!E47,'material content per part and s'!E59,'material content per part and s'!E71)</f>
        <v>1.2220476961833161E-2</v>
      </c>
      <c r="E23">
        <f>AVERAGE('material content per part and s'!F47,'material content per part and s'!F59,'material content per part and s'!F71)</f>
        <v>6.9152620451535078E-3</v>
      </c>
      <c r="F23">
        <f>AVERAGE('material content per part and s'!G47,'material content per part and s'!G59,'material content per part and s'!G71)</f>
        <v>7.8941514647586485E-3</v>
      </c>
      <c r="G23">
        <f>AVERAGE('material content per part and s'!H47,'material content per part and s'!H59,'material content per part and s'!H71)</f>
        <v>7.7411388713101497E-3</v>
      </c>
      <c r="H23">
        <f>AVERAGE('material content per part and s'!I47,'material content per part and s'!I59,'material content per part and s'!I71)</f>
        <v>7.4029943298249594E-3</v>
      </c>
      <c r="I23">
        <f>AVERAGE('material content per part and s'!J47,'material content per part and s'!J59,'material content per part and s'!J71)</f>
        <v>8.0051173819886742E-3</v>
      </c>
      <c r="J23">
        <f>AVERAGE('material content per part and s'!K47,'material content per part and s'!K59,'material content per part and s'!K71)</f>
        <v>8.4489657743510027E-3</v>
      </c>
      <c r="K23">
        <f>AVERAGE('material content per part and s'!L47,'material content per part and s'!L59,'material content per part and s'!L71)</f>
        <v>8.5708598343026948E-3</v>
      </c>
      <c r="L23">
        <f>AVERAGE('material content per part and s'!M47,'material content per part and s'!M59,'material content per part and s'!M71)</f>
        <v>0</v>
      </c>
      <c r="M23">
        <f>AVERAGE('material content per part and s'!N47,'material content per part and s'!N59,'material content per part and s'!N71)</f>
        <v>0</v>
      </c>
      <c r="N23" t="s">
        <v>43</v>
      </c>
    </row>
    <row r="24" spans="1:14" x14ac:dyDescent="0.2">
      <c r="A24" s="9" t="s">
        <v>23</v>
      </c>
      <c r="B24" s="9" t="s">
        <v>38</v>
      </c>
      <c r="C24" t="s">
        <v>18</v>
      </c>
      <c r="D24">
        <f>AVERAGE('material content per part and s'!E48,'material content per part and s'!E60,'material content per part and s'!E72)</f>
        <v>0</v>
      </c>
      <c r="E24">
        <f>AVERAGE('material content per part and s'!F48,'material content per part and s'!F60,'material content per part and s'!F72)</f>
        <v>0</v>
      </c>
      <c r="F24">
        <f>AVERAGE('material content per part and s'!G48,'material content per part and s'!G60,'material content per part and s'!G72)</f>
        <v>0</v>
      </c>
      <c r="G24">
        <f>AVERAGE('material content per part and s'!H48,'material content per part and s'!H60,'material content per part and s'!H72)</f>
        <v>0</v>
      </c>
      <c r="H24">
        <f>AVERAGE('material content per part and s'!I48,'material content per part and s'!I60,'material content per part and s'!I72)</f>
        <v>0</v>
      </c>
      <c r="I24">
        <f>AVERAGE('material content per part and s'!J48,'material content per part and s'!J60,'material content per part and s'!J72)</f>
        <v>7.9447882275031252E-3</v>
      </c>
      <c r="J24">
        <f>AVERAGE('material content per part and s'!K48,'material content per part and s'!K60,'material content per part and s'!K72)</f>
        <v>8.701791789390333E-3</v>
      </c>
      <c r="K24">
        <f>AVERAGE('material content per part and s'!L48,'material content per part and s'!L60,'material content per part and s'!L72)</f>
        <v>8.8224352661423772E-3</v>
      </c>
      <c r="L24">
        <f>AVERAGE('material content per part and s'!M48,'material content per part and s'!M60,'material content per part and s'!M72)</f>
        <v>0</v>
      </c>
      <c r="M24">
        <f>AVERAGE('material content per part and s'!N48,'material content per part and s'!N60,'material content per part and s'!N72)</f>
        <v>0</v>
      </c>
      <c r="N24" t="s">
        <v>43</v>
      </c>
    </row>
    <row r="25" spans="1:14" x14ac:dyDescent="0.2">
      <c r="A25" s="9" t="s">
        <v>23</v>
      </c>
      <c r="B25" s="9" t="s">
        <v>38</v>
      </c>
      <c r="C25" t="s">
        <v>63</v>
      </c>
      <c r="D25">
        <f>AVERAGE('material content per part and s'!E49,'material content per part and s'!E61,'material content per part and s'!E73)</f>
        <v>7.190565548912986E-2</v>
      </c>
      <c r="E25">
        <f>AVERAGE('material content per part and s'!F49,'material content per part and s'!F61,'material content per part and s'!F73)</f>
        <v>0</v>
      </c>
      <c r="F25">
        <f>AVERAGE('material content per part and s'!G49,'material content per part and s'!G61,'material content per part and s'!G73)</f>
        <v>0</v>
      </c>
      <c r="G25">
        <f>AVERAGE('material content per part and s'!H49,'material content per part and s'!H61,'material content per part and s'!H73)</f>
        <v>0</v>
      </c>
      <c r="H25">
        <f>AVERAGE('material content per part and s'!I49,'material content per part and s'!I61,'material content per part and s'!I73)</f>
        <v>0</v>
      </c>
      <c r="I25">
        <f>AVERAGE('material content per part and s'!J49,'material content per part and s'!J61,'material content per part and s'!J73)</f>
        <v>0</v>
      </c>
      <c r="J25">
        <f>AVERAGE('material content per part and s'!K49,'material content per part and s'!K61,'material content per part and s'!K73)</f>
        <v>0</v>
      </c>
      <c r="K25">
        <f>AVERAGE('material content per part and s'!L49,'material content per part and s'!L61,'material content per part and s'!L73)</f>
        <v>0</v>
      </c>
      <c r="L25">
        <f>AVERAGE('material content per part and s'!M49,'material content per part and s'!M61,'material content per part and s'!M73)</f>
        <v>0</v>
      </c>
      <c r="M25">
        <f>AVERAGE('material content per part and s'!N49,'material content per part and s'!N61,'material content per part and s'!N73)</f>
        <v>0</v>
      </c>
    </row>
    <row r="26" spans="1:14" x14ac:dyDescent="0.2">
      <c r="A26" t="s">
        <v>20</v>
      </c>
      <c r="B26" t="s">
        <v>44</v>
      </c>
      <c r="C26" t="s">
        <v>16</v>
      </c>
      <c r="D26">
        <v>0.7</v>
      </c>
      <c r="E26">
        <v>0.7</v>
      </c>
      <c r="F26">
        <v>0.7</v>
      </c>
      <c r="G26">
        <v>0.7</v>
      </c>
      <c r="H26">
        <v>0.7</v>
      </c>
      <c r="I26">
        <v>0.7</v>
      </c>
      <c r="J26">
        <v>0.7</v>
      </c>
      <c r="K26">
        <v>0.7</v>
      </c>
      <c r="L26">
        <v>0.7</v>
      </c>
      <c r="M26">
        <v>0.7</v>
      </c>
      <c r="N26" t="s">
        <v>41</v>
      </c>
    </row>
    <row r="27" spans="1:14" x14ac:dyDescent="0.2">
      <c r="A27" t="s">
        <v>20</v>
      </c>
      <c r="B27" t="s">
        <v>44</v>
      </c>
      <c r="C27" t="s">
        <v>42</v>
      </c>
      <c r="D27">
        <v>0.3</v>
      </c>
      <c r="E27">
        <v>0.3</v>
      </c>
      <c r="F27">
        <v>0.3</v>
      </c>
      <c r="G27">
        <v>0.3</v>
      </c>
      <c r="H27">
        <v>0.3</v>
      </c>
      <c r="I27">
        <v>0.3</v>
      </c>
      <c r="J27">
        <v>0.3</v>
      </c>
      <c r="K27">
        <v>0.3</v>
      </c>
      <c r="L27">
        <v>0.3</v>
      </c>
      <c r="M27">
        <v>0.3</v>
      </c>
      <c r="N27" t="s">
        <v>41</v>
      </c>
    </row>
    <row r="28" spans="1:14" x14ac:dyDescent="0.2">
      <c r="A28" s="9" t="s">
        <v>23</v>
      </c>
      <c r="B28" t="s">
        <v>44</v>
      </c>
      <c r="C28" t="s">
        <v>16</v>
      </c>
      <c r="D28">
        <v>0.7</v>
      </c>
      <c r="E28">
        <v>0.7</v>
      </c>
      <c r="F28">
        <v>0.7</v>
      </c>
      <c r="G28">
        <v>0.7</v>
      </c>
      <c r="H28">
        <v>0.7</v>
      </c>
      <c r="I28">
        <v>0.7</v>
      </c>
      <c r="J28">
        <v>0.7</v>
      </c>
      <c r="K28">
        <v>0.7</v>
      </c>
      <c r="L28">
        <v>0.7</v>
      </c>
      <c r="M28">
        <v>0.7</v>
      </c>
      <c r="N28" t="s">
        <v>41</v>
      </c>
    </row>
    <row r="29" spans="1:14" x14ac:dyDescent="0.2">
      <c r="A29" s="9" t="s">
        <v>23</v>
      </c>
      <c r="B29" t="s">
        <v>44</v>
      </c>
      <c r="C29" t="s">
        <v>42</v>
      </c>
      <c r="D29">
        <v>0.3</v>
      </c>
      <c r="E29">
        <v>0.3</v>
      </c>
      <c r="F29">
        <v>0.3</v>
      </c>
      <c r="G29">
        <v>0.3</v>
      </c>
      <c r="H29">
        <v>0.3</v>
      </c>
      <c r="I29">
        <v>0.3</v>
      </c>
      <c r="J29">
        <v>0.3</v>
      </c>
      <c r="K29">
        <v>0.3</v>
      </c>
      <c r="L29">
        <v>0.3</v>
      </c>
      <c r="M29">
        <v>0.3</v>
      </c>
      <c r="N29" t="s">
        <v>41</v>
      </c>
    </row>
    <row r="30" spans="1:14" x14ac:dyDescent="0.2">
      <c r="A30" t="s">
        <v>20</v>
      </c>
      <c r="B30" s="9" t="s">
        <v>45</v>
      </c>
      <c r="C30" t="s">
        <v>18</v>
      </c>
      <c r="D30">
        <v>0.2</v>
      </c>
      <c r="E30">
        <v>0.2</v>
      </c>
      <c r="F30">
        <v>0.2</v>
      </c>
      <c r="G30">
        <v>0.2</v>
      </c>
      <c r="H30">
        <v>0.2</v>
      </c>
      <c r="I30">
        <v>0.2</v>
      </c>
      <c r="J30">
        <v>0.2</v>
      </c>
      <c r="K30">
        <v>0.2</v>
      </c>
      <c r="L30">
        <v>0.2</v>
      </c>
      <c r="M30">
        <v>0.2</v>
      </c>
      <c r="N30" t="s">
        <v>41</v>
      </c>
    </row>
    <row r="31" spans="1:14" x14ac:dyDescent="0.2">
      <c r="A31" t="s">
        <v>20</v>
      </c>
      <c r="B31" s="9" t="s">
        <v>45</v>
      </c>
      <c r="C31" t="s">
        <v>17</v>
      </c>
      <c r="D31">
        <v>0.8</v>
      </c>
      <c r="E31">
        <v>0.8</v>
      </c>
      <c r="F31">
        <v>0.8</v>
      </c>
      <c r="G31">
        <v>0.8</v>
      </c>
      <c r="H31">
        <v>0.8</v>
      </c>
      <c r="I31">
        <v>0.8</v>
      </c>
      <c r="J31">
        <v>0.8</v>
      </c>
      <c r="K31">
        <v>0.8</v>
      </c>
      <c r="L31">
        <v>0.8</v>
      </c>
      <c r="M31">
        <v>0.8</v>
      </c>
      <c r="N31" t="s">
        <v>41</v>
      </c>
    </row>
    <row r="32" spans="1:14" x14ac:dyDescent="0.2">
      <c r="A32" t="s">
        <v>20</v>
      </c>
      <c r="B32" s="9" t="s">
        <v>45</v>
      </c>
      <c r="C32" t="s">
        <v>18</v>
      </c>
      <c r="D32">
        <v>0.2</v>
      </c>
      <c r="E32">
        <v>0.2</v>
      </c>
      <c r="F32">
        <v>0.2</v>
      </c>
      <c r="G32">
        <v>0.2</v>
      </c>
      <c r="H32">
        <v>0.2</v>
      </c>
      <c r="I32">
        <v>0.2</v>
      </c>
      <c r="J32">
        <v>0.2</v>
      </c>
      <c r="K32">
        <v>0.2</v>
      </c>
      <c r="L32">
        <v>0.2</v>
      </c>
      <c r="M32">
        <v>0.2</v>
      </c>
      <c r="N32" t="s">
        <v>41</v>
      </c>
    </row>
    <row r="33" spans="1:14" x14ac:dyDescent="0.2">
      <c r="A33" t="s">
        <v>20</v>
      </c>
      <c r="B33" s="9" t="s">
        <v>45</v>
      </c>
      <c r="C33" t="s">
        <v>17</v>
      </c>
      <c r="D33">
        <v>0.8</v>
      </c>
      <c r="E33">
        <v>0.8</v>
      </c>
      <c r="F33">
        <v>0.8</v>
      </c>
      <c r="G33">
        <v>0.8</v>
      </c>
      <c r="H33">
        <v>0.8</v>
      </c>
      <c r="I33">
        <v>0.8</v>
      </c>
      <c r="J33">
        <v>0.8</v>
      </c>
      <c r="K33">
        <v>0.8</v>
      </c>
      <c r="L33">
        <v>0.8</v>
      </c>
      <c r="M33">
        <v>0.8</v>
      </c>
      <c r="N33" t="s">
        <v>41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1D66C-205C-294B-A42F-C3D882BA9430}">
  <dimension ref="A1:L61"/>
  <sheetViews>
    <sheetView workbookViewId="0">
      <selection activeCell="E52" sqref="E52"/>
    </sheetView>
  </sheetViews>
  <sheetFormatPr baseColWidth="10" defaultRowHeight="16" x14ac:dyDescent="0.2"/>
  <cols>
    <col min="3" max="3" width="19.5" bestFit="1" customWidth="1"/>
    <col min="6" max="6" width="24.83203125" bestFit="1" customWidth="1"/>
    <col min="7" max="7" width="23.33203125" bestFit="1" customWidth="1"/>
    <col min="8" max="8" width="20.83203125" bestFit="1" customWidth="1"/>
  </cols>
  <sheetData>
    <row r="1" spans="1:12" x14ac:dyDescent="0.2">
      <c r="A1" t="s">
        <v>50</v>
      </c>
      <c r="B1" t="s">
        <v>47</v>
      </c>
      <c r="C1" t="s">
        <v>51</v>
      </c>
      <c r="D1" t="s">
        <v>56</v>
      </c>
      <c r="E1" t="s">
        <v>55</v>
      </c>
      <c r="F1" t="s">
        <v>52</v>
      </c>
      <c r="G1" t="s">
        <v>53</v>
      </c>
      <c r="H1" t="s">
        <v>58</v>
      </c>
    </row>
    <row r="2" spans="1:12" x14ac:dyDescent="0.2">
      <c r="A2" t="s">
        <v>19</v>
      </c>
      <c r="B2" t="s">
        <v>20</v>
      </c>
      <c r="C2" t="s">
        <v>0</v>
      </c>
      <c r="D2">
        <f>E2</f>
        <v>33</v>
      </c>
      <c r="E2">
        <v>33</v>
      </c>
      <c r="F2" s="10">
        <f>D2/'weight per part'!C3</f>
        <v>0.24516358176527972</v>
      </c>
      <c r="G2" s="10">
        <f>D2/'weight per part'!C2</f>
        <v>0.15478898593660356</v>
      </c>
      <c r="H2" s="10">
        <v>122</v>
      </c>
      <c r="I2" t="s">
        <v>57</v>
      </c>
      <c r="J2" s="10"/>
      <c r="K2" s="10"/>
      <c r="L2" s="8"/>
    </row>
    <row r="3" spans="1:12" x14ac:dyDescent="0.2">
      <c r="A3" t="s">
        <v>19</v>
      </c>
      <c r="B3" t="s">
        <v>20</v>
      </c>
      <c r="C3" t="s">
        <v>1</v>
      </c>
      <c r="D3">
        <f t="shared" ref="D3:D61" si="0">E3</f>
        <v>33</v>
      </c>
      <c r="E3">
        <v>33</v>
      </c>
      <c r="F3" s="10">
        <f>D3/'weight per part'!D3</f>
        <v>0.28358410129932887</v>
      </c>
      <c r="G3" s="10">
        <f>D3/'weight per part'!C2</f>
        <v>0.15478898593660356</v>
      </c>
      <c r="H3" s="10">
        <v>169</v>
      </c>
      <c r="I3" t="s">
        <v>57</v>
      </c>
      <c r="J3" s="10"/>
      <c r="K3" s="10"/>
      <c r="L3" s="8"/>
    </row>
    <row r="4" spans="1:12" x14ac:dyDescent="0.2">
      <c r="A4" t="s">
        <v>19</v>
      </c>
      <c r="B4" t="s">
        <v>20</v>
      </c>
      <c r="C4" t="s">
        <v>2</v>
      </c>
      <c r="D4">
        <f t="shared" si="0"/>
        <v>33</v>
      </c>
      <c r="E4">
        <v>33</v>
      </c>
      <c r="F4" s="10">
        <f>D4/'weight per part'!E3</f>
        <v>0.2482291803301877</v>
      </c>
      <c r="G4" s="10">
        <f>D4/'weight per part'!C2</f>
        <v>0.15478898593660356</v>
      </c>
      <c r="H4" s="10">
        <v>151</v>
      </c>
      <c r="I4" t="s">
        <v>57</v>
      </c>
      <c r="J4" s="10"/>
      <c r="K4" s="10"/>
      <c r="L4" s="8"/>
    </row>
    <row r="5" spans="1:12" x14ac:dyDescent="0.2">
      <c r="A5" t="s">
        <v>19</v>
      </c>
      <c r="B5" t="s">
        <v>20</v>
      </c>
      <c r="C5" t="s">
        <v>3</v>
      </c>
      <c r="D5">
        <f t="shared" si="0"/>
        <v>33</v>
      </c>
      <c r="E5">
        <v>33</v>
      </c>
      <c r="F5" s="10">
        <f>D5/'weight per part'!F3</f>
        <v>0.25261851303853428</v>
      </c>
      <c r="G5" s="10">
        <f>D5/'weight per part'!G2</f>
        <v>0.20133784724460013</v>
      </c>
      <c r="H5" s="10">
        <v>153</v>
      </c>
      <c r="I5" t="s">
        <v>57</v>
      </c>
      <c r="J5" s="10"/>
      <c r="K5" s="10"/>
      <c r="L5" s="8"/>
    </row>
    <row r="6" spans="1:12" x14ac:dyDescent="0.2">
      <c r="A6" t="s">
        <v>19</v>
      </c>
      <c r="B6" t="s">
        <v>20</v>
      </c>
      <c r="C6" t="s">
        <v>4</v>
      </c>
      <c r="D6">
        <f t="shared" si="0"/>
        <v>33</v>
      </c>
      <c r="E6">
        <v>33</v>
      </c>
      <c r="F6" s="10">
        <f>D6/'weight per part'!G3</f>
        <v>0.27157699349533088</v>
      </c>
      <c r="G6" s="10">
        <f>D6/'weight per part'!H2</f>
        <v>0.2099189520547679</v>
      </c>
      <c r="H6" s="10">
        <v>164</v>
      </c>
      <c r="I6" t="s">
        <v>57</v>
      </c>
      <c r="J6" s="10"/>
      <c r="K6" s="10"/>
      <c r="L6" s="8"/>
    </row>
    <row r="7" spans="1:12" x14ac:dyDescent="0.2">
      <c r="A7" t="s">
        <v>19</v>
      </c>
      <c r="B7" t="s">
        <v>20</v>
      </c>
      <c r="C7" t="s">
        <v>5</v>
      </c>
      <c r="D7">
        <f t="shared" si="0"/>
        <v>33</v>
      </c>
      <c r="E7">
        <v>33</v>
      </c>
      <c r="F7" s="10">
        <f>D7/'weight per part'!H3</f>
        <v>0.28708083484907604</v>
      </c>
      <c r="G7" s="10">
        <f>D7/'weight per part'!I2</f>
        <v>0.22673248203360169</v>
      </c>
      <c r="H7" s="10">
        <v>176</v>
      </c>
      <c r="I7" t="s">
        <v>57</v>
      </c>
      <c r="J7" s="10"/>
      <c r="K7" s="10"/>
      <c r="L7" s="8"/>
    </row>
    <row r="8" spans="1:12" x14ac:dyDescent="0.2">
      <c r="A8" t="s">
        <v>19</v>
      </c>
      <c r="B8" t="s">
        <v>20</v>
      </c>
      <c r="C8" t="s">
        <v>6</v>
      </c>
      <c r="D8">
        <f t="shared" si="0"/>
        <v>33</v>
      </c>
      <c r="E8">
        <v>33</v>
      </c>
      <c r="F8" s="10">
        <f>D8/'weight per part'!I3</f>
        <v>0.31133592289579959</v>
      </c>
      <c r="G8" s="10">
        <f>D8/'weight per part'!J2</f>
        <v>0.22743389152464868</v>
      </c>
      <c r="H8" s="10">
        <v>183</v>
      </c>
      <c r="I8" t="s">
        <v>57</v>
      </c>
      <c r="J8" s="10"/>
      <c r="K8" s="10"/>
      <c r="L8" s="8"/>
    </row>
    <row r="9" spans="1:12" x14ac:dyDescent="0.2">
      <c r="A9" t="s">
        <v>19</v>
      </c>
      <c r="B9" t="s">
        <v>20</v>
      </c>
      <c r="C9" t="s">
        <v>7</v>
      </c>
      <c r="D9">
        <f t="shared" si="0"/>
        <v>33</v>
      </c>
      <c r="E9">
        <v>33</v>
      </c>
      <c r="F9" s="10">
        <f>D9/'weight per part'!J3</f>
        <v>0.31255869023661753</v>
      </c>
      <c r="G9" s="10">
        <f>D9/'weight per part'!K2</f>
        <v>0.29531264531902357</v>
      </c>
      <c r="H9" s="10">
        <v>192</v>
      </c>
      <c r="I9" t="s">
        <v>57</v>
      </c>
      <c r="J9" s="10"/>
      <c r="K9" s="10"/>
      <c r="L9" s="8"/>
    </row>
    <row r="10" spans="1:12" x14ac:dyDescent="0.2">
      <c r="A10" t="s">
        <v>19</v>
      </c>
      <c r="B10" t="s">
        <v>20</v>
      </c>
      <c r="C10" t="s">
        <v>8</v>
      </c>
      <c r="D10">
        <f t="shared" si="0"/>
        <v>33</v>
      </c>
      <c r="E10">
        <v>33</v>
      </c>
      <c r="F10" s="10">
        <f>D10/'weight per part'!K3</f>
        <v>0.81079590013667779</v>
      </c>
      <c r="G10" s="10">
        <f>D10/'weight per part'!L2</f>
        <v>0.36586671370759261</v>
      </c>
      <c r="H10" s="10">
        <v>295</v>
      </c>
      <c r="I10" t="s">
        <v>57</v>
      </c>
      <c r="J10" s="10"/>
      <c r="K10" s="10"/>
      <c r="L10" s="8"/>
    </row>
    <row r="11" spans="1:12" x14ac:dyDescent="0.2">
      <c r="A11" t="s">
        <v>19</v>
      </c>
      <c r="B11" t="s">
        <v>20</v>
      </c>
      <c r="C11" t="s">
        <v>9</v>
      </c>
      <c r="D11">
        <f t="shared" si="0"/>
        <v>33</v>
      </c>
      <c r="E11">
        <v>33</v>
      </c>
      <c r="F11" s="10">
        <f>D11/'weight per part'!L3</f>
        <v>1.3320785591902431</v>
      </c>
      <c r="G11" s="10" t="e">
        <f>D11/'weight per part'!M2</f>
        <v>#DIV/0!</v>
      </c>
      <c r="H11" s="10">
        <v>365</v>
      </c>
      <c r="I11" t="s">
        <v>57</v>
      </c>
      <c r="J11" s="10"/>
      <c r="K11" s="10"/>
      <c r="L11" s="8"/>
    </row>
    <row r="12" spans="1:12" x14ac:dyDescent="0.2">
      <c r="A12" t="s">
        <v>21</v>
      </c>
      <c r="B12" t="s">
        <v>20</v>
      </c>
      <c r="C12" t="s">
        <v>0</v>
      </c>
      <c r="D12">
        <f t="shared" si="0"/>
        <v>66</v>
      </c>
      <c r="E12">
        <v>66</v>
      </c>
      <c r="F12" s="10">
        <f>D12/'weight per part'!C17</f>
        <v>0.25306857837545699</v>
      </c>
      <c r="G12" s="10">
        <f>D12/'weight per part'!D16</f>
        <v>0.22905410786771158</v>
      </c>
      <c r="H12" s="10">
        <v>129</v>
      </c>
      <c r="I12" t="s">
        <v>57</v>
      </c>
      <c r="L12" s="8"/>
    </row>
    <row r="13" spans="1:12" x14ac:dyDescent="0.2">
      <c r="A13" t="s">
        <v>21</v>
      </c>
      <c r="B13" t="s">
        <v>20</v>
      </c>
      <c r="C13" t="s">
        <v>1</v>
      </c>
      <c r="D13">
        <f t="shared" si="0"/>
        <v>66</v>
      </c>
      <c r="E13">
        <v>66</v>
      </c>
      <c r="F13" s="10">
        <f>D13/'weight per part'!D17</f>
        <v>0.29233932866625789</v>
      </c>
      <c r="G13" s="10">
        <f>D13/'weight per part'!E16</f>
        <v>0.19960668557685116</v>
      </c>
      <c r="H13" s="10">
        <v>178</v>
      </c>
      <c r="I13" t="s">
        <v>57</v>
      </c>
      <c r="L13" s="8"/>
    </row>
    <row r="14" spans="1:12" x14ac:dyDescent="0.2">
      <c r="A14" t="s">
        <v>21</v>
      </c>
      <c r="B14" t="s">
        <v>20</v>
      </c>
      <c r="C14" t="s">
        <v>2</v>
      </c>
      <c r="D14">
        <f t="shared" si="0"/>
        <v>66</v>
      </c>
      <c r="E14">
        <v>66</v>
      </c>
      <c r="F14" s="10">
        <f>D14/'weight per part'!E17</f>
        <v>0.25503612777820767</v>
      </c>
      <c r="G14" s="10">
        <f>D14/'weight per part'!F16</f>
        <v>0.20352818014039181</v>
      </c>
      <c r="H14" s="10">
        <v>160</v>
      </c>
      <c r="I14" t="s">
        <v>57</v>
      </c>
    </row>
    <row r="15" spans="1:12" x14ac:dyDescent="0.2">
      <c r="A15" t="s">
        <v>21</v>
      </c>
      <c r="B15" t="s">
        <v>20</v>
      </c>
      <c r="C15" t="s">
        <v>3</v>
      </c>
      <c r="D15">
        <f t="shared" si="0"/>
        <v>66</v>
      </c>
      <c r="E15">
        <v>66</v>
      </c>
      <c r="F15" s="10">
        <f>D15/'weight per part'!F17</f>
        <v>0.25960037328571584</v>
      </c>
      <c r="G15" s="10">
        <f>D15/'weight per part'!G16</f>
        <v>0.21963449422905904</v>
      </c>
      <c r="H15" s="10">
        <v>163</v>
      </c>
      <c r="I15" t="s">
        <v>57</v>
      </c>
    </row>
    <row r="16" spans="1:12" x14ac:dyDescent="0.2">
      <c r="A16" t="s">
        <v>21</v>
      </c>
      <c r="B16" t="s">
        <v>20</v>
      </c>
      <c r="C16" t="s">
        <v>4</v>
      </c>
      <c r="D16">
        <f t="shared" si="0"/>
        <v>66</v>
      </c>
      <c r="E16">
        <v>66</v>
      </c>
      <c r="F16" s="10">
        <f>D16/'weight per part'!G17</f>
        <v>0.27977338895836856</v>
      </c>
      <c r="G16" s="10">
        <f>D16/'weight per part'!H16</f>
        <v>0.22959369716639169</v>
      </c>
      <c r="H16" s="10">
        <v>174</v>
      </c>
      <c r="I16" t="s">
        <v>57</v>
      </c>
    </row>
    <row r="17" spans="1:9" x14ac:dyDescent="0.2">
      <c r="A17" t="s">
        <v>21</v>
      </c>
      <c r="B17" t="s">
        <v>20</v>
      </c>
      <c r="C17" t="s">
        <v>5</v>
      </c>
      <c r="D17">
        <f t="shared" si="0"/>
        <v>66</v>
      </c>
      <c r="E17">
        <v>66</v>
      </c>
      <c r="F17" s="10">
        <f>D17/'weight per part'!H17</f>
        <v>0.29609376514054442</v>
      </c>
      <c r="G17" s="10">
        <f>D17/'weight per part'!I16</f>
        <v>0.25006589748816221</v>
      </c>
      <c r="H17" s="10">
        <v>186</v>
      </c>
      <c r="I17" t="s">
        <v>57</v>
      </c>
    </row>
    <row r="18" spans="1:9" x14ac:dyDescent="0.2">
      <c r="A18" t="s">
        <v>21</v>
      </c>
      <c r="B18" t="s">
        <v>20</v>
      </c>
      <c r="C18" t="s">
        <v>6</v>
      </c>
      <c r="D18">
        <f t="shared" si="0"/>
        <v>66</v>
      </c>
      <c r="E18">
        <v>66</v>
      </c>
      <c r="F18" s="10">
        <f>D18/'weight per part'!I17</f>
        <v>0.32185050485877892</v>
      </c>
      <c r="G18" s="10">
        <f>D18/'weight per part'!J16</f>
        <v>0.25136929071740399</v>
      </c>
      <c r="H18" s="10">
        <v>193</v>
      </c>
      <c r="I18" t="s">
        <v>57</v>
      </c>
    </row>
    <row r="19" spans="1:9" x14ac:dyDescent="0.2">
      <c r="A19" t="s">
        <v>21</v>
      </c>
      <c r="B19" t="s">
        <v>20</v>
      </c>
      <c r="C19" t="s">
        <v>7</v>
      </c>
      <c r="D19">
        <f t="shared" si="0"/>
        <v>66</v>
      </c>
      <c r="E19">
        <v>66</v>
      </c>
      <c r="F19" s="10">
        <f>D19/'weight per part'!J17</f>
        <v>0.32335234593779633</v>
      </c>
      <c r="G19" s="10">
        <f>D19/'weight per part'!K16</f>
        <v>0.30646965220645678</v>
      </c>
      <c r="H19" s="10">
        <v>202</v>
      </c>
      <c r="I19" t="s">
        <v>57</v>
      </c>
    </row>
    <row r="20" spans="1:9" x14ac:dyDescent="0.2">
      <c r="A20" t="s">
        <v>21</v>
      </c>
      <c r="B20" t="s">
        <v>20</v>
      </c>
      <c r="C20" t="s">
        <v>8</v>
      </c>
      <c r="D20">
        <f t="shared" si="0"/>
        <v>66</v>
      </c>
      <c r="E20">
        <v>66</v>
      </c>
      <c r="F20" s="10">
        <f>D20/'weight per part'!K17</f>
        <v>0.84174321175718536</v>
      </c>
      <c r="G20" s="10">
        <f>D20/'weight per part'!L16</f>
        <v>0.38131643020133749</v>
      </c>
      <c r="H20" s="10">
        <v>308</v>
      </c>
      <c r="I20" t="s">
        <v>57</v>
      </c>
    </row>
    <row r="21" spans="1:9" x14ac:dyDescent="0.2">
      <c r="A21" t="s">
        <v>21</v>
      </c>
      <c r="B21" t="s">
        <v>20</v>
      </c>
      <c r="C21" t="s">
        <v>9</v>
      </c>
      <c r="D21">
        <f t="shared" si="0"/>
        <v>66</v>
      </c>
      <c r="E21">
        <v>66</v>
      </c>
      <c r="F21" s="10">
        <f>D21/'weight per part'!L17</f>
        <v>1.4173573809623932</v>
      </c>
      <c r="G21" s="10" t="e">
        <f>D21/'weight per part'!M16</f>
        <v>#DIV/0!</v>
      </c>
      <c r="H21" s="10">
        <v>384</v>
      </c>
      <c r="I21" t="s">
        <v>57</v>
      </c>
    </row>
    <row r="22" spans="1:9" x14ac:dyDescent="0.2">
      <c r="A22" t="s">
        <v>22</v>
      </c>
      <c r="B22" t="s">
        <v>20</v>
      </c>
      <c r="C22" t="s">
        <v>0</v>
      </c>
      <c r="D22">
        <f t="shared" si="0"/>
        <v>100</v>
      </c>
      <c r="E22">
        <v>100</v>
      </c>
      <c r="F22" s="10">
        <f>D22/'weight per part'!C31</f>
        <v>0.24789462554702538</v>
      </c>
      <c r="G22" s="10">
        <f>D22/'weight per part'!D30</f>
        <v>0.22657534698058857</v>
      </c>
      <c r="H22" s="10">
        <v>128</v>
      </c>
      <c r="I22" t="s">
        <v>57</v>
      </c>
    </row>
    <row r="23" spans="1:9" x14ac:dyDescent="0.2">
      <c r="A23" t="s">
        <v>22</v>
      </c>
      <c r="B23" t="s">
        <v>20</v>
      </c>
      <c r="C23" t="s">
        <v>1</v>
      </c>
      <c r="D23">
        <f t="shared" si="0"/>
        <v>100</v>
      </c>
      <c r="E23">
        <v>100</v>
      </c>
      <c r="F23" s="10">
        <f>D23/'weight per part'!D31</f>
        <v>0.28637929328925527</v>
      </c>
      <c r="G23" s="10">
        <f>D23/'weight per part'!E30</f>
        <v>0.19784658643942099</v>
      </c>
      <c r="H23" s="10">
        <v>176</v>
      </c>
      <c r="I23" t="s">
        <v>57</v>
      </c>
    </row>
    <row r="24" spans="1:9" x14ac:dyDescent="0.2">
      <c r="A24" t="s">
        <v>22</v>
      </c>
      <c r="B24" t="s">
        <v>20</v>
      </c>
      <c r="C24" t="s">
        <v>2</v>
      </c>
      <c r="D24">
        <f t="shared" si="0"/>
        <v>100</v>
      </c>
      <c r="E24">
        <v>100</v>
      </c>
      <c r="F24" s="10">
        <f>D24/'weight per part'!E31</f>
        <v>0.25036024653924155</v>
      </c>
      <c r="G24" s="10">
        <f>D24/'weight per part'!F30</f>
        <v>0.20162661806718574</v>
      </c>
      <c r="H24" s="10">
        <v>159</v>
      </c>
      <c r="I24" t="s">
        <v>57</v>
      </c>
    </row>
    <row r="25" spans="1:9" x14ac:dyDescent="0.2">
      <c r="A25" t="s">
        <v>22</v>
      </c>
      <c r="B25" t="s">
        <v>20</v>
      </c>
      <c r="C25" t="s">
        <v>3</v>
      </c>
      <c r="D25">
        <f t="shared" si="0"/>
        <v>100</v>
      </c>
      <c r="E25">
        <v>100</v>
      </c>
      <c r="F25" s="10">
        <f>D25/'weight per part'!F31</f>
        <v>0.25483608908222422</v>
      </c>
      <c r="G25" s="10">
        <f>D25/'weight per part'!G30</f>
        <v>0.21726796790220768</v>
      </c>
      <c r="H25" s="10">
        <v>162</v>
      </c>
      <c r="I25" t="s">
        <v>57</v>
      </c>
    </row>
    <row r="26" spans="1:9" x14ac:dyDescent="0.2">
      <c r="A26" t="s">
        <v>22</v>
      </c>
      <c r="B26" t="s">
        <v>20</v>
      </c>
      <c r="C26" t="s">
        <v>4</v>
      </c>
      <c r="D26">
        <f t="shared" si="0"/>
        <v>100</v>
      </c>
      <c r="E26">
        <v>100</v>
      </c>
      <c r="F26" s="10">
        <f>D26/'weight per part'!G31</f>
        <v>0.27413353425822973</v>
      </c>
      <c r="G26" s="10">
        <f>D26/'weight per part'!H30</f>
        <v>0.22709070628020803</v>
      </c>
      <c r="H26" s="10">
        <v>172</v>
      </c>
      <c r="I26" t="s">
        <v>57</v>
      </c>
    </row>
    <row r="27" spans="1:9" x14ac:dyDescent="0.2">
      <c r="A27" t="s">
        <v>22</v>
      </c>
      <c r="B27" t="s">
        <v>20</v>
      </c>
      <c r="C27" t="s">
        <v>5</v>
      </c>
      <c r="D27">
        <f t="shared" si="0"/>
        <v>100</v>
      </c>
      <c r="E27">
        <v>100</v>
      </c>
      <c r="F27" s="10">
        <f>D27/'weight per part'!H31</f>
        <v>0.2898433285940803</v>
      </c>
      <c r="G27" s="10" t="s">
        <v>54</v>
      </c>
      <c r="H27" s="10">
        <v>185</v>
      </c>
      <c r="I27" t="s">
        <v>57</v>
      </c>
    </row>
    <row r="28" spans="1:9" x14ac:dyDescent="0.2">
      <c r="A28" t="s">
        <v>22</v>
      </c>
      <c r="B28" t="s">
        <v>20</v>
      </c>
      <c r="C28" t="s">
        <v>6</v>
      </c>
      <c r="D28">
        <f t="shared" si="0"/>
        <v>100</v>
      </c>
      <c r="E28">
        <v>100</v>
      </c>
      <c r="F28" s="10">
        <f>D28/'weight per part'!I31</f>
        <v>0.31458220202779585</v>
      </c>
      <c r="G28" s="10">
        <f>D28/'weight per part'!J30</f>
        <v>0.24816654440882646</v>
      </c>
      <c r="H28" s="10">
        <v>191</v>
      </c>
      <c r="I28" t="s">
        <v>57</v>
      </c>
    </row>
    <row r="29" spans="1:9" x14ac:dyDescent="0.2">
      <c r="A29" t="s">
        <v>22</v>
      </c>
      <c r="B29" t="s">
        <v>20</v>
      </c>
      <c r="C29" t="s">
        <v>7</v>
      </c>
      <c r="D29">
        <f t="shared" si="0"/>
        <v>100</v>
      </c>
      <c r="E29">
        <v>100</v>
      </c>
      <c r="F29" s="10">
        <f>D29/'weight per part'!J31</f>
        <v>0.31585643089275905</v>
      </c>
      <c r="G29" s="10">
        <f>D29/'weight per part'!K30</f>
        <v>0.30756505408448803</v>
      </c>
      <c r="H29" s="10">
        <v>201</v>
      </c>
      <c r="I29" t="s">
        <v>57</v>
      </c>
    </row>
    <row r="30" spans="1:9" x14ac:dyDescent="0.2">
      <c r="A30" t="s">
        <v>22</v>
      </c>
      <c r="B30" t="s">
        <v>20</v>
      </c>
      <c r="C30" t="s">
        <v>8</v>
      </c>
      <c r="D30">
        <f t="shared" si="0"/>
        <v>100</v>
      </c>
      <c r="E30">
        <v>100</v>
      </c>
      <c r="F30" s="10">
        <f>D30/'weight per part'!K31</f>
        <v>0.82983396608750792</v>
      </c>
      <c r="G30" s="10">
        <f>D30/'weight per part'!L30</f>
        <v>0.38327748998624023</v>
      </c>
      <c r="H30" s="10">
        <v>308</v>
      </c>
      <c r="I30" t="s">
        <v>57</v>
      </c>
    </row>
    <row r="31" spans="1:9" x14ac:dyDescent="0.2">
      <c r="A31" t="s">
        <v>22</v>
      </c>
      <c r="B31" t="s">
        <v>20</v>
      </c>
      <c r="C31" t="s">
        <v>9</v>
      </c>
      <c r="D31">
        <f t="shared" si="0"/>
        <v>100</v>
      </c>
      <c r="E31">
        <v>100</v>
      </c>
      <c r="F31" s="10">
        <f>D31/'weight per part'!L31</f>
        <v>1.3891660011336375</v>
      </c>
      <c r="G31" s="10" t="e">
        <f>D31/'weight per part'!M30</f>
        <v>#DIV/0!</v>
      </c>
      <c r="H31" s="10">
        <v>384</v>
      </c>
      <c r="I31" t="s">
        <v>57</v>
      </c>
    </row>
    <row r="32" spans="1:9" x14ac:dyDescent="0.2">
      <c r="A32" t="s">
        <v>19</v>
      </c>
      <c r="B32" t="s">
        <v>23</v>
      </c>
      <c r="C32" t="s">
        <v>0</v>
      </c>
      <c r="D32">
        <f t="shared" si="0"/>
        <v>17</v>
      </c>
      <c r="E32">
        <v>17</v>
      </c>
      <c r="F32" s="10">
        <f>D32/'weight per part'!C45</f>
        <v>0.16980933719465452</v>
      </c>
      <c r="G32" s="10">
        <f>D32/'weight per part'!D44</f>
        <v>0.14686989969052128</v>
      </c>
      <c r="H32" s="10">
        <v>101</v>
      </c>
      <c r="I32" t="s">
        <v>57</v>
      </c>
    </row>
    <row r="33" spans="1:9" x14ac:dyDescent="0.2">
      <c r="A33" t="s">
        <v>19</v>
      </c>
      <c r="B33" t="s">
        <v>23</v>
      </c>
      <c r="C33" t="s">
        <v>1</v>
      </c>
      <c r="D33">
        <f t="shared" si="0"/>
        <v>17</v>
      </c>
      <c r="E33">
        <v>17</v>
      </c>
      <c r="F33" s="10">
        <f>D33/'weight per part'!D45</f>
        <v>0.20723805706850501</v>
      </c>
      <c r="G33" s="10">
        <f>D33/'weight per part'!E44</f>
        <v>0.1269156672884624</v>
      </c>
      <c r="H33" s="10">
        <v>151</v>
      </c>
      <c r="I33" t="s">
        <v>57</v>
      </c>
    </row>
    <row r="34" spans="1:9" x14ac:dyDescent="0.2">
      <c r="A34" t="s">
        <v>19</v>
      </c>
      <c r="B34" t="s">
        <v>23</v>
      </c>
      <c r="C34" t="s">
        <v>2</v>
      </c>
      <c r="D34">
        <f t="shared" si="0"/>
        <v>17</v>
      </c>
      <c r="E34">
        <v>17</v>
      </c>
      <c r="F34" s="10">
        <f>D34/'weight per part'!E45</f>
        <v>0.17367930926639752</v>
      </c>
      <c r="G34" s="10">
        <f>D34/'weight per part'!F44</f>
        <v>0.12858142945223938</v>
      </c>
      <c r="H34" s="10">
        <v>132</v>
      </c>
      <c r="I34" t="s">
        <v>57</v>
      </c>
    </row>
    <row r="35" spans="1:9" x14ac:dyDescent="0.2">
      <c r="A35" t="s">
        <v>19</v>
      </c>
      <c r="B35" t="s">
        <v>23</v>
      </c>
      <c r="C35" t="s">
        <v>3</v>
      </c>
      <c r="D35">
        <f t="shared" si="0"/>
        <v>17</v>
      </c>
      <c r="E35">
        <v>17</v>
      </c>
      <c r="F35" s="10">
        <f>D35/'weight per part'!F45</f>
        <v>0.17628343186374654</v>
      </c>
      <c r="G35" s="10">
        <f>D35/'weight per part'!G44</f>
        <v>0.14207508026003252</v>
      </c>
      <c r="H35" s="10">
        <v>134</v>
      </c>
      <c r="I35" t="s">
        <v>57</v>
      </c>
    </row>
    <row r="36" spans="1:9" x14ac:dyDescent="0.2">
      <c r="A36" t="s">
        <v>19</v>
      </c>
      <c r="B36" t="s">
        <v>23</v>
      </c>
      <c r="C36" t="s">
        <v>4</v>
      </c>
      <c r="D36">
        <f t="shared" si="0"/>
        <v>17</v>
      </c>
      <c r="E36">
        <v>17</v>
      </c>
      <c r="F36" s="10">
        <f>D36/'weight per part'!G45</f>
        <v>0.19883440841244357</v>
      </c>
      <c r="G36" s="10">
        <f>D36/'weight per part'!H44</f>
        <v>0.14773458746375256</v>
      </c>
      <c r="H36" s="10">
        <v>147</v>
      </c>
      <c r="I36" t="s">
        <v>57</v>
      </c>
    </row>
    <row r="37" spans="1:9" x14ac:dyDescent="0.2">
      <c r="A37" t="s">
        <v>19</v>
      </c>
      <c r="B37" t="s">
        <v>23</v>
      </c>
      <c r="C37" t="s">
        <v>5</v>
      </c>
      <c r="D37">
        <f t="shared" si="0"/>
        <v>17</v>
      </c>
      <c r="E37">
        <v>17</v>
      </c>
      <c r="F37" s="10">
        <f>D37/'weight per part'!H45</f>
        <v>0.2095190021779296</v>
      </c>
      <c r="G37" s="10">
        <f>D37/'weight per part'!I44</f>
        <v>0.15705962734321602</v>
      </c>
      <c r="H37" s="10">
        <v>155</v>
      </c>
      <c r="I37" t="s">
        <v>57</v>
      </c>
    </row>
    <row r="38" spans="1:9" x14ac:dyDescent="0.2">
      <c r="A38" t="s">
        <v>19</v>
      </c>
      <c r="B38" t="s">
        <v>23</v>
      </c>
      <c r="C38" t="s">
        <v>6</v>
      </c>
      <c r="D38">
        <f t="shared" si="0"/>
        <v>17</v>
      </c>
      <c r="E38">
        <v>17</v>
      </c>
      <c r="F38" s="10">
        <f>D38/'weight per part'!I45</f>
        <v>0.22192398869872507</v>
      </c>
      <c r="G38" s="10">
        <f>D38/'weight per part'!J44</f>
        <v>0.15736645012974482</v>
      </c>
      <c r="H38" s="10">
        <v>161</v>
      </c>
      <c r="I38" t="s">
        <v>57</v>
      </c>
    </row>
    <row r="39" spans="1:9" x14ac:dyDescent="0.2">
      <c r="A39" t="s">
        <v>19</v>
      </c>
      <c r="B39" t="s">
        <v>23</v>
      </c>
      <c r="C39" t="s">
        <v>7</v>
      </c>
      <c r="D39">
        <f t="shared" si="0"/>
        <v>17</v>
      </c>
      <c r="E39">
        <v>17</v>
      </c>
      <c r="F39" s="10">
        <f>D39/'weight per part'!J45</f>
        <v>0.22182074211445149</v>
      </c>
      <c r="G39" s="10">
        <f>D39/'weight per part'!K44</f>
        <v>0.26018547950817766</v>
      </c>
      <c r="H39" s="10">
        <v>169</v>
      </c>
      <c r="I39" t="s">
        <v>57</v>
      </c>
    </row>
    <row r="40" spans="1:9" x14ac:dyDescent="0.2">
      <c r="A40" t="s">
        <v>19</v>
      </c>
      <c r="B40" t="s">
        <v>23</v>
      </c>
      <c r="C40" t="s">
        <v>8</v>
      </c>
      <c r="D40">
        <f t="shared" si="0"/>
        <v>17</v>
      </c>
      <c r="E40">
        <v>17</v>
      </c>
      <c r="F40" s="10">
        <f>D40/'weight per part'!K45</f>
        <v>0.66270556518999724</v>
      </c>
      <c r="G40" s="10">
        <f>D40/'weight per part'!L44</f>
        <v>0.32032920191459729</v>
      </c>
      <c r="H40" s="10">
        <v>265</v>
      </c>
      <c r="I40" t="s">
        <v>57</v>
      </c>
    </row>
    <row r="41" spans="1:9" x14ac:dyDescent="0.2">
      <c r="A41" t="s">
        <v>19</v>
      </c>
      <c r="B41" t="s">
        <v>23</v>
      </c>
      <c r="C41" t="s">
        <v>9</v>
      </c>
      <c r="D41">
        <f t="shared" si="0"/>
        <v>17</v>
      </c>
      <c r="E41">
        <v>17</v>
      </c>
      <c r="F41" s="10">
        <f>D41/'weight per part'!L45</f>
        <v>1.0430787897177825</v>
      </c>
      <c r="G41" s="10" t="e">
        <f>D41/'weight per part'!M44</f>
        <v>#DIV/0!</v>
      </c>
      <c r="H41" s="10">
        <v>327</v>
      </c>
      <c r="I41" t="s">
        <v>57</v>
      </c>
    </row>
    <row r="42" spans="1:9" x14ac:dyDescent="0.2">
      <c r="A42" t="s">
        <v>21</v>
      </c>
      <c r="B42" t="s">
        <v>23</v>
      </c>
      <c r="C42" t="s">
        <v>0</v>
      </c>
      <c r="D42">
        <f t="shared" si="0"/>
        <v>8</v>
      </c>
      <c r="E42">
        <v>8</v>
      </c>
      <c r="F42" s="10">
        <f>D42/'weight per part'!C59</f>
        <v>0.133160051899682</v>
      </c>
      <c r="G42" s="10">
        <f>D42/'weight per part'!D58</f>
        <v>0.10307675544300292</v>
      </c>
      <c r="H42" s="10">
        <v>74</v>
      </c>
      <c r="I42" t="s">
        <v>57</v>
      </c>
    </row>
    <row r="43" spans="1:9" x14ac:dyDescent="0.2">
      <c r="A43" t="s">
        <v>21</v>
      </c>
      <c r="B43" t="s">
        <v>23</v>
      </c>
      <c r="C43" t="s">
        <v>1</v>
      </c>
      <c r="D43">
        <f t="shared" si="0"/>
        <v>8</v>
      </c>
      <c r="E43">
        <v>8</v>
      </c>
      <c r="F43" s="10">
        <f>D43/'weight per part'!D59</f>
        <v>0.16469267307427712</v>
      </c>
      <c r="G43" s="10">
        <f>D43/'weight per part'!E58</f>
        <v>9.4097712365105848E-2</v>
      </c>
      <c r="H43" s="10">
        <v>109</v>
      </c>
      <c r="I43" t="s">
        <v>57</v>
      </c>
    </row>
    <row r="44" spans="1:9" x14ac:dyDescent="0.2">
      <c r="A44" t="s">
        <v>21</v>
      </c>
      <c r="B44" t="s">
        <v>23</v>
      </c>
      <c r="C44" t="s">
        <v>2</v>
      </c>
      <c r="D44">
        <f t="shared" si="0"/>
        <v>8</v>
      </c>
      <c r="E44">
        <v>8</v>
      </c>
      <c r="F44" s="10">
        <f>D44/'weight per part'!E59</f>
        <v>0.14709477507977711</v>
      </c>
      <c r="G44" s="10">
        <f>D44/'weight per part'!F58</f>
        <v>9.4729047473593342E-2</v>
      </c>
      <c r="H44" s="10">
        <v>103</v>
      </c>
      <c r="I44" t="s">
        <v>57</v>
      </c>
    </row>
    <row r="45" spans="1:9" x14ac:dyDescent="0.2">
      <c r="A45" t="s">
        <v>21</v>
      </c>
      <c r="B45" t="s">
        <v>23</v>
      </c>
      <c r="C45" t="s">
        <v>3</v>
      </c>
      <c r="D45">
        <f t="shared" si="0"/>
        <v>8</v>
      </c>
      <c r="E45">
        <v>8</v>
      </c>
      <c r="F45" s="10">
        <f>D45/'weight per part'!F59</f>
        <v>0.14886521698874519</v>
      </c>
      <c r="G45" s="10">
        <f>D45/'weight per part'!G58</f>
        <v>9.9782023445850826E-2</v>
      </c>
      <c r="H45" s="10">
        <v>104</v>
      </c>
      <c r="I45" t="s">
        <v>57</v>
      </c>
    </row>
    <row r="46" spans="1:9" x14ac:dyDescent="0.2">
      <c r="A46" t="s">
        <v>21</v>
      </c>
      <c r="B46" t="s">
        <v>23</v>
      </c>
      <c r="C46" t="s">
        <v>4</v>
      </c>
      <c r="D46">
        <f t="shared" si="0"/>
        <v>8</v>
      </c>
      <c r="E46">
        <v>8</v>
      </c>
      <c r="F46" s="10">
        <f>D46/'weight per part'!G59</f>
        <v>0.15855286763762524</v>
      </c>
      <c r="G46" s="10">
        <f>D46/'weight per part'!H58</f>
        <v>0.10370543150280967</v>
      </c>
      <c r="H46" s="10">
        <v>109</v>
      </c>
      <c r="I46" t="s">
        <v>57</v>
      </c>
    </row>
    <row r="47" spans="1:9" x14ac:dyDescent="0.2">
      <c r="A47" t="s">
        <v>21</v>
      </c>
      <c r="B47" t="s">
        <v>23</v>
      </c>
      <c r="C47" t="s">
        <v>5</v>
      </c>
      <c r="D47">
        <f t="shared" si="0"/>
        <v>8</v>
      </c>
      <c r="E47">
        <v>8</v>
      </c>
      <c r="F47" s="10">
        <f>D47/'weight per part'!H59</f>
        <v>0.16706084592176984</v>
      </c>
      <c r="G47" s="10">
        <f>D47/'weight per part'!I58</f>
        <v>0.1147610740528372</v>
      </c>
      <c r="H47" s="10">
        <v>116</v>
      </c>
      <c r="I47" t="s">
        <v>57</v>
      </c>
    </row>
    <row r="48" spans="1:9" x14ac:dyDescent="0.2">
      <c r="A48" t="s">
        <v>21</v>
      </c>
      <c r="B48" t="s">
        <v>23</v>
      </c>
      <c r="C48" t="s">
        <v>6</v>
      </c>
      <c r="D48">
        <f t="shared" si="0"/>
        <v>8</v>
      </c>
      <c r="E48">
        <v>8</v>
      </c>
      <c r="F48" s="10">
        <f>D48/'weight per part'!I59</f>
        <v>0.19273192709553033</v>
      </c>
      <c r="G48" s="10">
        <f>D48/'weight per part'!J58</f>
        <v>0.1148261300330498</v>
      </c>
      <c r="H48" s="10">
        <v>118</v>
      </c>
      <c r="I48" t="s">
        <v>57</v>
      </c>
    </row>
    <row r="49" spans="1:9" x14ac:dyDescent="0.2">
      <c r="A49" t="s">
        <v>21</v>
      </c>
      <c r="B49" t="s">
        <v>23</v>
      </c>
      <c r="C49" t="s">
        <v>7</v>
      </c>
      <c r="D49">
        <f t="shared" si="0"/>
        <v>8</v>
      </c>
      <c r="E49">
        <v>8</v>
      </c>
      <c r="F49" s="10">
        <f>D49/'weight per part'!J59</f>
        <v>0.19254571093794759</v>
      </c>
      <c r="G49" s="10">
        <f>D49/'weight per part'!K58</f>
        <v>0.22496718474263044</v>
      </c>
      <c r="H49" s="10">
        <v>121</v>
      </c>
      <c r="I49" t="s">
        <v>57</v>
      </c>
    </row>
    <row r="50" spans="1:9" x14ac:dyDescent="0.2">
      <c r="A50" t="s">
        <v>21</v>
      </c>
      <c r="B50" t="s">
        <v>23</v>
      </c>
      <c r="C50" t="s">
        <v>8</v>
      </c>
      <c r="D50">
        <f t="shared" si="0"/>
        <v>8</v>
      </c>
      <c r="E50">
        <v>8</v>
      </c>
      <c r="F50" s="10">
        <f>D50/'weight per part'!K59</f>
        <v>0.55789331158629829</v>
      </c>
      <c r="G50" s="10">
        <f>D50/'weight per part'!L58</f>
        <v>0.27351742528522921</v>
      </c>
      <c r="H50" s="10">
        <v>224</v>
      </c>
      <c r="I50" t="s">
        <v>57</v>
      </c>
    </row>
    <row r="51" spans="1:9" x14ac:dyDescent="0.2">
      <c r="A51" t="s">
        <v>21</v>
      </c>
      <c r="B51" t="s">
        <v>23</v>
      </c>
      <c r="C51" t="s">
        <v>9</v>
      </c>
      <c r="D51">
        <f t="shared" si="0"/>
        <v>8</v>
      </c>
      <c r="E51">
        <v>8</v>
      </c>
      <c r="F51" s="10">
        <f>D51/'weight per part'!L59</f>
        <v>0.83923432450470559</v>
      </c>
      <c r="G51" s="10" t="e">
        <f>D51/'weight per part'!M58</f>
        <v>#DIV/0!</v>
      </c>
      <c r="H51" s="10">
        <v>272</v>
      </c>
      <c r="I51" t="s">
        <v>57</v>
      </c>
    </row>
    <row r="52" spans="1:9" x14ac:dyDescent="0.2">
      <c r="A52" t="s">
        <v>22</v>
      </c>
      <c r="B52" t="s">
        <v>23</v>
      </c>
      <c r="C52" t="s">
        <v>0</v>
      </c>
      <c r="D52">
        <f t="shared" si="0"/>
        <v>12</v>
      </c>
      <c r="E52">
        <v>12</v>
      </c>
      <c r="F52" s="10">
        <f>D52/'weight per part'!C73</f>
        <v>0.12115790869465103</v>
      </c>
      <c r="G52" s="10">
        <f>D52/'weight per part'!D72</f>
        <v>9.9717866574370123E-2</v>
      </c>
      <c r="H52" s="10">
        <v>75</v>
      </c>
      <c r="I52" t="s">
        <v>57</v>
      </c>
    </row>
    <row r="53" spans="1:9" x14ac:dyDescent="0.2">
      <c r="A53" t="s">
        <v>22</v>
      </c>
      <c r="B53" t="s">
        <v>23</v>
      </c>
      <c r="C53" t="s">
        <v>1</v>
      </c>
      <c r="D53">
        <f t="shared" si="0"/>
        <v>12</v>
      </c>
      <c r="E53">
        <v>12</v>
      </c>
      <c r="F53" s="10">
        <f>D53/'weight per part'!D73</f>
        <v>0.15780420108310442</v>
      </c>
      <c r="G53" s="10">
        <f>D53/'weight per part'!E72</f>
        <v>9.1471333482699188E-2</v>
      </c>
      <c r="H53" s="10">
        <v>115</v>
      </c>
      <c r="I53" t="s">
        <v>57</v>
      </c>
    </row>
    <row r="54" spans="1:9" x14ac:dyDescent="0.2">
      <c r="A54" t="s">
        <v>22</v>
      </c>
      <c r="B54" t="s">
        <v>23</v>
      </c>
      <c r="C54" t="s">
        <v>2</v>
      </c>
      <c r="D54">
        <f t="shared" si="0"/>
        <v>12</v>
      </c>
      <c r="E54">
        <v>12</v>
      </c>
      <c r="F54" s="10">
        <f>D54/'weight per part'!E73</f>
        <v>0.14137065415653194</v>
      </c>
      <c r="G54" s="10">
        <f>D54/'weight per part'!F72</f>
        <v>9.1905539738160832E-2</v>
      </c>
      <c r="H54" s="10">
        <v>106</v>
      </c>
      <c r="I54" t="s">
        <v>57</v>
      </c>
    </row>
    <row r="55" spans="1:9" x14ac:dyDescent="0.2">
      <c r="A55" t="s">
        <v>22</v>
      </c>
      <c r="B55" t="s">
        <v>23</v>
      </c>
      <c r="C55" t="s">
        <v>3</v>
      </c>
      <c r="D55">
        <f t="shared" si="0"/>
        <v>12</v>
      </c>
      <c r="E55">
        <v>12</v>
      </c>
      <c r="F55" s="10">
        <f>D55/'weight per part'!F73</f>
        <v>0.1429637270159724</v>
      </c>
      <c r="G55" s="10">
        <f>D55/'weight per part'!G72</f>
        <v>9.6373333430075175E-2</v>
      </c>
      <c r="H55" s="10">
        <v>108</v>
      </c>
      <c r="I55" t="s">
        <v>57</v>
      </c>
    </row>
    <row r="56" spans="1:9" x14ac:dyDescent="0.2">
      <c r="A56" t="s">
        <v>22</v>
      </c>
      <c r="B56" t="s">
        <v>23</v>
      </c>
      <c r="C56" t="s">
        <v>4</v>
      </c>
      <c r="D56">
        <f t="shared" si="0"/>
        <v>12</v>
      </c>
      <c r="E56">
        <v>12</v>
      </c>
      <c r="F56" s="10">
        <f>D56/'weight per part'!G73</f>
        <v>0.15195611638211973</v>
      </c>
      <c r="G56" s="10">
        <f>D56/'weight per part'!H72</f>
        <v>0.10048626564205106</v>
      </c>
      <c r="H56" s="10">
        <v>114</v>
      </c>
      <c r="I56" t="s">
        <v>57</v>
      </c>
    </row>
    <row r="57" spans="1:9" x14ac:dyDescent="0.2">
      <c r="A57" t="s">
        <v>22</v>
      </c>
      <c r="B57" t="s">
        <v>23</v>
      </c>
      <c r="C57" t="s">
        <v>5</v>
      </c>
      <c r="D57">
        <f t="shared" si="0"/>
        <v>12</v>
      </c>
      <c r="E57">
        <v>12</v>
      </c>
      <c r="F57" s="10">
        <f>D57/'weight per part'!H73</f>
        <v>0.16012825158154201</v>
      </c>
      <c r="G57" s="10">
        <f>D57/'weight per part'!I72</f>
        <v>0.10671419848618331</v>
      </c>
      <c r="H57" s="10">
        <v>119</v>
      </c>
      <c r="I57" t="s">
        <v>57</v>
      </c>
    </row>
    <row r="58" spans="1:9" x14ac:dyDescent="0.2">
      <c r="A58" t="s">
        <v>22</v>
      </c>
      <c r="B58" t="s">
        <v>23</v>
      </c>
      <c r="C58" t="s">
        <v>6</v>
      </c>
      <c r="D58">
        <f t="shared" si="0"/>
        <v>12</v>
      </c>
      <c r="E58">
        <v>12</v>
      </c>
      <c r="F58" s="10">
        <f>D58/'weight per part'!I73</f>
        <v>0.17140386703898061</v>
      </c>
      <c r="G58" s="10">
        <f>D58/'weight per part'!J72</f>
        <v>0.1066589873927805</v>
      </c>
      <c r="H58" s="10">
        <v>121</v>
      </c>
      <c r="I58" t="s">
        <v>57</v>
      </c>
    </row>
    <row r="59" spans="1:9" x14ac:dyDescent="0.2">
      <c r="A59" t="s">
        <v>22</v>
      </c>
      <c r="B59" t="s">
        <v>23</v>
      </c>
      <c r="C59" t="s">
        <v>7</v>
      </c>
      <c r="D59">
        <f t="shared" si="0"/>
        <v>12</v>
      </c>
      <c r="E59">
        <v>12</v>
      </c>
      <c r="F59" s="10">
        <f>D59/'weight per part'!J73</f>
        <v>0.17163318128098637</v>
      </c>
      <c r="G59" s="10">
        <f>D59/'weight per part'!K72</f>
        <v>0.23435532181998683</v>
      </c>
      <c r="H59" s="10">
        <v>124</v>
      </c>
      <c r="I59" t="s">
        <v>57</v>
      </c>
    </row>
    <row r="60" spans="1:9" x14ac:dyDescent="0.2">
      <c r="A60" t="s">
        <v>22</v>
      </c>
      <c r="B60" t="s">
        <v>23</v>
      </c>
      <c r="C60" t="s">
        <v>8</v>
      </c>
      <c r="D60">
        <f t="shared" si="0"/>
        <v>12</v>
      </c>
      <c r="E60">
        <v>12</v>
      </c>
      <c r="F60" s="10">
        <f>D60/'weight per part'!K73</f>
        <v>0.55790234706793596</v>
      </c>
      <c r="G60" s="10">
        <f>D60/'weight per part'!L72</f>
        <v>0.28733265749035486</v>
      </c>
      <c r="H60" s="10">
        <v>234</v>
      </c>
      <c r="I60" t="s">
        <v>57</v>
      </c>
    </row>
    <row r="61" spans="1:9" x14ac:dyDescent="0.2">
      <c r="A61" t="s">
        <v>22</v>
      </c>
      <c r="B61" t="s">
        <v>23</v>
      </c>
      <c r="C61" t="s">
        <v>9</v>
      </c>
      <c r="D61">
        <f t="shared" si="0"/>
        <v>12</v>
      </c>
      <c r="E61">
        <v>12</v>
      </c>
      <c r="F61" s="10">
        <f>D61/'weight per part'!L73</f>
        <v>0.8401247401010723</v>
      </c>
      <c r="G61" s="10" t="e">
        <f>D61/'weight per part'!M72</f>
        <v>#DIV/0!</v>
      </c>
      <c r="H61" s="10">
        <v>287</v>
      </c>
      <c r="I61" t="s">
        <v>57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7EC437-328B-C740-9D1C-CF7FF698DA4B}">
  <dimension ref="A1:C11"/>
  <sheetViews>
    <sheetView workbookViewId="0">
      <selection activeCell="G11" sqref="G11"/>
    </sheetView>
  </sheetViews>
  <sheetFormatPr baseColWidth="10" defaultRowHeight="16" x14ac:dyDescent="0.2"/>
  <cols>
    <col min="1" max="1" width="19.5" bestFit="1" customWidth="1"/>
    <col min="2" max="2" width="20.83203125" bestFit="1" customWidth="1"/>
  </cols>
  <sheetData>
    <row r="1" spans="1:3" x14ac:dyDescent="0.2">
      <c r="A1" t="s">
        <v>51</v>
      </c>
      <c r="B1" t="s">
        <v>61</v>
      </c>
    </row>
    <row r="2" spans="1:3" x14ac:dyDescent="0.2">
      <c r="A2" t="s">
        <v>0</v>
      </c>
      <c r="B2" s="10">
        <f>AVERAGE(energy_density!F2,energy_density!F12,energy_density!F22,energy_density!F32,energy_density!F42,energy_density!F52)</f>
        <v>0.19504234724612493</v>
      </c>
      <c r="C2" t="s">
        <v>62</v>
      </c>
    </row>
    <row r="3" spans="1:3" x14ac:dyDescent="0.2">
      <c r="A3" t="s">
        <v>1</v>
      </c>
      <c r="B3" s="10">
        <f>AVERAGE(energy_density!F3,energy_density!F13,energy_density!F23,energy_density!F33,energy_density!F43,energy_density!F53)</f>
        <v>0.23200627574678809</v>
      </c>
      <c r="C3" t="s">
        <v>62</v>
      </c>
    </row>
    <row r="4" spans="1:3" x14ac:dyDescent="0.2">
      <c r="A4" t="s">
        <v>2</v>
      </c>
      <c r="B4" s="10">
        <f>AVERAGE(energy_density!F4,energy_density!F14,energy_density!F24,energy_density!F34,energy_density!F44,energy_density!F54)</f>
        <v>0.20262838219172394</v>
      </c>
      <c r="C4" t="s">
        <v>62</v>
      </c>
    </row>
    <row r="5" spans="1:3" x14ac:dyDescent="0.2">
      <c r="A5" t="s">
        <v>3</v>
      </c>
      <c r="B5" s="10">
        <f>AVERAGE(energy_density!F5,energy_density!F15,energy_density!F25,energy_density!F35,energy_density!F45,energy_density!F55)</f>
        <v>0.20586122521248973</v>
      </c>
      <c r="C5" t="s">
        <v>62</v>
      </c>
    </row>
    <row r="6" spans="1:3" x14ac:dyDescent="0.2">
      <c r="A6" t="s">
        <v>4</v>
      </c>
      <c r="B6" s="10">
        <f>AVERAGE(energy_density!F6,energy_density!F16,energy_density!F26,energy_density!F36,energy_density!F46,energy_density!F56)</f>
        <v>0.22247121819068627</v>
      </c>
      <c r="C6" t="s">
        <v>62</v>
      </c>
    </row>
    <row r="7" spans="1:3" x14ac:dyDescent="0.2">
      <c r="A7" t="s">
        <v>5</v>
      </c>
      <c r="B7" s="10">
        <f>AVERAGE(energy_density!F7,energy_density!F17,energy_density!F27,energy_density!F37,energy_density!F47,energy_density!F57)</f>
        <v>0.23495433804415708</v>
      </c>
      <c r="C7" t="s">
        <v>62</v>
      </c>
    </row>
    <row r="8" spans="1:3" x14ac:dyDescent="0.2">
      <c r="A8" t="s">
        <v>6</v>
      </c>
      <c r="B8" s="10">
        <f>AVERAGE(energy_density!F8,energy_density!F18,energy_density!F28,energy_density!F38,energy_density!F48,energy_density!F58)</f>
        <v>0.25563806876926837</v>
      </c>
      <c r="C8" t="s">
        <v>62</v>
      </c>
    </row>
    <row r="9" spans="1:3" x14ac:dyDescent="0.2">
      <c r="A9" t="s">
        <v>7</v>
      </c>
      <c r="B9" s="10">
        <f>AVERAGE(energy_density!F9,energy_density!F19,energy_density!F29,energy_density!F39,energy_density!F49,energy_density!F59)</f>
        <v>0.25629451690009303</v>
      </c>
      <c r="C9" t="s">
        <v>62</v>
      </c>
    </row>
    <row r="10" spans="1:3" x14ac:dyDescent="0.2">
      <c r="A10" t="s">
        <v>8</v>
      </c>
      <c r="B10" s="10">
        <f>AVERAGE(energy_density!F10,energy_density!F20,energy_density!F30,energy_density!F40,energy_density!F50,energy_density!F60)</f>
        <v>0.71014571697093365</v>
      </c>
      <c r="C10" t="s">
        <v>62</v>
      </c>
    </row>
    <row r="11" spans="1:3" x14ac:dyDescent="0.2">
      <c r="A11" t="s">
        <v>9</v>
      </c>
      <c r="B11" s="10">
        <f>AVERAGE(energy_density!F11,energy_density!F21,energy_density!F31,energy_density!F41,energy_density!F51,energy_density!F61)</f>
        <v>1.1435066326016388</v>
      </c>
      <c r="C11" t="s">
        <v>62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D7ED6-2302-9845-8693-BD9CC80CE476}">
  <dimension ref="A1:P55"/>
  <sheetViews>
    <sheetView workbookViewId="0">
      <selection activeCell="M5" sqref="M5"/>
    </sheetView>
  </sheetViews>
  <sheetFormatPr baseColWidth="10" defaultRowHeight="16" x14ac:dyDescent="0.2"/>
  <sheetData>
    <row r="1" spans="1:16" x14ac:dyDescent="0.2">
      <c r="A1" s="1" t="s">
        <v>25</v>
      </c>
      <c r="B1" s="1" t="s">
        <v>24</v>
      </c>
      <c r="C1" s="2" t="s">
        <v>26</v>
      </c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  <c r="I1" s="4" t="s">
        <v>5</v>
      </c>
      <c r="J1" s="4" t="s">
        <v>6</v>
      </c>
      <c r="K1" s="4" t="s">
        <v>7</v>
      </c>
      <c r="L1" s="3" t="s">
        <v>8</v>
      </c>
      <c r="M1" s="3" t="s">
        <v>9</v>
      </c>
      <c r="N1" s="3" t="s">
        <v>10</v>
      </c>
      <c r="O1" s="3" t="s">
        <v>11</v>
      </c>
      <c r="P1" s="3" t="s">
        <v>64</v>
      </c>
    </row>
    <row r="2" spans="1:16" x14ac:dyDescent="0.2">
      <c r="A2" s="7" t="s">
        <v>19</v>
      </c>
      <c r="B2" s="7" t="s">
        <v>20</v>
      </c>
      <c r="C2" s="3" t="s">
        <v>12</v>
      </c>
      <c r="D2" s="5">
        <f>'kg per pack'!D2/energy_density!$D$2</f>
        <v>9.4413174764529373E-2</v>
      </c>
      <c r="E2" s="5">
        <f>'kg per pack'!E2/energy_density!$D$2</f>
        <v>0.1016924951677193</v>
      </c>
      <c r="F2" s="5">
        <f>'kg per pack'!F2/energy_density!$D$2</f>
        <v>0.1403869152514195</v>
      </c>
      <c r="G2" s="5">
        <f>'kg per pack'!G2/energy_density!$D$2</f>
        <v>0.13545566389747371</v>
      </c>
      <c r="H2" s="5">
        <f>'kg per pack'!H2/energy_density!$D$2</f>
        <v>0.11804145983918501</v>
      </c>
      <c r="I2" s="5">
        <f>'kg per pack'!I2/energy_density!$D$2</f>
        <v>0.11942804537912104</v>
      </c>
      <c r="J2" s="5">
        <f>'kg per pack'!J2/energy_density!$D$2</f>
        <v>0.10136795703204381</v>
      </c>
      <c r="K2" s="5">
        <f>'kg per pack'!K2/energy_density!$D$2</f>
        <v>9.8924841831876248E-2</v>
      </c>
      <c r="L2" s="5" t="e">
        <f>'kg per pack'!#REF!/energy_density!$D$2</f>
        <v>#REF!</v>
      </c>
      <c r="M2" s="5" t="e">
        <f>'kg per pack'!#REF!/energy_density!$D$2</f>
        <v>#REF!</v>
      </c>
      <c r="N2" s="5">
        <f>'kg per pack'!N2/energy_density!$D$2</f>
        <v>0.16472302654798163</v>
      </c>
      <c r="O2" s="5">
        <f>'kg per pack'!O2/energy_density!$D$2</f>
        <v>0.10222810859705041</v>
      </c>
    </row>
    <row r="3" spans="1:16" x14ac:dyDescent="0.2">
      <c r="A3" s="7" t="s">
        <v>19</v>
      </c>
      <c r="B3" s="7" t="s">
        <v>20</v>
      </c>
      <c r="C3" s="3" t="s">
        <v>13</v>
      </c>
      <c r="D3" s="5">
        <f>'kg per pack'!D3/energy_density!$D$2</f>
        <v>0</v>
      </c>
      <c r="E3" s="5">
        <f>'kg per pack'!E3/energy_density!$D$2</f>
        <v>0.67171881770436737</v>
      </c>
      <c r="F3" s="5">
        <f>'kg per pack'!F3/energy_density!$D$2</f>
        <v>0.3506099711153336</v>
      </c>
      <c r="G3" s="5">
        <f>'kg per pack'!G3/energy_density!$D$2</f>
        <v>0.50776210111616371</v>
      </c>
      <c r="H3" s="5">
        <f>'kg per pack'!H3/energy_density!$D$2</f>
        <v>0.53035866020588074</v>
      </c>
      <c r="I3" s="5">
        <f>'kg per pack'!I3/energy_density!$D$2</f>
        <v>0.53758775853695606</v>
      </c>
      <c r="J3" s="5">
        <f>'kg per pack'!J3/energy_density!$D$2</f>
        <v>0.60743781515910522</v>
      </c>
      <c r="K3" s="5">
        <f>'kg per pack'!K3/energy_density!$D$2</f>
        <v>0.66662163523705753</v>
      </c>
      <c r="L3" s="5">
        <f>'kg per pack'!L3/energy_density!$D$2</f>
        <v>0</v>
      </c>
      <c r="M3" s="5">
        <f>'kg per pack'!M3/energy_density!$D$2</f>
        <v>0</v>
      </c>
      <c r="N3" s="5">
        <f>'kg per pack'!N3/energy_density!$D$2</f>
        <v>0</v>
      </c>
      <c r="O3" s="5">
        <f>'kg per pack'!O3/energy_density!$D$2</f>
        <v>0.13816767802570093</v>
      </c>
    </row>
    <row r="4" spans="1:16" x14ac:dyDescent="0.2">
      <c r="A4" s="7" t="s">
        <v>19</v>
      </c>
      <c r="B4" s="7" t="s">
        <v>20</v>
      </c>
      <c r="C4" s="3" t="s">
        <v>63</v>
      </c>
      <c r="D4" s="5">
        <f>'kg per pack'!D4/energy_density!$D$2</f>
        <v>0.47799999999999998</v>
      </c>
      <c r="E4" s="5">
        <f>'kg per pack'!E4/energy_density!$D$2</f>
        <v>0</v>
      </c>
      <c r="F4" s="5">
        <f>'kg per pack'!F4/energy_density!$D$2</f>
        <v>0</v>
      </c>
      <c r="G4" s="5">
        <f>'kg per pack'!G4/energy_density!$D$2</f>
        <v>0</v>
      </c>
      <c r="H4" s="5">
        <f>'kg per pack'!H4/energy_density!$D$2</f>
        <v>0</v>
      </c>
      <c r="I4" s="5">
        <f>'kg per pack'!I4/energy_density!$D$2</f>
        <v>0</v>
      </c>
      <c r="J4" s="5">
        <f>'kg per pack'!J4/energy_density!$D$2</f>
        <v>0</v>
      </c>
      <c r="K4" s="5">
        <f>'kg per pack'!K4/energy_density!$D$2</f>
        <v>0</v>
      </c>
      <c r="L4" s="5">
        <f>'kg per pack'!L4/energy_density!$D$2</f>
        <v>0</v>
      </c>
      <c r="M4" s="5">
        <f>'kg per pack'!M4/energy_density!$D$2</f>
        <v>0</v>
      </c>
      <c r="N4" s="5">
        <f>'kg per pack'!N4/energy_density!$D$2</f>
        <v>0</v>
      </c>
      <c r="O4" s="5">
        <f>'kg per pack'!O4/energy_density!$D$2</f>
        <v>0</v>
      </c>
    </row>
    <row r="5" spans="1:16" x14ac:dyDescent="0.2">
      <c r="A5" s="7" t="s">
        <v>19</v>
      </c>
      <c r="B5" s="7" t="s">
        <v>20</v>
      </c>
      <c r="C5" s="3" t="s">
        <v>14</v>
      </c>
      <c r="D5" s="5">
        <f>'kg per pack'!D5/energy_density!$D$2</f>
        <v>0</v>
      </c>
      <c r="E5" s="5">
        <f>'kg per pack'!E5/energy_density!$D$2</f>
        <v>0.12641923201110875</v>
      </c>
      <c r="F5" s="5">
        <f>'kg per pack'!F5/energy_density!$D$2</f>
        <v>0.35192378807403601</v>
      </c>
      <c r="G5" s="5">
        <f>'kg per pack'!G5/energy_density!$D$2</f>
        <v>0.20386592143604551</v>
      </c>
      <c r="H5" s="5">
        <f>'kg per pack'!H5/energy_density!$D$2</f>
        <v>0.1774486790775707</v>
      </c>
      <c r="I5" s="5">
        <f>'kg per pack'!I5/energy_density!$D$2</f>
        <v>0.17986740822450928</v>
      </c>
      <c r="J5" s="5">
        <f>'kg per pack'!J5/energy_density!$D$2</f>
        <v>7.6214253209261784E-2</v>
      </c>
      <c r="K5" s="5">
        <f>'kg per pack'!K5/energy_density!$D$2</f>
        <v>3.7173312292548874E-2</v>
      </c>
      <c r="L5" s="5">
        <f>'kg per pack'!L5/energy_density!$D$2</f>
        <v>0</v>
      </c>
      <c r="M5" s="5">
        <f>'kg per pack'!M5/energy_density!$D$2</f>
        <v>0</v>
      </c>
      <c r="N5" s="5">
        <f>'kg per pack'!N5/energy_density!$D$2</f>
        <v>0</v>
      </c>
      <c r="O5" s="5">
        <f>'kg per pack'!O5/energy_density!$D$2</f>
        <v>0</v>
      </c>
    </row>
    <row r="6" spans="1:16" x14ac:dyDescent="0.2">
      <c r="A6" s="7" t="s">
        <v>19</v>
      </c>
      <c r="B6" s="7" t="s">
        <v>20</v>
      </c>
      <c r="C6" s="3" t="s">
        <v>15</v>
      </c>
      <c r="D6" s="5">
        <f>'kg per pack'!D6/energy_density!$D$2</f>
        <v>0</v>
      </c>
      <c r="E6" s="5">
        <f>'kg per pack'!E6/energy_density!$D$2</f>
        <v>0</v>
      </c>
      <c r="F6" s="5">
        <f>'kg per pack'!F6/energy_density!$D$2</f>
        <v>0.32809592595940185</v>
      </c>
      <c r="G6" s="5">
        <f>'kg per pack'!G6/energy_density!$D$2</f>
        <v>0.28509401977845794</v>
      </c>
      <c r="H6" s="5">
        <f>'kg per pack'!H6/energy_density!$D$2</f>
        <v>0.16543408159717848</v>
      </c>
      <c r="I6" s="5">
        <f>'kg per pack'!I6/energy_density!$D$2</f>
        <v>0.16768904476250704</v>
      </c>
      <c r="J6" s="5">
        <f>'kg per pack'!J6/energy_density!$D$2</f>
        <v>7.1053980507667439E-2</v>
      </c>
      <c r="K6" s="5">
        <f>'kg per pack'!K6/energy_density!$D$2</f>
        <v>3.4656402127144659E-2</v>
      </c>
      <c r="L6" s="5">
        <f>'kg per pack'!L6/energy_density!$D$2</f>
        <v>0</v>
      </c>
      <c r="M6" s="5">
        <f>'kg per pack'!M6/energy_density!$D$2</f>
        <v>0</v>
      </c>
      <c r="N6" s="5">
        <f>'kg per pack'!N6/energy_density!$D$2</f>
        <v>0</v>
      </c>
      <c r="O6" s="5">
        <f>'kg per pack'!O6/energy_density!$D$2</f>
        <v>0</v>
      </c>
    </row>
    <row r="7" spans="1:16" x14ac:dyDescent="0.2">
      <c r="A7" s="7" t="s">
        <v>19</v>
      </c>
      <c r="B7" s="7" t="s">
        <v>20</v>
      </c>
      <c r="C7" s="3" t="s">
        <v>16</v>
      </c>
      <c r="D7" s="5">
        <f>'kg per pack'!D7/energy_density!$D$2</f>
        <v>1.3366973222995135</v>
      </c>
      <c r="E7" s="5">
        <f>'kg per pack'!E7/energy_density!$D$2</f>
        <v>1.0125346307099665</v>
      </c>
      <c r="F7" s="5">
        <f>'kg per pack'!F7/energy_density!$D$2</f>
        <v>1.1112372461363942</v>
      </c>
      <c r="G7" s="5">
        <f>'kg per pack'!G7/energy_density!$D$2</f>
        <v>1.0958134284867982</v>
      </c>
      <c r="H7" s="5">
        <f>'kg per pack'!H7/energy_density!$D$2</f>
        <v>1.0502396257845921</v>
      </c>
      <c r="I7" s="5">
        <f>'kg per pack'!I7/energy_density!$D$2</f>
        <v>1.0145823567219912</v>
      </c>
      <c r="J7" s="5">
        <f>'kg per pack'!J7/energy_density!$D$2</f>
        <v>0.96014472544585328</v>
      </c>
      <c r="K7" s="5">
        <f>'kg per pack'!K7/energy_density!$D$2</f>
        <v>0.96141615646253353</v>
      </c>
      <c r="L7" s="5">
        <f>'kg per pack'!L7/energy_density!$D$2</f>
        <v>0.74625578909835566</v>
      </c>
      <c r="M7" s="5">
        <f>'kg per pack'!M7/energy_density!$D$2</f>
        <v>0.60091805106091534</v>
      </c>
      <c r="N7" s="5">
        <f>'kg per pack'!N7/energy_density!$D$2</f>
        <v>0</v>
      </c>
      <c r="O7" s="5">
        <f>'kg per pack'!O7/energy_density!$D$2</f>
        <v>0</v>
      </c>
    </row>
    <row r="8" spans="1:16" x14ac:dyDescent="0.2">
      <c r="A8" s="7" t="s">
        <v>19</v>
      </c>
      <c r="B8" s="7" t="s">
        <v>20</v>
      </c>
      <c r="C8" s="3" t="s">
        <v>17</v>
      </c>
      <c r="D8" s="5">
        <f>'kg per pack'!D8/energy_density!$D$2</f>
        <v>0.55645065520024317</v>
      </c>
      <c r="E8" s="5">
        <f>'kg per pack'!E8/energy_density!$D$2</f>
        <v>0.33618928018263405</v>
      </c>
      <c r="F8" s="5">
        <f>'kg per pack'!F8/energy_density!$D$2</f>
        <v>0.40485722101581023</v>
      </c>
      <c r="G8" s="5">
        <f>'kg per pack'!G8/energy_density!$D$2</f>
        <v>0.39452676204805476</v>
      </c>
      <c r="H8" s="5">
        <f>'kg per pack'!H8/energy_density!$D$2</f>
        <v>0.36130145226850952</v>
      </c>
      <c r="I8" s="5">
        <f>'kg per pack'!I8/energy_density!$D$2</f>
        <v>0.36098979615941207</v>
      </c>
      <c r="J8" s="5">
        <f>'kg per pack'!J8/energy_density!$D$2</f>
        <v>0.32491831408989857</v>
      </c>
      <c r="K8" s="5">
        <f>'kg per pack'!K8/energy_density!$D$2</f>
        <v>0.3220485609814257</v>
      </c>
      <c r="L8" s="5">
        <f>'kg per pack'!L8/energy_density!$D$2</f>
        <v>0.29285484580078414</v>
      </c>
      <c r="M8" s="5">
        <f>'kg per pack'!M8/energy_density!$D$2</f>
        <v>1.6649817322687922E-2</v>
      </c>
      <c r="N8" s="5">
        <f>'kg per pack'!N8/energy_density!$D$2</f>
        <v>0</v>
      </c>
      <c r="O8" s="5">
        <f>'kg per pack'!O8/energy_density!$D$2</f>
        <v>0</v>
      </c>
    </row>
    <row r="9" spans="1:16" x14ac:dyDescent="0.2">
      <c r="A9" s="7" t="s">
        <v>19</v>
      </c>
      <c r="B9" s="7" t="s">
        <v>20</v>
      </c>
      <c r="C9" s="3" t="s">
        <v>30</v>
      </c>
      <c r="D9" s="5">
        <f>'kg per pack'!D9/energy_density!$D$2</f>
        <v>0.97486100403521192</v>
      </c>
      <c r="E9" s="5">
        <f>'kg per pack'!E9/energy_density!$D$2</f>
        <v>0.87406571971959912</v>
      </c>
      <c r="F9" s="5">
        <f>'kg per pack'!F9/energy_density!$D$2</f>
        <v>0.87130171260899547</v>
      </c>
      <c r="G9" s="5">
        <f>'kg per pack'!G9/energy_density!$D$2</f>
        <v>0.87440029713649559</v>
      </c>
      <c r="H9" s="5">
        <f>'kg per pack'!H9/energy_density!$D$2</f>
        <v>0.85588177802372878</v>
      </c>
      <c r="I9" s="5">
        <f>'kg per pack'!I9/energy_density!$D$2</f>
        <v>0.67218607510602724</v>
      </c>
      <c r="J9" s="5">
        <f>'kg per pack'!J9/energy_density!$D$2</f>
        <v>0.67442251113975049</v>
      </c>
      <c r="K9" s="5">
        <f>'kg per pack'!K9/energy_density!$D$2</f>
        <v>0.68426259787631061</v>
      </c>
      <c r="L9" s="5">
        <f>'kg per pack'!L9/energy_density!$D$2</f>
        <v>0</v>
      </c>
      <c r="M9" s="5">
        <f>'kg per pack'!M9/energy_density!$D$2</f>
        <v>0</v>
      </c>
      <c r="N9" s="5">
        <f>'kg per pack'!N9/energy_density!$D$2</f>
        <v>0</v>
      </c>
      <c r="O9" s="5">
        <f>'kg per pack'!O9/energy_density!$D$2</f>
        <v>0</v>
      </c>
    </row>
    <row r="10" spans="1:16" x14ac:dyDescent="0.2">
      <c r="A10" s="7" t="s">
        <v>19</v>
      </c>
      <c r="B10" s="7" t="s">
        <v>20</v>
      </c>
      <c r="C10" s="3" t="s">
        <v>18</v>
      </c>
      <c r="D10" s="5">
        <f>'kg per pack'!D10/energy_density!$D$2</f>
        <v>0</v>
      </c>
      <c r="E10" s="5">
        <f>'kg per pack'!E10/energy_density!$D$2</f>
        <v>0</v>
      </c>
      <c r="F10" s="5">
        <f>'kg per pack'!F10/energy_density!$D$2</f>
        <v>0</v>
      </c>
      <c r="G10" s="5">
        <f>'kg per pack'!G10/energy_density!$D$2</f>
        <v>0</v>
      </c>
      <c r="H10" s="5">
        <f>'kg per pack'!H10/energy_density!$D$2</f>
        <v>0</v>
      </c>
      <c r="I10" s="5">
        <f>'kg per pack'!I10/energy_density!$D$2</f>
        <v>3.5378214479264591E-2</v>
      </c>
      <c r="J10" s="5">
        <f>'kg per pack'!J10/energy_density!$D$2</f>
        <v>3.5495921638934232E-2</v>
      </c>
      <c r="K10" s="5">
        <f>'kg per pack'!K10/energy_density!$D$2</f>
        <v>3.6013820940858456E-2</v>
      </c>
      <c r="L10" s="5">
        <f>'kg per pack'!L10/energy_density!$D$2</f>
        <v>0</v>
      </c>
      <c r="M10" s="5">
        <f>'kg per pack'!M10/energy_density!$D$2</f>
        <v>0</v>
      </c>
      <c r="N10" s="5">
        <f>'kg per pack'!N10/energy_density!$D$2</f>
        <v>0</v>
      </c>
      <c r="O10" s="5">
        <f>'kg per pack'!O10/energy_density!$D$2</f>
        <v>0</v>
      </c>
    </row>
    <row r="11" spans="1:16" x14ac:dyDescent="0.2">
      <c r="A11" s="7" t="s">
        <v>21</v>
      </c>
      <c r="B11" s="7" t="s">
        <v>20</v>
      </c>
      <c r="C11" s="3" t="s">
        <v>12</v>
      </c>
      <c r="D11" s="5">
        <f>'kg per pack'!D11/energy_density!$D$12</f>
        <v>9.5093380917485468E-2</v>
      </c>
      <c r="E11" s="5">
        <f>'kg per pack'!E11/energy_density!$D$12</f>
        <v>0.10242549133584229</v>
      </c>
      <c r="F11" s="5">
        <f>'kg per pack'!F11/energy_density!$D$12</f>
        <v>0.14139786096950355</v>
      </c>
      <c r="G11" s="5">
        <f>'kg per pack'!G11/energy_density!$D$12</f>
        <v>0.13643181916033453</v>
      </c>
      <c r="H11" s="5">
        <f>'kg per pack'!H11/energy_density!$D$12</f>
        <v>0.11889064350062983</v>
      </c>
      <c r="I11" s="5">
        <f>'kg per pack'!I11/energy_density!$D$12</f>
        <v>0.1202870441144616</v>
      </c>
      <c r="J11" s="5">
        <f>'kg per pack'!J11/energy_density!$D$12</f>
        <v>0.10209739413569899</v>
      </c>
      <c r="K11" s="5">
        <f>'kg per pack'!K11/energy_density!$D$12</f>
        <v>9.9637133172768774E-2</v>
      </c>
      <c r="L11" s="5" t="e">
        <f>'kg per pack'!#REF!/energy_density!$D$12</f>
        <v>#REF!</v>
      </c>
      <c r="M11" s="5" t="e">
        <f>'kg per pack'!#REF!/energy_density!$D$12</f>
        <v>#REF!</v>
      </c>
      <c r="N11" s="5">
        <f>'kg per pack'!N11/energy_density!$D$12</f>
        <v>0.16587298582132229</v>
      </c>
      <c r="O11" s="5">
        <f>'kg per pack'!O11/energy_density!$D$12</f>
        <v>0.10294178029153576</v>
      </c>
    </row>
    <row r="12" spans="1:16" x14ac:dyDescent="0.2">
      <c r="A12" s="7" t="s">
        <v>21</v>
      </c>
      <c r="B12" s="7" t="s">
        <v>20</v>
      </c>
      <c r="C12" s="3" t="s">
        <v>13</v>
      </c>
      <c r="D12" s="5">
        <f>'kg per pack'!D12/energy_density!$D$12</f>
        <v>0</v>
      </c>
      <c r="E12" s="5">
        <f>'kg per pack'!E12/energy_density!$D$12</f>
        <v>0.6765942648327079</v>
      </c>
      <c r="F12" s="5">
        <f>'kg per pack'!F12/energy_density!$D$12</f>
        <v>0.35314788508449729</v>
      </c>
      <c r="G12" s="5">
        <f>'kg per pack'!G12/energy_density!$D$12</f>
        <v>0.51144082505095556</v>
      </c>
      <c r="H12" s="5">
        <f>'kg per pack'!H12/energy_density!$D$12</f>
        <v>0.53419725139791285</v>
      </c>
      <c r="I12" s="5">
        <f>'kg per pack'!I12/energy_density!$D$12</f>
        <v>0.5414758899662484</v>
      </c>
      <c r="J12" s="5">
        <f>'kg per pack'!J12/energy_density!$D$12</f>
        <v>0.61183694625038665</v>
      </c>
      <c r="K12" s="5">
        <f>'kg per pack'!K12/energy_density!$D$12</f>
        <v>0.67145346679180573</v>
      </c>
      <c r="L12" s="5">
        <f>'kg per pack'!L12/energy_density!$D$12</f>
        <v>0</v>
      </c>
      <c r="M12" s="5">
        <f>'kg per pack'!M12/energy_density!$D$12</f>
        <v>0</v>
      </c>
      <c r="N12" s="5">
        <f>'kg per pack'!N12/energy_density!$D$12</f>
        <v>0</v>
      </c>
      <c r="O12" s="5">
        <f>'kg per pack'!O12/energy_density!$D$12</f>
        <v>0.13913224992527881</v>
      </c>
    </row>
    <row r="13" spans="1:16" x14ac:dyDescent="0.2">
      <c r="A13" s="7" t="s">
        <v>21</v>
      </c>
      <c r="B13" s="7" t="s">
        <v>20</v>
      </c>
      <c r="C13" s="3" t="s">
        <v>63</v>
      </c>
      <c r="D13" s="5">
        <f>'kg per pack'!D13/energy_density!$D$12</f>
        <v>0.47799999999999998</v>
      </c>
      <c r="E13" s="5">
        <f>'kg per pack'!E13/energy_density!$D$12</f>
        <v>0</v>
      </c>
      <c r="F13" s="5">
        <f>'kg per pack'!F13/energy_density!$D$12</f>
        <v>0</v>
      </c>
      <c r="G13" s="5">
        <f>'kg per pack'!G13/energy_density!$D$12</f>
        <v>0</v>
      </c>
      <c r="H13" s="5">
        <f>'kg per pack'!H13/energy_density!$D$12</f>
        <v>0</v>
      </c>
      <c r="I13" s="5">
        <f>'kg per pack'!I13/energy_density!$D$12</f>
        <v>0</v>
      </c>
      <c r="J13" s="5">
        <f>'kg per pack'!J13/energy_density!$D$12</f>
        <v>0</v>
      </c>
      <c r="K13" s="5">
        <f>'kg per pack'!K13/energy_density!$D$12</f>
        <v>0</v>
      </c>
      <c r="L13" s="5">
        <f>'kg per pack'!L13/energy_density!$D$12</f>
        <v>0</v>
      </c>
      <c r="M13" s="5">
        <f>'kg per pack'!M13/energy_density!$D$12</f>
        <v>0</v>
      </c>
      <c r="N13" s="5">
        <f>'kg per pack'!N13/energy_density!$D$12</f>
        <v>0</v>
      </c>
      <c r="O13" s="5">
        <f>'kg per pack'!O13/energy_density!$D$12</f>
        <v>0</v>
      </c>
    </row>
    <row r="14" spans="1:16" x14ac:dyDescent="0.2">
      <c r="A14" s="7" t="s">
        <v>21</v>
      </c>
      <c r="B14" s="7" t="s">
        <v>20</v>
      </c>
      <c r="C14" s="3" t="s">
        <v>14</v>
      </c>
      <c r="D14" s="5">
        <f>'kg per pack'!D14/energy_density!$D$12</f>
        <v>0</v>
      </c>
      <c r="E14" s="5">
        <f>'kg per pack'!E14/energy_density!$D$12</f>
        <v>0.12733680386622215</v>
      </c>
      <c r="F14" s="5">
        <f>'kg per pack'!F14/energy_density!$D$12</f>
        <v>0.35447121219603867</v>
      </c>
      <c r="G14" s="5">
        <f>'kg per pack'!G14/energy_density!$D$12</f>
        <v>0.20534292502301349</v>
      </c>
      <c r="H14" s="5">
        <f>'kg per pack'!H14/energy_density!$D$12</f>
        <v>0.17873300417236704</v>
      </c>
      <c r="I14" s="5">
        <f>'kg per pack'!I14/energy_density!$D$12</f>
        <v>0.18116830861131566</v>
      </c>
      <c r="J14" s="5">
        <f>'kg per pack'!J14/energy_density!$D$12</f>
        <v>7.6766205166358542E-2</v>
      </c>
      <c r="K14" s="5">
        <f>'kg per pack'!K14/energy_density!$D$12</f>
        <v>3.7442753267511793E-2</v>
      </c>
      <c r="L14" s="5">
        <f>'kg per pack'!L14/energy_density!$D$12</f>
        <v>0</v>
      </c>
      <c r="M14" s="5">
        <f>'kg per pack'!M14/energy_density!$D$12</f>
        <v>0</v>
      </c>
      <c r="N14" s="5">
        <f>'kg per pack'!N14/energy_density!$D$12</f>
        <v>0</v>
      </c>
      <c r="O14" s="5">
        <f>'kg per pack'!O14/energy_density!$D$12</f>
        <v>0</v>
      </c>
    </row>
    <row r="15" spans="1:16" x14ac:dyDescent="0.2">
      <c r="A15" s="7" t="s">
        <v>21</v>
      </c>
      <c r="B15" s="7" t="s">
        <v>20</v>
      </c>
      <c r="C15" s="3" t="s">
        <v>15</v>
      </c>
      <c r="D15" s="5">
        <f>'kg per pack'!D15/energy_density!$D$12</f>
        <v>0</v>
      </c>
      <c r="E15" s="5">
        <f>'kg per pack'!E15/energy_density!$D$12</f>
        <v>0</v>
      </c>
      <c r="F15" s="5">
        <f>'kg per pack'!F15/energy_density!$D$12</f>
        <v>0.330470870491267</v>
      </c>
      <c r="G15" s="5">
        <f>'kg per pack'!G15/energy_density!$D$12</f>
        <v>0.28715951894020941</v>
      </c>
      <c r="H15" s="5">
        <f>'kg per pack'!H15/energy_density!$D$12</f>
        <v>0.16663144831545637</v>
      </c>
      <c r="I15" s="5">
        <f>'kg per pack'!I15/energy_density!$D$12</f>
        <v>0.16890186450204789</v>
      </c>
      <c r="J15" s="5">
        <f>'kg per pack'!J15/energy_density!$D$12</f>
        <v>7.1568561205493625E-2</v>
      </c>
      <c r="K15" s="5">
        <f>'kg per pack'!K15/energy_density!$D$12</f>
        <v>3.4907599940897642E-2</v>
      </c>
      <c r="L15" s="5">
        <f>'kg per pack'!L15/energy_density!$D$12</f>
        <v>0</v>
      </c>
      <c r="M15" s="5">
        <f>'kg per pack'!M15/energy_density!$D$12</f>
        <v>0</v>
      </c>
      <c r="N15" s="5">
        <f>'kg per pack'!N15/energy_density!$D$12</f>
        <v>0</v>
      </c>
      <c r="O15" s="5">
        <f>'kg per pack'!O15/energy_density!$D$12</f>
        <v>0</v>
      </c>
    </row>
    <row r="16" spans="1:16" x14ac:dyDescent="0.2">
      <c r="A16" s="7" t="s">
        <v>21</v>
      </c>
      <c r="B16" s="7" t="s">
        <v>20</v>
      </c>
      <c r="C16" s="3" t="s">
        <v>16</v>
      </c>
      <c r="D16" s="5">
        <f>'kg per pack'!D16/energy_density!$D$12</f>
        <v>1.2113766586214962</v>
      </c>
      <c r="E16" s="5">
        <f>'kg per pack'!E16/energy_density!$D$12</f>
        <v>0.90392368958717528</v>
      </c>
      <c r="F16" s="5">
        <f>'kg per pack'!F16/energy_density!$D$12</f>
        <v>0.99827613766717782</v>
      </c>
      <c r="G16" s="5">
        <f>'kg per pack'!G16/energy_density!$D$12</f>
        <v>0.9841205160169364</v>
      </c>
      <c r="H16" s="5">
        <f>'kg per pack'!H16/energy_density!$D$12</f>
        <v>0.93876167782522324</v>
      </c>
      <c r="I16" s="5">
        <f>'kg per pack'!I16/energy_density!$D$12</f>
        <v>0.90590903539871626</v>
      </c>
      <c r="J16" s="5">
        <f>'kg per pack'!J16/energy_density!$D$12</f>
        <v>0.85404604487519387</v>
      </c>
      <c r="K16" s="5">
        <f>'kg per pack'!K16/energy_density!$D$12</f>
        <v>0.85384365732785195</v>
      </c>
      <c r="L16" s="5">
        <f>'kg per pack'!L16/energy_density!$D$12</f>
        <v>0.68630762545465085</v>
      </c>
      <c r="M16" s="5">
        <f>'kg per pack'!M16/energy_density!$D$12</f>
        <v>0.55298684039050594</v>
      </c>
      <c r="N16" s="5">
        <f>'kg per pack'!N16/energy_density!$D$12</f>
        <v>0</v>
      </c>
      <c r="O16" s="5">
        <f>'kg per pack'!O16/energy_density!$D$12</f>
        <v>0</v>
      </c>
    </row>
    <row r="17" spans="1:15" x14ac:dyDescent="0.2">
      <c r="A17" s="7" t="s">
        <v>21</v>
      </c>
      <c r="B17" s="7" t="s">
        <v>20</v>
      </c>
      <c r="C17" s="3" t="s">
        <v>17</v>
      </c>
      <c r="D17" s="5">
        <f>'kg per pack'!D17/energy_density!$D$12</f>
        <v>0.54238952786366934</v>
      </c>
      <c r="E17" s="5">
        <f>'kg per pack'!E17/energy_density!$D$12</f>
        <v>0.32527106447793774</v>
      </c>
      <c r="F17" s="5">
        <f>'kg per pack'!F17/energy_density!$D$12</f>
        <v>0.39329219030292595</v>
      </c>
      <c r="G17" s="5">
        <f>'kg per pack'!G17/energy_density!$D$12</f>
        <v>0.38310877215855482</v>
      </c>
      <c r="H17" s="5">
        <f>'kg per pack'!H17/energy_density!$D$12</f>
        <v>0.35015350096949932</v>
      </c>
      <c r="I17" s="5">
        <f>'kg per pack'!I17/energy_density!$D$12</f>
        <v>0.34984217000911588</v>
      </c>
      <c r="J17" s="5">
        <f>'kg per pack'!J17/energy_density!$D$12</f>
        <v>0.31395356620498954</v>
      </c>
      <c r="K17" s="5">
        <f>'kg per pack'!K17/energy_density!$D$12</f>
        <v>0.31092564780020321</v>
      </c>
      <c r="L17" s="5">
        <f>'kg per pack'!L17/energy_density!$D$12</f>
        <v>0.3029780317948379</v>
      </c>
      <c r="M17" s="5">
        <f>'kg per pack'!M17/energy_density!$D$12</f>
        <v>2.3229025987093022E-2</v>
      </c>
      <c r="N17" s="5">
        <f>'kg per pack'!N17/energy_density!$D$12</f>
        <v>0</v>
      </c>
      <c r="O17" s="5">
        <f>'kg per pack'!O17/energy_density!$D$12</f>
        <v>0</v>
      </c>
    </row>
    <row r="18" spans="1:15" x14ac:dyDescent="0.2">
      <c r="A18" s="7" t="s">
        <v>21</v>
      </c>
      <c r="B18" s="7" t="s">
        <v>20</v>
      </c>
      <c r="C18" s="3" t="s">
        <v>30</v>
      </c>
      <c r="D18" s="5">
        <f>'kg per pack'!D18/energy_density!$D$12</f>
        <v>0.97951489694661253</v>
      </c>
      <c r="E18" s="5">
        <f>'kg per pack'!E18/energy_density!$D$12</f>
        <v>0.87772133736094171</v>
      </c>
      <c r="F18" s="5">
        <f>'kg per pack'!F18/energy_density!$D$12</f>
        <v>0.87509922391484818</v>
      </c>
      <c r="G18" s="5">
        <f>'kg per pack'!G18/energy_density!$D$12</f>
        <v>0.87820734375133169</v>
      </c>
      <c r="H18" s="5">
        <f>'kg per pack'!H18/energy_density!$D$12</f>
        <v>0.85947041786688427</v>
      </c>
      <c r="I18" s="5">
        <f>'kg per pack'!I18/energy_density!$D$12</f>
        <v>0.6749313779870606</v>
      </c>
      <c r="J18" s="5">
        <f>'kg per pack'!J18/energy_density!$D$12</f>
        <v>0.67709870759543911</v>
      </c>
      <c r="K18" s="5">
        <f>'kg per pack'!K18/energy_density!$D$12</f>
        <v>0.68695723978249601</v>
      </c>
      <c r="L18" s="5">
        <f>'kg per pack'!L18/energy_density!$D$12</f>
        <v>0</v>
      </c>
      <c r="M18" s="5">
        <f>'kg per pack'!M18/energy_density!$D$12</f>
        <v>0</v>
      </c>
      <c r="N18" s="5">
        <f>'kg per pack'!N18/energy_density!$D$12</f>
        <v>0</v>
      </c>
      <c r="O18" s="5">
        <f>'kg per pack'!O18/energy_density!$D$12</f>
        <v>0</v>
      </c>
    </row>
    <row r="19" spans="1:15" x14ac:dyDescent="0.2">
      <c r="A19" s="7" t="s">
        <v>21</v>
      </c>
      <c r="B19" s="7" t="s">
        <v>20</v>
      </c>
      <c r="C19" s="3" t="s">
        <v>18</v>
      </c>
      <c r="D19" s="5">
        <f>'kg per pack'!D19/energy_density!$D$12</f>
        <v>0</v>
      </c>
      <c r="E19" s="5">
        <f>'kg per pack'!E19/energy_density!$D$12</f>
        <v>0</v>
      </c>
      <c r="F19" s="5">
        <f>'kg per pack'!F19/energy_density!$D$12</f>
        <v>0</v>
      </c>
      <c r="G19" s="5">
        <f>'kg per pack'!G19/energy_density!$D$12</f>
        <v>0</v>
      </c>
      <c r="H19" s="5">
        <f>'kg per pack'!H19/energy_density!$D$12</f>
        <v>0</v>
      </c>
      <c r="I19" s="5">
        <f>'kg per pack'!I19/energy_density!$D$12</f>
        <v>3.5522704104582137E-2</v>
      </c>
      <c r="J19" s="5">
        <f>'kg per pack'!J19/energy_density!$D$12</f>
        <v>3.5636774083970479E-2</v>
      </c>
      <c r="K19" s="5">
        <f>'kg per pack'!K19/energy_density!$D$12</f>
        <v>3.615564419907874E-2</v>
      </c>
      <c r="L19" s="5">
        <f>'kg per pack'!L19/energy_density!$D$12</f>
        <v>0</v>
      </c>
      <c r="M19" s="5">
        <f>'kg per pack'!M19/energy_density!$D$12</f>
        <v>0</v>
      </c>
      <c r="N19" s="5">
        <f>'kg per pack'!N19/energy_density!$D$12</f>
        <v>0</v>
      </c>
      <c r="O19" s="5">
        <f>'kg per pack'!O19/energy_density!$D$12</f>
        <v>0</v>
      </c>
    </row>
    <row r="20" spans="1:15" x14ac:dyDescent="0.2">
      <c r="A20" s="7" t="s">
        <v>22</v>
      </c>
      <c r="B20" s="7" t="s">
        <v>20</v>
      </c>
      <c r="C20" s="3" t="s">
        <v>12</v>
      </c>
      <c r="D20" s="5">
        <f>'kg per pack'!D20/energy_density!$D$22</f>
        <v>9.4803026971120016E-2</v>
      </c>
      <c r="E20" s="5">
        <f>'kg per pack'!E20/energy_density!$D$22</f>
        <v>0.10211279138883755</v>
      </c>
      <c r="F20" s="5">
        <f>'kg per pack'!F20/energy_density!$D$22</f>
        <v>0.14096709950076292</v>
      </c>
      <c r="G20" s="5">
        <f>'kg per pack'!G20/energy_density!$D$22</f>
        <v>0.1360153089839124</v>
      </c>
      <c r="H20" s="5">
        <f>'kg per pack'!H20/energy_density!$D$22</f>
        <v>0.11852955964763033</v>
      </c>
      <c r="I20" s="5">
        <f>'kg per pack'!I20/energy_density!$D$22</f>
        <v>0.11992194250353121</v>
      </c>
      <c r="J20" s="5">
        <f>'kg per pack'!J20/energy_density!$D$22</f>
        <v>0.1017872608512399</v>
      </c>
      <c r="K20" s="5">
        <f>'kg per pack'!K20/energy_density!$D$22</f>
        <v>9.9333991982548456E-2</v>
      </c>
      <c r="L20" s="5" t="e">
        <f>'kg per pack'!#REF!/energy_density!$D$22</f>
        <v>#REF!</v>
      </c>
      <c r="M20" s="5" t="e">
        <f>'kg per pack'!#REF!/energy_density!$D$22</f>
        <v>#REF!</v>
      </c>
      <c r="N20" s="5">
        <f>'kg per pack'!N20/energy_density!$D$22</f>
        <v>0.16541347109812596</v>
      </c>
      <c r="O20" s="5">
        <f>'kg per pack'!O20/energy_density!$D$22</f>
        <v>0.10265660266938241</v>
      </c>
    </row>
    <row r="21" spans="1:15" x14ac:dyDescent="0.2">
      <c r="A21" s="7" t="s">
        <v>22</v>
      </c>
      <c r="B21" s="7" t="s">
        <v>20</v>
      </c>
      <c r="C21" s="3" t="s">
        <v>13</v>
      </c>
      <c r="D21" s="5">
        <f>'kg per pack'!D21/energy_density!$D$22</f>
        <v>0</v>
      </c>
      <c r="E21" s="5">
        <f>'kg per pack'!E21/energy_density!$D$22</f>
        <v>0.67449199005294636</v>
      </c>
      <c r="F21" s="5">
        <f>'kg per pack'!F21/energy_density!$D$22</f>
        <v>0.35205776835599617</v>
      </c>
      <c r="G21" s="5">
        <f>'kg per pack'!G21/energy_density!$D$22</f>
        <v>0.50985818900935354</v>
      </c>
      <c r="H21" s="5">
        <f>'kg per pack'!H21/energy_density!$D$22</f>
        <v>0.53254958631959004</v>
      </c>
      <c r="I21" s="5">
        <f>'kg per pack'!I21/energy_density!$D$22</f>
        <v>0.53980902179825019</v>
      </c>
      <c r="J21" s="5">
        <f>'kg per pack'!J21/energy_density!$D$22</f>
        <v>0.60994791719591579</v>
      </c>
      <c r="K21" s="5">
        <f>'kg per pack'!K21/energy_density!$D$22</f>
        <v>0.66937587445747493</v>
      </c>
      <c r="L21" s="5">
        <f>'kg per pack'!L21/energy_density!$D$22</f>
        <v>0</v>
      </c>
      <c r="M21" s="5">
        <f>'kg per pack'!M21/energy_density!$D$22</f>
        <v>0</v>
      </c>
      <c r="N21" s="5">
        <f>'kg per pack'!N21/energy_density!$D$22</f>
        <v>0</v>
      </c>
      <c r="O21" s="5">
        <f>'kg per pack'!O21/energy_density!$D$22</f>
        <v>0.13874681454533713</v>
      </c>
    </row>
    <row r="22" spans="1:15" x14ac:dyDescent="0.2">
      <c r="A22" s="7" t="s">
        <v>22</v>
      </c>
      <c r="B22" s="7" t="s">
        <v>20</v>
      </c>
      <c r="C22" s="3" t="s">
        <v>63</v>
      </c>
      <c r="D22" s="5">
        <f>'kg per pack'!D22/energy_density!$D$22</f>
        <v>0.47799999999999998</v>
      </c>
      <c r="E22" s="5">
        <f>'kg per pack'!E22/energy_density!$D$22</f>
        <v>0</v>
      </c>
      <c r="F22" s="5">
        <f>'kg per pack'!F22/energy_density!$D$22</f>
        <v>0</v>
      </c>
      <c r="G22" s="5">
        <f>'kg per pack'!G22/energy_density!$D$22</f>
        <v>0</v>
      </c>
      <c r="H22" s="5">
        <f>'kg per pack'!H22/energy_density!$D$22</f>
        <v>0</v>
      </c>
      <c r="I22" s="5">
        <f>'kg per pack'!I22/energy_density!$D$22</f>
        <v>0</v>
      </c>
      <c r="J22" s="5">
        <f>'kg per pack'!J22/energy_density!$D$22</f>
        <v>0</v>
      </c>
      <c r="K22" s="5">
        <f>'kg per pack'!K22/energy_density!$D$22</f>
        <v>0</v>
      </c>
      <c r="L22" s="5">
        <f>'kg per pack'!L22/energy_density!$D$22</f>
        <v>0</v>
      </c>
      <c r="M22" s="5">
        <f>'kg per pack'!M22/energy_density!$D$22</f>
        <v>0</v>
      </c>
      <c r="N22" s="5">
        <f>'kg per pack'!N22/energy_density!$D$22</f>
        <v>0</v>
      </c>
      <c r="O22" s="5">
        <f>'kg per pack'!O22/energy_density!$D$22</f>
        <v>0</v>
      </c>
    </row>
    <row r="23" spans="1:15" x14ac:dyDescent="0.2">
      <c r="A23" s="7" t="s">
        <v>22</v>
      </c>
      <c r="B23" s="7" t="s">
        <v>20</v>
      </c>
      <c r="C23" s="3" t="s">
        <v>14</v>
      </c>
      <c r="D23" s="5">
        <f>'kg per pack'!D23/energy_density!$D$22</f>
        <v>0</v>
      </c>
      <c r="E23" s="5">
        <f>'kg per pack'!E23/energy_density!$D$22</f>
        <v>0.12694115027408062</v>
      </c>
      <c r="F23" s="5">
        <f>'kg per pack'!F23/energy_density!$D$22</f>
        <v>0.35337701054707643</v>
      </c>
      <c r="G23" s="5">
        <f>'kg per pack'!G23/energy_density!$D$22</f>
        <v>0.20470749840450492</v>
      </c>
      <c r="H23" s="5">
        <f>'kg per pack'!H23/energy_density!$D$22</f>
        <v>0.17818172441840369</v>
      </c>
      <c r="I23" s="5">
        <f>'kg per pack'!I23/energy_density!$D$22</f>
        <v>0.18061060384131544</v>
      </c>
      <c r="J23" s="5">
        <f>'kg per pack'!J23/energy_density!$D$22</f>
        <v>7.6529191705747138E-2</v>
      </c>
      <c r="K23" s="5">
        <f>'kg per pack'!K23/energy_density!$D$22</f>
        <v>3.7326898958893052E-2</v>
      </c>
      <c r="L23" s="5">
        <f>'kg per pack'!L23/energy_density!$D$22</f>
        <v>0</v>
      </c>
      <c r="M23" s="5">
        <f>'kg per pack'!M23/energy_density!$D$22</f>
        <v>0</v>
      </c>
      <c r="N23" s="5">
        <f>'kg per pack'!N23/energy_density!$D$22</f>
        <v>0</v>
      </c>
      <c r="O23" s="5">
        <f>'kg per pack'!O23/energy_density!$D$22</f>
        <v>0</v>
      </c>
    </row>
    <row r="24" spans="1:15" x14ac:dyDescent="0.2">
      <c r="A24" s="7" t="s">
        <v>22</v>
      </c>
      <c r="B24" s="7" t="s">
        <v>20</v>
      </c>
      <c r="C24" s="3" t="s">
        <v>15</v>
      </c>
      <c r="D24" s="5">
        <f>'kg per pack'!D24/energy_density!$D$22</f>
        <v>0</v>
      </c>
      <c r="E24" s="5">
        <f>'kg per pack'!E24/energy_density!$D$22</f>
        <v>0</v>
      </c>
      <c r="F24" s="5">
        <f>'kg per pack'!F24/energy_density!$D$22</f>
        <v>0.3294507544452126</v>
      </c>
      <c r="G24" s="5">
        <f>'kg per pack'!G24/energy_density!$D$22</f>
        <v>0.28627091368598756</v>
      </c>
      <c r="H24" s="5">
        <f>'kg per pack'!H24/energy_density!$D$22</f>
        <v>0.16611749430760392</v>
      </c>
      <c r="I24" s="5">
        <f>'kg per pack'!I24/energy_density!$D$22</f>
        <v>0.16838192049960748</v>
      </c>
      <c r="J24" s="5">
        <f>'kg per pack'!J24/energy_density!$D$22</f>
        <v>7.1347595321801252E-2</v>
      </c>
      <c r="K24" s="5">
        <f>'kg per pack'!K24/energy_density!$D$22</f>
        <v>3.479958983203095E-2</v>
      </c>
      <c r="L24" s="5">
        <f>'kg per pack'!L24/energy_density!$D$22</f>
        <v>0</v>
      </c>
      <c r="M24" s="5">
        <f>'kg per pack'!M24/energy_density!$D$22</f>
        <v>0</v>
      </c>
      <c r="N24" s="5">
        <f>'kg per pack'!N24/energy_density!$D$22</f>
        <v>0</v>
      </c>
      <c r="O24" s="5">
        <f>'kg per pack'!O24/energy_density!$D$22</f>
        <v>0</v>
      </c>
    </row>
    <row r="25" spans="1:15" x14ac:dyDescent="0.2">
      <c r="A25" s="7" t="s">
        <v>22</v>
      </c>
      <c r="B25" s="7" t="s">
        <v>20</v>
      </c>
      <c r="C25" s="3" t="s">
        <v>16</v>
      </c>
      <c r="D25" s="5">
        <f>'kg per pack'!D25/energy_density!$D$22</f>
        <v>1.2393894917103128</v>
      </c>
      <c r="E25" s="5">
        <f>'kg per pack'!E25/energy_density!$D$22</f>
        <v>0.93206005982251416</v>
      </c>
      <c r="F25" s="5">
        <f>'kg per pack'!F25/energy_density!$D$22</f>
        <v>1.0270299647670071</v>
      </c>
      <c r="G25" s="5">
        <f>'kg per pack'!G25/energy_density!$D$22</f>
        <v>1.0123202821635668</v>
      </c>
      <c r="H25" s="5">
        <f>'kg per pack'!H25/energy_density!$D$22</f>
        <v>0.96827189571828354</v>
      </c>
      <c r="I25" s="5">
        <f>'kg per pack'!I25/energy_density!$D$22</f>
        <v>0.93512705438653465</v>
      </c>
      <c r="J25" s="5">
        <f>'kg per pack'!J25/energy_density!$D$22</f>
        <v>0.88273525760668548</v>
      </c>
      <c r="K25" s="5">
        <f>'kg per pack'!K25/energy_density!$D$22</f>
        <v>0.88333642323483075</v>
      </c>
      <c r="L25" s="5">
        <f>'kg per pack'!L25/energy_density!$D$22</f>
        <v>0.68463526493138249</v>
      </c>
      <c r="M25" s="5">
        <f>'kg per pack'!M25/energy_density!$D$22</f>
        <v>0.55163803501604325</v>
      </c>
      <c r="N25" s="5">
        <f>'kg per pack'!N25/energy_density!$D$22</f>
        <v>0</v>
      </c>
      <c r="O25" s="5">
        <f>'kg per pack'!O25/energy_density!$D$22</f>
        <v>0</v>
      </c>
    </row>
    <row r="26" spans="1:15" x14ac:dyDescent="0.2">
      <c r="A26" s="7" t="s">
        <v>22</v>
      </c>
      <c r="B26" s="7" t="s">
        <v>20</v>
      </c>
      <c r="C26" s="3" t="s">
        <v>17</v>
      </c>
      <c r="D26" s="5">
        <f>'kg per pack'!D26/energy_density!$D$22</f>
        <v>0.61694218618696173</v>
      </c>
      <c r="E26" s="5">
        <f>'kg per pack'!E26/energy_density!$D$22</f>
        <v>0.38391492082276946</v>
      </c>
      <c r="F26" s="5">
        <f>'kg per pack'!F26/energy_density!$D$22</f>
        <v>0.45599097728886262</v>
      </c>
      <c r="G26" s="5">
        <f>'kg per pack'!G26/energy_density!$D$22</f>
        <v>0.4449335626925926</v>
      </c>
      <c r="H26" s="5">
        <f>'kg per pack'!H26/energy_density!$D$22</f>
        <v>0.41026334602019843</v>
      </c>
      <c r="I26" s="5">
        <f>'kg per pack'!I26/energy_density!$D$22</f>
        <v>0.40874100322961832</v>
      </c>
      <c r="J26" s="5">
        <f>'kg per pack'!J26/energy_density!$D$22</f>
        <v>0.3709547670806424</v>
      </c>
      <c r="K26" s="5">
        <f>'kg per pack'!K26/energy_density!$D$22</f>
        <v>0.36843653785525404</v>
      </c>
      <c r="L26" s="5">
        <f>'kg per pack'!L26/energy_density!$D$22</f>
        <v>0.32630158564862605</v>
      </c>
      <c r="M26" s="5">
        <f>'kg per pack'!M26/energy_density!$D$22</f>
        <v>4.2494985492285975E-2</v>
      </c>
      <c r="N26" s="5">
        <f>'kg per pack'!N26/energy_density!$D$22</f>
        <v>0</v>
      </c>
      <c r="O26" s="5">
        <f>'kg per pack'!O26/energy_density!$D$22</f>
        <v>0</v>
      </c>
    </row>
    <row r="27" spans="1:15" x14ac:dyDescent="0.2">
      <c r="A27" s="7" t="s">
        <v>22</v>
      </c>
      <c r="B27" s="7" t="s">
        <v>20</v>
      </c>
      <c r="C27" s="3" t="s">
        <v>30</v>
      </c>
      <c r="D27" s="5">
        <f>'kg per pack'!D27/energy_density!$D$22</f>
        <v>0.97910063932220581</v>
      </c>
      <c r="E27" s="5">
        <f>'kg per pack'!E27/energy_density!$D$22</f>
        <v>0.87791729785765038</v>
      </c>
      <c r="F27" s="5">
        <f>'kg per pack'!F27/energy_density!$D$22</f>
        <v>0.87512648329020382</v>
      </c>
      <c r="G27" s="5">
        <f>'kg per pack'!G27/energy_density!$D$22</f>
        <v>0.87823842983224243</v>
      </c>
      <c r="H27" s="5">
        <f>'kg per pack'!H27/energy_density!$D$22</f>
        <v>0.85965300334237382</v>
      </c>
      <c r="I27" s="5">
        <f>'kg per pack'!I27/energy_density!$D$22</f>
        <v>0.67515477774700539</v>
      </c>
      <c r="J27" s="5">
        <f>'kg per pack'!J27/energy_density!$D$22</f>
        <v>0.67740898202589805</v>
      </c>
      <c r="K27" s="5">
        <f>'kg per pack'!K27/energy_density!$D$22</f>
        <v>0.68729444749285917</v>
      </c>
      <c r="L27" s="5">
        <f>'kg per pack'!L27/energy_density!$D$22</f>
        <v>0</v>
      </c>
      <c r="M27" s="5">
        <f>'kg per pack'!M27/energy_density!$D$22</f>
        <v>0</v>
      </c>
      <c r="N27" s="5">
        <f>'kg per pack'!N27/energy_density!$D$22</f>
        <v>0</v>
      </c>
      <c r="O27" s="5">
        <f>'kg per pack'!O27/energy_density!$D$22</f>
        <v>0</v>
      </c>
    </row>
    <row r="28" spans="1:15" x14ac:dyDescent="0.2">
      <c r="A28" s="7" t="s">
        <v>22</v>
      </c>
      <c r="B28" s="7" t="s">
        <v>20</v>
      </c>
      <c r="C28" s="3" t="s">
        <v>18</v>
      </c>
      <c r="D28" s="5">
        <f>'kg per pack'!D28/energy_density!$D$22</f>
        <v>0</v>
      </c>
      <c r="E28" s="5">
        <f>'kg per pack'!E28/energy_density!$D$22</f>
        <v>0</v>
      </c>
      <c r="F28" s="5">
        <f>'kg per pack'!F28/energy_density!$D$22</f>
        <v>0</v>
      </c>
      <c r="G28" s="5">
        <f>'kg per pack'!G28/energy_density!$D$22</f>
        <v>0</v>
      </c>
      <c r="H28" s="5">
        <f>'kg per pack'!H28/energy_density!$D$22</f>
        <v>0</v>
      </c>
      <c r="I28" s="5">
        <f>'kg per pack'!I28/energy_density!$D$22</f>
        <v>3.5534461986684501E-2</v>
      </c>
      <c r="J28" s="5">
        <f>'kg per pack'!J28/energy_density!$D$22</f>
        <v>3.5653104317152524E-2</v>
      </c>
      <c r="K28" s="5">
        <f>'kg per pack'!K28/energy_density!$D$22</f>
        <v>3.6173391973308378E-2</v>
      </c>
      <c r="L28" s="5">
        <f>'kg per pack'!L28/energy_density!$D$22</f>
        <v>0</v>
      </c>
      <c r="M28" s="5">
        <f>'kg per pack'!M28/energy_density!$D$22</f>
        <v>0</v>
      </c>
      <c r="N28" s="5">
        <f>'kg per pack'!N28/energy_density!$D$22</f>
        <v>0</v>
      </c>
      <c r="O28" s="5">
        <f>'kg per pack'!O28/energy_density!$D$22</f>
        <v>0</v>
      </c>
    </row>
    <row r="29" spans="1:15" x14ac:dyDescent="0.2">
      <c r="A29" s="7" t="s">
        <v>19</v>
      </c>
      <c r="B29" s="3" t="s">
        <v>23</v>
      </c>
      <c r="C29" s="3" t="s">
        <v>12</v>
      </c>
      <c r="D29" s="5">
        <f>'kg per pack'!D29/energy_density!$D$32</f>
        <v>0.11923368318367634</v>
      </c>
      <c r="E29" s="5">
        <f>'kg per pack'!E29/energy_density!$D$32</f>
        <v>0.12755311399562486</v>
      </c>
      <c r="F29" s="5">
        <f>'kg per pack'!F29/energy_density!$D$32</f>
        <v>0.17578029081057733</v>
      </c>
      <c r="G29" s="5">
        <f>'kg per pack'!G29/energy_density!$D$32</f>
        <v>0.16963139466563845</v>
      </c>
      <c r="H29" s="5">
        <f>'kg per pack'!H29/energy_density!$D$32</f>
        <v>0.14790324226796792</v>
      </c>
      <c r="I29" s="5">
        <f>'kg per pack'!I29/energy_density!$D$32</f>
        <v>0.14945838426455302</v>
      </c>
      <c r="J29" s="5">
        <f>'kg per pack'!J29/energy_density!$D$32</f>
        <v>0.12675759841606976</v>
      </c>
      <c r="K29" s="5">
        <f>'kg per pack'!K29/energy_density!$D$32</f>
        <v>0.12366864966391251</v>
      </c>
      <c r="L29" s="5" t="e">
        <f>'kg per pack'!#REF!/energy_density!$D$32</f>
        <v>#REF!</v>
      </c>
      <c r="M29" s="5" t="e">
        <f>'kg per pack'!#REF!/energy_density!$D$32</f>
        <v>#REF!</v>
      </c>
      <c r="N29" s="5">
        <f>'kg per pack'!N29/energy_density!$D$32</f>
        <v>0.16831294535638003</v>
      </c>
      <c r="O29" s="5">
        <f>'kg per pack'!O29/energy_density!$D$32</f>
        <v>0.10445603396662617</v>
      </c>
    </row>
    <row r="30" spans="1:15" x14ac:dyDescent="0.2">
      <c r="A30" s="7" t="s">
        <v>19</v>
      </c>
      <c r="B30" s="3" t="s">
        <v>23</v>
      </c>
      <c r="C30" s="3" t="s">
        <v>63</v>
      </c>
      <c r="D30" s="5">
        <f>'kg per pack'!D30/energy_density!$D$32</f>
        <v>0.22494117647058823</v>
      </c>
      <c r="E30" s="5">
        <f>'kg per pack'!E30/energy_density!$D$32</f>
        <v>0</v>
      </c>
      <c r="F30" s="5">
        <f>'kg per pack'!F30/energy_density!$D$32</f>
        <v>0</v>
      </c>
      <c r="G30" s="5">
        <f>'kg per pack'!G30/energy_density!$D$32</f>
        <v>0</v>
      </c>
      <c r="H30" s="5">
        <f>'kg per pack'!H30/energy_density!$D$32</f>
        <v>0</v>
      </c>
      <c r="I30" s="5">
        <f>'kg per pack'!I30/energy_density!$D$32</f>
        <v>0</v>
      </c>
      <c r="J30" s="5">
        <f>'kg per pack'!J30/energy_density!$D$32</f>
        <v>0</v>
      </c>
      <c r="K30" s="5">
        <f>'kg per pack'!K30/energy_density!$D$32</f>
        <v>0</v>
      </c>
      <c r="L30" s="5">
        <f>'kg per pack'!L30/energy_density!$D$32</f>
        <v>0</v>
      </c>
      <c r="M30" s="5">
        <f>'kg per pack'!M30/energy_density!$D$32</f>
        <v>0</v>
      </c>
      <c r="N30" s="5">
        <f>'kg per pack'!N30/energy_density!$D$32</f>
        <v>0</v>
      </c>
      <c r="O30" s="5">
        <f>'kg per pack'!O30/energy_density!$D$32</f>
        <v>0</v>
      </c>
    </row>
    <row r="31" spans="1:15" x14ac:dyDescent="0.2">
      <c r="A31" s="7" t="s">
        <v>19</v>
      </c>
      <c r="B31" s="3" t="s">
        <v>23</v>
      </c>
      <c r="C31" s="3" t="s">
        <v>13</v>
      </c>
      <c r="D31" s="5">
        <f>'kg per pack'!D31/energy_density!$D$32</f>
        <v>0</v>
      </c>
      <c r="E31" s="5">
        <f>'kg per pack'!E31/energy_density!$D$32</f>
        <v>0.8318164788268877</v>
      </c>
      <c r="F31" s="5">
        <f>'kg per pack'!F31/energy_density!$D$32</f>
        <v>0.43436519375448435</v>
      </c>
      <c r="G31" s="5">
        <f>'kg per pack'!G31/energy_density!$D$32</f>
        <v>0.62901761024680258</v>
      </c>
      <c r="H31" s="5">
        <f>'kg per pack'!H31/energy_density!$D$32</f>
        <v>0.65693355145605914</v>
      </c>
      <c r="I31" s="5">
        <f>'kg per pack'!I31/energy_density!$D$32</f>
        <v>0.6657385321298015</v>
      </c>
      <c r="J31" s="5">
        <f>'kg per pack'!J31/energy_density!$D$32</f>
        <v>0.75051717225339354</v>
      </c>
      <c r="K31" s="5">
        <f>'kg per pack'!K31/energy_density!$D$32</f>
        <v>0.82308097721424889</v>
      </c>
      <c r="L31" s="5">
        <f>'kg per pack'!L31/energy_density!$D$32</f>
        <v>0</v>
      </c>
      <c r="M31" s="5">
        <f>'kg per pack'!M31/energy_density!$D$32</f>
        <v>0</v>
      </c>
      <c r="N31" s="5">
        <f>'kg per pack'!N31/energy_density!$D$32</f>
        <v>0</v>
      </c>
      <c r="O31" s="5">
        <f>'kg per pack'!O31/energy_density!$D$32</f>
        <v>0.14117885840801819</v>
      </c>
    </row>
    <row r="32" spans="1:15" x14ac:dyDescent="0.2">
      <c r="A32" s="7" t="s">
        <v>19</v>
      </c>
      <c r="B32" s="3" t="s">
        <v>23</v>
      </c>
      <c r="C32" s="3" t="s">
        <v>14</v>
      </c>
      <c r="D32" s="5">
        <f>'kg per pack'!D32/energy_density!$D$32</f>
        <v>0</v>
      </c>
      <c r="E32" s="5">
        <f>'kg per pack'!E32/energy_density!$D$32</f>
        <v>0.15655002905361665</v>
      </c>
      <c r="F32" s="5">
        <f>'kg per pack'!F32/energy_density!$D$32</f>
        <v>0.43599286097686574</v>
      </c>
      <c r="G32" s="5">
        <f>'kg per pack'!G32/energy_density!$D$32</f>
        <v>0.25254987410556418</v>
      </c>
      <c r="H32" s="5">
        <f>'kg per pack'!H32/energy_density!$D$32</f>
        <v>0.21979841132859573</v>
      </c>
      <c r="I32" s="5">
        <f>'kg per pack'!I32/energy_density!$D$32</f>
        <v>0.22274440298875733</v>
      </c>
      <c r="J32" s="5">
        <f>'kg per pack'!J32/energy_density!$D$32</f>
        <v>9.4166191792055196E-2</v>
      </c>
      <c r="K32" s="5">
        <f>'kg per pack'!K32/energy_density!$D$32</f>
        <v>4.5898069595597654E-2</v>
      </c>
      <c r="L32" s="5">
        <f>'kg per pack'!L32/energy_density!$D$32</f>
        <v>0</v>
      </c>
      <c r="M32" s="5">
        <f>'kg per pack'!M32/energy_density!$D$32</f>
        <v>0</v>
      </c>
      <c r="N32" s="5">
        <f>'kg per pack'!N32/energy_density!$D$32</f>
        <v>0</v>
      </c>
      <c r="O32" s="5">
        <f>'kg per pack'!O32/energy_density!$D$32</f>
        <v>0</v>
      </c>
    </row>
    <row r="33" spans="1:15" x14ac:dyDescent="0.2">
      <c r="A33" s="7" t="s">
        <v>19</v>
      </c>
      <c r="B33" s="3" t="s">
        <v>23</v>
      </c>
      <c r="C33" s="3" t="s">
        <v>15</v>
      </c>
      <c r="D33" s="5">
        <f>'kg per pack'!D33/energy_density!$D$32</f>
        <v>0</v>
      </c>
      <c r="E33" s="5">
        <f>'kg per pack'!E33/energy_density!$D$32</f>
        <v>0</v>
      </c>
      <c r="F33" s="5">
        <f>'kg per pack'!F33/energy_density!$D$32</f>
        <v>0.4064728963527745</v>
      </c>
      <c r="G33" s="5">
        <f>'kg per pack'!G33/energy_density!$D$32</f>
        <v>0.35317554938129248</v>
      </c>
      <c r="H33" s="5">
        <f>'kg per pack'!H33/energy_density!$D$32</f>
        <v>0.20491642148978534</v>
      </c>
      <c r="I33" s="5">
        <f>'kg per pack'!I33/energy_density!$D$32</f>
        <v>0.20766294756834267</v>
      </c>
      <c r="J33" s="5">
        <f>'kg per pack'!J33/energy_density!$D$32</f>
        <v>8.7790439115145294E-2</v>
      </c>
      <c r="K33" s="5">
        <f>'kg per pack'!K33/energy_density!$D$32</f>
        <v>4.2790428365554634E-2</v>
      </c>
      <c r="L33" s="5">
        <f>'kg per pack'!L33/energy_density!$D$32</f>
        <v>0</v>
      </c>
      <c r="M33" s="5">
        <f>'kg per pack'!M33/energy_density!$D$32</f>
        <v>0</v>
      </c>
      <c r="N33" s="5">
        <f>'kg per pack'!N33/energy_density!$D$32</f>
        <v>0</v>
      </c>
      <c r="O33" s="5">
        <f>'kg per pack'!O33/energy_density!$D$32</f>
        <v>0</v>
      </c>
    </row>
    <row r="34" spans="1:15" x14ac:dyDescent="0.2">
      <c r="A34" s="7" t="s">
        <v>19</v>
      </c>
      <c r="B34" s="3" t="s">
        <v>23</v>
      </c>
      <c r="C34" s="3" t="s">
        <v>16</v>
      </c>
      <c r="D34" s="5">
        <f>'kg per pack'!D34/energy_density!$D$32</f>
        <v>2.151729158101527</v>
      </c>
      <c r="E34" s="5">
        <f>'kg per pack'!E34/energy_density!$D$32</f>
        <v>1.3368559329360696</v>
      </c>
      <c r="F34" s="5">
        <f>'kg per pack'!F34/energy_density!$D$32</f>
        <v>1.7222894866278236</v>
      </c>
      <c r="G34" s="5">
        <f>'kg per pack'!G34/energy_density!$D$32</f>
        <v>1.7100966955365324</v>
      </c>
      <c r="H34" s="5">
        <f>'kg per pack'!H34/energy_density!$D$32</f>
        <v>1.3813633899065436</v>
      </c>
      <c r="I34" s="5">
        <f>'kg per pack'!I34/energy_density!$D$32</f>
        <v>1.3373026440624043</v>
      </c>
      <c r="J34" s="5">
        <f>'kg per pack'!J34/energy_density!$D$32</f>
        <v>1.2964624345693845</v>
      </c>
      <c r="K34" s="5">
        <f>'kg per pack'!K34/energy_density!$D$32</f>
        <v>1.3000256056537574</v>
      </c>
      <c r="L34" s="5">
        <f>'kg per pack'!L34/energy_density!$D$32</f>
        <v>0.64085066119348488</v>
      </c>
      <c r="M34" s="5">
        <f>'kg per pack'!M34/energy_density!$D$32</f>
        <v>0.51667923650507286</v>
      </c>
      <c r="N34" s="5">
        <f>'kg per pack'!N34/energy_density!$D$32</f>
        <v>0</v>
      </c>
      <c r="O34" s="5">
        <f>'kg per pack'!O34/energy_density!$D$32</f>
        <v>0</v>
      </c>
    </row>
    <row r="35" spans="1:15" x14ac:dyDescent="0.2">
      <c r="A35" s="7" t="s">
        <v>19</v>
      </c>
      <c r="B35" s="3" t="s">
        <v>23</v>
      </c>
      <c r="C35" s="3" t="s">
        <v>17</v>
      </c>
      <c r="D35" s="5">
        <f>'kg per pack'!D35/energy_density!$D$32</f>
        <v>0.97084873451466769</v>
      </c>
      <c r="E35" s="5">
        <f>'kg per pack'!E35/energy_density!$D$32</f>
        <v>0.53368960590432934</v>
      </c>
      <c r="F35" s="5">
        <f>'kg per pack'!F35/energy_density!$D$32</f>
        <v>0.6273745775610976</v>
      </c>
      <c r="G35" s="5">
        <f>'kg per pack'!G35/energy_density!$D$32</f>
        <v>0.61446619723263907</v>
      </c>
      <c r="H35" s="5">
        <f>'kg per pack'!H35/energy_density!$D$32</f>
        <v>0.56670379157052186</v>
      </c>
      <c r="I35" s="5">
        <f>'kg per pack'!I35/energy_density!$D$32</f>
        <v>0.57536026969412402</v>
      </c>
      <c r="J35" s="5">
        <f>'kg per pack'!J35/energy_density!$D$32</f>
        <v>0.57960017139102882</v>
      </c>
      <c r="K35" s="5">
        <f>'kg per pack'!K35/energy_density!$D$32</f>
        <v>0.58950417264567334</v>
      </c>
      <c r="L35" s="5">
        <f>'kg per pack'!L35/energy_density!$D$32</f>
        <v>0.66317276514011303</v>
      </c>
      <c r="M35" s="5">
        <f>'kg per pack'!M35/energy_density!$D$32</f>
        <v>0.30816110855032774</v>
      </c>
      <c r="N35" s="5">
        <f>'kg per pack'!N35/energy_density!$D$32</f>
        <v>0</v>
      </c>
      <c r="O35" s="5">
        <f>'kg per pack'!O35/energy_density!$D$32</f>
        <v>0</v>
      </c>
    </row>
    <row r="36" spans="1:15" x14ac:dyDescent="0.2">
      <c r="A36" s="7" t="s">
        <v>19</v>
      </c>
      <c r="B36" s="3" t="s">
        <v>23</v>
      </c>
      <c r="C36" s="3" t="s">
        <v>30</v>
      </c>
      <c r="D36" s="5">
        <f>'kg per pack'!D36/energy_density!$D$32</f>
        <v>1.2051325371325132</v>
      </c>
      <c r="E36" s="5">
        <f>'kg per pack'!E36/energy_density!$D$32</f>
        <v>1.0845375429454496</v>
      </c>
      <c r="F36" s="5">
        <f>'kg per pack'!F36/energy_density!$D$32</f>
        <v>1.0807158043671927</v>
      </c>
      <c r="G36" s="5">
        <f>'kg per pack'!G36/energy_density!$D$32</f>
        <v>1.0850428366934224</v>
      </c>
      <c r="H36" s="5">
        <f>'kg per pack'!H36/energy_density!$D$32</f>
        <v>1.0618986365431526</v>
      </c>
      <c r="I36" s="5">
        <f>'kg per pack'!I36/energy_density!$D$32</f>
        <v>0.83380881789543759</v>
      </c>
      <c r="J36" s="5">
        <f>'kg per pack'!J36/energy_density!$D$32</f>
        <v>0.83433652104227651</v>
      </c>
      <c r="K36" s="5">
        <f>'kg per pack'!K36/energy_density!$D$32</f>
        <v>0.845558417380605</v>
      </c>
      <c r="L36" s="5">
        <f>'kg per pack'!L36/energy_density!$D$32</f>
        <v>0</v>
      </c>
      <c r="M36" s="5">
        <f>'kg per pack'!M36/energy_density!$D$32</f>
        <v>0</v>
      </c>
      <c r="N36" s="5">
        <f>'kg per pack'!N36/energy_density!$D$32</f>
        <v>0</v>
      </c>
      <c r="O36" s="5">
        <f>'kg per pack'!O36/energy_density!$D$32</f>
        <v>0</v>
      </c>
    </row>
    <row r="37" spans="1:15" x14ac:dyDescent="0.2">
      <c r="A37" s="7" t="s">
        <v>19</v>
      </c>
      <c r="B37" s="3" t="s">
        <v>23</v>
      </c>
      <c r="C37" s="3" t="s">
        <v>18</v>
      </c>
      <c r="D37" s="5">
        <f>'kg per pack'!D37/energy_density!$D$32</f>
        <v>0</v>
      </c>
      <c r="E37" s="5">
        <f>'kg per pack'!E37/energy_density!$D$32</f>
        <v>0</v>
      </c>
      <c r="F37" s="5">
        <f>'kg per pack'!F37/energy_density!$D$32</f>
        <v>0</v>
      </c>
      <c r="G37" s="5">
        <f>'kg per pack'!G37/energy_density!$D$32</f>
        <v>0</v>
      </c>
      <c r="H37" s="5">
        <f>'kg per pack'!H37/energy_density!$D$32</f>
        <v>0</v>
      </c>
      <c r="I37" s="5">
        <f>'kg per pack'!I37/energy_density!$D$32</f>
        <v>4.3884674626075662E-2</v>
      </c>
      <c r="J37" s="5">
        <f>'kg per pack'!J37/energy_density!$D$32</f>
        <v>4.3912448475909291E-2</v>
      </c>
      <c r="K37" s="5">
        <f>'kg per pack'!K37/energy_density!$D$32</f>
        <v>4.4503074598979217E-2</v>
      </c>
      <c r="L37" s="5">
        <f>'kg per pack'!L37/energy_density!$D$32</f>
        <v>0</v>
      </c>
      <c r="M37" s="5">
        <f>'kg per pack'!M37/energy_density!$D$32</f>
        <v>0</v>
      </c>
      <c r="N37" s="5">
        <f>'kg per pack'!N37/energy_density!$D$32</f>
        <v>0</v>
      </c>
      <c r="O37" s="5">
        <f>'kg per pack'!O37/energy_density!$D$32</f>
        <v>0</v>
      </c>
    </row>
    <row r="38" spans="1:15" x14ac:dyDescent="0.2">
      <c r="A38" s="7" t="s">
        <v>21</v>
      </c>
      <c r="B38" s="3" t="s">
        <v>23</v>
      </c>
      <c r="C38" s="3" t="s">
        <v>12</v>
      </c>
      <c r="D38" s="5">
        <f>'kg per pack'!D38/energy_density!$D$42</f>
        <v>0.11643651927176407</v>
      </c>
      <c r="E38" s="5">
        <f>'kg per pack'!E38/energy_density!$D$42</f>
        <v>0.12449484753260041</v>
      </c>
      <c r="F38" s="5">
        <f>'kg per pack'!F38/energy_density!$D$42</f>
        <v>0.17153183412305067</v>
      </c>
      <c r="G38" s="5">
        <f>'kg per pack'!G38/energy_density!$D$42</f>
        <v>0.16553560098723641</v>
      </c>
      <c r="H38" s="5">
        <f>'kg per pack'!H38/energy_density!$D$42</f>
        <v>0.14434583078240787</v>
      </c>
      <c r="I38" s="5">
        <f>'kg per pack'!I38/energy_density!$D$42</f>
        <v>0.14587432472550307</v>
      </c>
      <c r="J38" s="5">
        <f>'kg per pack'!J38/energy_density!$D$42</f>
        <v>0.12378070734061082</v>
      </c>
      <c r="K38" s="5">
        <f>'kg per pack'!K38/energy_density!$D$42</f>
        <v>0.12076753049684438</v>
      </c>
      <c r="L38" s="5" t="e">
        <f>'kg per pack'!#REF!/energy_density!$D$42</f>
        <v>#REF!</v>
      </c>
      <c r="M38" s="5" t="e">
        <f>'kg per pack'!#REF!/energy_density!$D$42</f>
        <v>#REF!</v>
      </c>
      <c r="N38" s="5">
        <f>'kg per pack'!N38/energy_density!$D$42</f>
        <v>0.16420209825574905</v>
      </c>
      <c r="O38" s="5">
        <f>'kg per pack'!O38/energy_density!$D$42</f>
        <v>0.10190481734174971</v>
      </c>
    </row>
    <row r="39" spans="1:15" x14ac:dyDescent="0.2">
      <c r="A39" s="7" t="s">
        <v>21</v>
      </c>
      <c r="B39" s="3" t="s">
        <v>23</v>
      </c>
      <c r="C39" s="3" t="s">
        <v>63</v>
      </c>
      <c r="D39" s="5">
        <f>'kg per pack'!D39/energy_density!$D$42</f>
        <v>0.71699999999999997</v>
      </c>
      <c r="E39" s="5">
        <f>'kg per pack'!E39/energy_density!$D$42</f>
        <v>0</v>
      </c>
      <c r="F39" s="5">
        <f>'kg per pack'!F39/energy_density!$D$42</f>
        <v>0</v>
      </c>
      <c r="G39" s="5">
        <f>'kg per pack'!G39/energy_density!$D$42</f>
        <v>0</v>
      </c>
      <c r="H39" s="5">
        <f>'kg per pack'!H39/energy_density!$D$42</f>
        <v>0</v>
      </c>
      <c r="I39" s="5">
        <f>'kg per pack'!I39/energy_density!$D$42</f>
        <v>0</v>
      </c>
      <c r="J39" s="5">
        <f>'kg per pack'!J39/energy_density!$D$42</f>
        <v>0</v>
      </c>
      <c r="K39" s="5">
        <f>'kg per pack'!K39/energy_density!$D$42</f>
        <v>0</v>
      </c>
      <c r="L39" s="5">
        <f>'kg per pack'!L39/energy_density!$D$42</f>
        <v>0</v>
      </c>
      <c r="M39" s="5">
        <f>'kg per pack'!M39/energy_density!$D$42</f>
        <v>0</v>
      </c>
      <c r="N39" s="5">
        <f>'kg per pack'!N39/energy_density!$D$42</f>
        <v>0</v>
      </c>
      <c r="O39" s="5">
        <f>'kg per pack'!O39/energy_density!$D$42</f>
        <v>0</v>
      </c>
    </row>
    <row r="40" spans="1:15" x14ac:dyDescent="0.2">
      <c r="A40" s="7" t="s">
        <v>21</v>
      </c>
      <c r="B40" s="3" t="s">
        <v>23</v>
      </c>
      <c r="C40" s="3" t="s">
        <v>13</v>
      </c>
      <c r="D40" s="5">
        <f>'kg per pack'!D40/energy_density!$D$42</f>
        <v>0</v>
      </c>
      <c r="E40" s="5">
        <f>'kg per pack'!E40/energy_density!$D$42</f>
        <v>0.81112325829130605</v>
      </c>
      <c r="F40" s="5">
        <f>'kg per pack'!F40/energy_density!$D$42</f>
        <v>0.42358557458276858</v>
      </c>
      <c r="G40" s="5">
        <f>'kg per pack'!G40/energy_density!$D$42</f>
        <v>0.61340363056938829</v>
      </c>
      <c r="H40" s="5">
        <f>'kg per pack'!H40/energy_density!$D$42</f>
        <v>0.64062454976471228</v>
      </c>
      <c r="I40" s="5">
        <f>'kg per pack'!I40/energy_density!$D$42</f>
        <v>0.64935588183494086</v>
      </c>
      <c r="J40" s="5">
        <f>'kg per pack'!J40/energy_density!$D$42</f>
        <v>0.73244460030416647</v>
      </c>
      <c r="K40" s="5">
        <f>'kg per pack'!K40/energy_density!$D$42</f>
        <v>0.803261302487847</v>
      </c>
      <c r="L40" s="5">
        <f>'kg per pack'!L40/energy_density!$D$42</f>
        <v>0</v>
      </c>
      <c r="M40" s="5">
        <f>'kg per pack'!M40/energy_density!$D$42</f>
        <v>0</v>
      </c>
      <c r="N40" s="5">
        <f>'kg per pack'!N40/energy_density!$D$42</f>
        <v>0</v>
      </c>
      <c r="O40" s="5">
        <f>'kg per pack'!O40/energy_density!$D$42</f>
        <v>0.13773072968845859</v>
      </c>
    </row>
    <row r="41" spans="1:15" x14ac:dyDescent="0.2">
      <c r="A41" s="7" t="s">
        <v>21</v>
      </c>
      <c r="B41" s="3" t="s">
        <v>23</v>
      </c>
      <c r="C41" s="3" t="s">
        <v>14</v>
      </c>
      <c r="D41" s="5">
        <f>'kg per pack'!D41/energy_density!$D$42</f>
        <v>0</v>
      </c>
      <c r="E41" s="5">
        <f>'kg per pack'!E41/energy_density!$D$42</f>
        <v>0.15265551102167429</v>
      </c>
      <c r="F41" s="5">
        <f>'kg per pack'!F41/energy_density!$D$42</f>
        <v>0.42517284806953765</v>
      </c>
      <c r="G41" s="5">
        <f>'kg per pack'!G41/energy_density!$D$42</f>
        <v>0.24628087855189271</v>
      </c>
      <c r="H41" s="5">
        <f>'kg per pack'!H41/energy_density!$D$42</f>
        <v>0.21434170622627882</v>
      </c>
      <c r="I41" s="5">
        <f>'kg per pack'!I41/energy_density!$D$42</f>
        <v>0.21726305635912715</v>
      </c>
      <c r="J41" s="5">
        <f>'kg per pack'!J41/energy_density!$D$42</f>
        <v>9.1898655033053431E-2</v>
      </c>
      <c r="K41" s="5">
        <f>'kg per pack'!K41/energy_density!$D$42</f>
        <v>4.4792850503992156E-2</v>
      </c>
      <c r="L41" s="5">
        <f>'kg per pack'!L41/energy_density!$D$42</f>
        <v>0</v>
      </c>
      <c r="M41" s="5">
        <f>'kg per pack'!M41/energy_density!$D$42</f>
        <v>0</v>
      </c>
      <c r="N41" s="5">
        <f>'kg per pack'!N41/energy_density!$D$42</f>
        <v>0</v>
      </c>
      <c r="O41" s="5">
        <f>'kg per pack'!O41/energy_density!$D$42</f>
        <v>0</v>
      </c>
    </row>
    <row r="42" spans="1:15" x14ac:dyDescent="0.2">
      <c r="A42" s="7" t="s">
        <v>21</v>
      </c>
      <c r="B42" s="3" t="s">
        <v>23</v>
      </c>
      <c r="C42" s="3" t="s">
        <v>15</v>
      </c>
      <c r="D42" s="5">
        <f>'kg per pack'!D42/energy_density!$D$42</f>
        <v>0</v>
      </c>
      <c r="E42" s="5">
        <f>'kg per pack'!E42/energy_density!$D$42</f>
        <v>0</v>
      </c>
      <c r="F42" s="5">
        <f>'kg per pack'!F42/energy_density!$D$42</f>
        <v>0.39638547892313586</v>
      </c>
      <c r="G42" s="5">
        <f>'kg per pack'!G42/energy_density!$D$42</f>
        <v>0.34440874260073767</v>
      </c>
      <c r="H42" s="5">
        <f>'kg per pack'!H42/energy_density!$D$42</f>
        <v>0.1998291759727093</v>
      </c>
      <c r="I42" s="5">
        <f>'kg per pack'!I42/energy_density!$D$42</f>
        <v>0.20255272893891813</v>
      </c>
      <c r="J42" s="5">
        <f>'kg per pack'!J42/energy_density!$D$42</f>
        <v>8.5676431486780155E-2</v>
      </c>
      <c r="K42" s="5">
        <f>'kg per pack'!K42/energy_density!$D$42</f>
        <v>4.1760040839798555E-2</v>
      </c>
      <c r="L42" s="5">
        <f>'kg per pack'!L42/energy_density!$D$42</f>
        <v>0</v>
      </c>
      <c r="M42" s="5">
        <f>'kg per pack'!M42/energy_density!$D$42</f>
        <v>0</v>
      </c>
      <c r="N42" s="5">
        <f>'kg per pack'!N42/energy_density!$D$42</f>
        <v>0</v>
      </c>
      <c r="O42" s="5">
        <f>'kg per pack'!O42/energy_density!$D$42</f>
        <v>0</v>
      </c>
    </row>
    <row r="43" spans="1:15" x14ac:dyDescent="0.2">
      <c r="A43" s="7" t="s">
        <v>21</v>
      </c>
      <c r="B43" s="3" t="s">
        <v>23</v>
      </c>
      <c r="C43" s="3" t="s">
        <v>16</v>
      </c>
      <c r="D43" s="5">
        <f>'kg per pack'!D43/energy_density!$D$42</f>
        <v>3.088581526006291</v>
      </c>
      <c r="E43" s="5">
        <f>'kg per pack'!E43/energy_density!$D$42</f>
        <v>2.4209328572787761</v>
      </c>
      <c r="F43" s="5">
        <f>'kg per pack'!F43/energy_density!$D$42</f>
        <v>2.5913750235544901</v>
      </c>
      <c r="G43" s="5">
        <f>'kg per pack'!G43/energy_density!$D$42</f>
        <v>2.5830690925649993</v>
      </c>
      <c r="H43" s="5">
        <f>'kg per pack'!H43/energy_density!$D$42</f>
        <v>2.4920943174119019</v>
      </c>
      <c r="I43" s="5">
        <f>'kg per pack'!I43/energy_density!$D$42</f>
        <v>2.4005164653280158</v>
      </c>
      <c r="J43" s="5">
        <f>'kg per pack'!J43/energy_density!$D$42</f>
        <v>1.8472897337505745</v>
      </c>
      <c r="K43" s="5">
        <f>'kg per pack'!K43/energy_density!$D$42</f>
        <v>1.8522375839436021</v>
      </c>
      <c r="L43" s="5">
        <f>'kg per pack'!L43/energy_density!$D$42</f>
        <v>0.74399259050008015</v>
      </c>
      <c r="M43" s="5">
        <f>'kg per pack'!M43/energy_density!$D$42</f>
        <v>0.59909511618892797</v>
      </c>
      <c r="N43" s="5">
        <f>'kg per pack'!N43/energy_density!$D$42</f>
        <v>0</v>
      </c>
      <c r="O43" s="5">
        <f>'kg per pack'!O43/energy_density!$D$42</f>
        <v>0</v>
      </c>
    </row>
    <row r="44" spans="1:15" x14ac:dyDescent="0.2">
      <c r="A44" s="7" t="s">
        <v>21</v>
      </c>
      <c r="B44" s="3" t="s">
        <v>23</v>
      </c>
      <c r="C44" s="3" t="s">
        <v>17</v>
      </c>
      <c r="D44" s="5">
        <f>'kg per pack'!D44/energy_density!$D$42</f>
        <v>1.1335205298190545</v>
      </c>
      <c r="E44" s="5">
        <f>'kg per pack'!E44/energy_density!$D$42</f>
        <v>0.67416153086868291</v>
      </c>
      <c r="F44" s="5">
        <f>'kg per pack'!F44/energy_density!$D$42</f>
        <v>0.78738083739920062</v>
      </c>
      <c r="G44" s="5">
        <f>'kg per pack'!G44/energy_density!$D$42</f>
        <v>0.77256092505007967</v>
      </c>
      <c r="H44" s="5">
        <f>'kg per pack'!H44/energy_density!$D$42</f>
        <v>0.71466716986964562</v>
      </c>
      <c r="I44" s="5">
        <f>'kg per pack'!I44/energy_density!$D$42</f>
        <v>0.71063831510255271</v>
      </c>
      <c r="J44" s="5">
        <f>'kg per pack'!J44/energy_density!$D$42</f>
        <v>0.69483528687149476</v>
      </c>
      <c r="K44" s="5">
        <f>'kg per pack'!K44/energy_density!$D$42</f>
        <v>0.70529072597640741</v>
      </c>
      <c r="L44" s="5">
        <f>'kg per pack'!L44/energy_density!$D$42</f>
        <v>0.84527922550406309</v>
      </c>
      <c r="M44" s="5">
        <f>'kg per pack'!M44/energy_density!$D$42</f>
        <v>0.45927757785929119</v>
      </c>
      <c r="N44" s="5">
        <f>'kg per pack'!N44/energy_density!$D$42</f>
        <v>0</v>
      </c>
      <c r="O44" s="5">
        <f>'kg per pack'!O44/energy_density!$D$42</f>
        <v>0</v>
      </c>
    </row>
    <row r="45" spans="1:15" x14ac:dyDescent="0.2">
      <c r="A45" s="7" t="s">
        <v>21</v>
      </c>
      <c r="B45" s="3" t="s">
        <v>23</v>
      </c>
      <c r="C45" s="3" t="s">
        <v>30</v>
      </c>
      <c r="D45" s="5">
        <f>'kg per pack'!D45/energy_density!$D$42</f>
        <v>1.2122732799934079</v>
      </c>
      <c r="E45" s="5">
        <f>'kg per pack'!E45/energy_density!$D$42</f>
        <v>1.0986439315523531</v>
      </c>
      <c r="F45" s="5">
        <f>'kg per pack'!F45/energy_density!$D$42</f>
        <v>1.0915631238447341</v>
      </c>
      <c r="G45" s="5">
        <f>'kg per pack'!G45/energy_density!$D$42</f>
        <v>1.0965648469947549</v>
      </c>
      <c r="H45" s="5">
        <f>'kg per pack'!H45/energy_density!$D$42</f>
        <v>1.0750658207503323</v>
      </c>
      <c r="I45" s="5">
        <f>'kg per pack'!I45/energy_density!$D$42</f>
        <v>0.84501570016165606</v>
      </c>
      <c r="J45" s="5">
        <f>'kg per pack'!J45/energy_density!$D$42</f>
        <v>0.84786557993211131</v>
      </c>
      <c r="K45" s="5">
        <f>'kg per pack'!K45/energy_density!$D$42</f>
        <v>0.85938103405068034</v>
      </c>
      <c r="L45" s="5">
        <f>'kg per pack'!L45/energy_density!$D$42</f>
        <v>0</v>
      </c>
      <c r="M45" s="5">
        <f>'kg per pack'!M45/energy_density!$D$42</f>
        <v>0</v>
      </c>
      <c r="N45" s="5">
        <f>'kg per pack'!N45/energy_density!$D$42</f>
        <v>0</v>
      </c>
      <c r="O45" s="5">
        <f>'kg per pack'!O45/energy_density!$D$42</f>
        <v>0</v>
      </c>
    </row>
    <row r="46" spans="1:15" x14ac:dyDescent="0.2">
      <c r="A46" s="7" t="s">
        <v>21</v>
      </c>
      <c r="B46" s="3" t="s">
        <v>23</v>
      </c>
      <c r="C46" s="3" t="s">
        <v>18</v>
      </c>
      <c r="D46" s="5">
        <f>'kg per pack'!D46/energy_density!$D$42</f>
        <v>0</v>
      </c>
      <c r="E46" s="5">
        <f>'kg per pack'!E46/energy_density!$D$42</f>
        <v>0</v>
      </c>
      <c r="F46" s="5">
        <f>'kg per pack'!F46/energy_density!$D$42</f>
        <v>0</v>
      </c>
      <c r="G46" s="5">
        <f>'kg per pack'!G46/energy_density!$D$42</f>
        <v>0</v>
      </c>
      <c r="H46" s="5">
        <f>'kg per pack'!H46/energy_density!$D$42</f>
        <v>0</v>
      </c>
      <c r="I46" s="5">
        <f>'kg per pack'!I46/energy_density!$D$42</f>
        <v>4.4474510534824006E-2</v>
      </c>
      <c r="J46" s="5">
        <f>'kg per pack'!J46/energy_density!$D$42</f>
        <v>4.4624504206953228E-2</v>
      </c>
      <c r="K46" s="5">
        <f>'kg per pack'!K46/energy_density!$D$42</f>
        <v>4.5230580739509495E-2</v>
      </c>
      <c r="L46" s="5">
        <f>'kg per pack'!L46/energy_density!$D$42</f>
        <v>0</v>
      </c>
      <c r="M46" s="5">
        <f>'kg per pack'!M46/energy_density!$D$42</f>
        <v>0</v>
      </c>
      <c r="N46" s="5">
        <f>'kg per pack'!N46/energy_density!$D$42</f>
        <v>0</v>
      </c>
      <c r="O46" s="5">
        <f>'kg per pack'!O46/energy_density!$D$42</f>
        <v>0</v>
      </c>
    </row>
    <row r="47" spans="1:15" x14ac:dyDescent="0.2">
      <c r="A47" s="7" t="s">
        <v>22</v>
      </c>
      <c r="B47" s="3" t="s">
        <v>23</v>
      </c>
      <c r="C47" s="3" t="s">
        <v>12</v>
      </c>
      <c r="D47" s="5">
        <f>'kg per pack'!D47/energy_density!$D$52</f>
        <v>0.11711824782252134</v>
      </c>
      <c r="E47" s="5">
        <f>'kg per pack'!E47/energy_density!$D$52</f>
        <v>0.12514142279571552</v>
      </c>
      <c r="F47" s="5">
        <f>'kg per pack'!F47/energy_density!$D$52</f>
        <v>0.17241424414752704</v>
      </c>
      <c r="G47" s="5">
        <f>'kg per pack'!G47/energy_density!$D$52</f>
        <v>0.16638791940553663</v>
      </c>
      <c r="H47" s="5">
        <f>'kg per pack'!H47/energy_density!$D$52</f>
        <v>0.14509244534604998</v>
      </c>
      <c r="I47" s="5">
        <f>'kg per pack'!I47/energy_density!$D$52</f>
        <v>0.14662694657280129</v>
      </c>
      <c r="J47" s="5">
        <f>'kg per pack'!J47/energy_density!$D$52</f>
        <v>0.12454405349716276</v>
      </c>
      <c r="K47" s="5">
        <f>'kg per pack'!K47/energy_density!$D$52</f>
        <v>0.12156105848934201</v>
      </c>
      <c r="L47" s="5" t="e">
        <f>'kg per pack'!#REF!/energy_density!$D$52</f>
        <v>#REF!</v>
      </c>
      <c r="M47" s="5" t="e">
        <f>'kg per pack'!#REF!/energy_density!$D$52</f>
        <v>#REF!</v>
      </c>
      <c r="N47" s="5">
        <f>'kg per pack'!N47/energy_density!$D$52</f>
        <v>0.16504183786268378</v>
      </c>
      <c r="O47" s="5">
        <f>'kg per pack'!O47/energy_density!$D$52</f>
        <v>0.10242596483114436</v>
      </c>
    </row>
    <row r="48" spans="1:15" x14ac:dyDescent="0.2">
      <c r="A48" s="7" t="s">
        <v>22</v>
      </c>
      <c r="B48" s="3" t="s">
        <v>23</v>
      </c>
      <c r="C48" s="3" t="s">
        <v>13</v>
      </c>
      <c r="D48" s="5">
        <f>'kg per pack'!D48/energy_density!$D$52</f>
        <v>0</v>
      </c>
      <c r="E48" s="5">
        <f>'kg per pack'!E48/energy_density!$D$52</f>
        <v>0.81518963826180613</v>
      </c>
      <c r="F48" s="5">
        <f>'kg per pack'!F48/energy_density!$D$52</f>
        <v>0.42570968928260894</v>
      </c>
      <c r="G48" s="5">
        <f>'kg per pack'!G48/energy_density!$D$52</f>
        <v>0.6164787487170148</v>
      </c>
      <c r="H48" s="5">
        <f>'kg per pack'!H48/energy_density!$D$52</f>
        <v>0.64383887361112635</v>
      </c>
      <c r="I48" s="5">
        <f>'kg per pack'!I48/energy_density!$D$52</f>
        <v>0.65261609692066314</v>
      </c>
      <c r="J48" s="5">
        <f>'kg per pack'!J48/energy_density!$D$52</f>
        <v>0.73718175345321801</v>
      </c>
      <c r="K48" s="5">
        <f>'kg per pack'!K48/energy_density!$D$52</f>
        <v>0.8089114009109335</v>
      </c>
      <c r="L48" s="5">
        <f>'kg per pack'!L48/energy_density!$D$52</f>
        <v>0</v>
      </c>
      <c r="M48" s="5">
        <f>'kg per pack'!M48/energy_density!$D$52</f>
        <v>0</v>
      </c>
      <c r="N48" s="5">
        <f>'kg per pack'!N48/energy_density!$D$52</f>
        <v>0</v>
      </c>
      <c r="O48" s="5">
        <f>'kg per pack'!O48/energy_density!$D$52</f>
        <v>0.13843509309209354</v>
      </c>
    </row>
    <row r="49" spans="1:15" x14ac:dyDescent="0.2">
      <c r="A49" s="7" t="s">
        <v>22</v>
      </c>
      <c r="B49" s="3" t="s">
        <v>23</v>
      </c>
      <c r="C49" s="3" t="s">
        <v>14</v>
      </c>
      <c r="D49" s="5">
        <f>'kg per pack'!D49/energy_density!$D$52</f>
        <v>0</v>
      </c>
      <c r="E49" s="5">
        <f>'kg per pack'!E49/energy_density!$D$52</f>
        <v>0.1534208143292291</v>
      </c>
      <c r="F49" s="5">
        <f>'kg per pack'!F49/energy_density!$D$52</f>
        <v>0.42730492232028872</v>
      </c>
      <c r="G49" s="5">
        <f>'kg per pack'!G49/energy_density!$D$52</f>
        <v>0.24751553508358837</v>
      </c>
      <c r="H49" s="5">
        <f>'kg per pack'!H49/energy_density!$D$52</f>
        <v>0.21541716244764475</v>
      </c>
      <c r="I49" s="5">
        <f>'kg per pack'!I49/energy_density!$D$52</f>
        <v>0.21835386698197168</v>
      </c>
      <c r="J49" s="5">
        <f>'kg per pack'!J49/energy_density!$D$52</f>
        <v>9.2493018078262101E-2</v>
      </c>
      <c r="K49" s="5">
        <f>'kg per pack'!K49/energy_density!$D$52</f>
        <v>4.5107921095858462E-2</v>
      </c>
      <c r="L49" s="5">
        <f>'kg per pack'!L49/energy_density!$D$52</f>
        <v>0</v>
      </c>
      <c r="M49" s="5">
        <f>'kg per pack'!M49/energy_density!$D$52</f>
        <v>0</v>
      </c>
      <c r="N49" s="5">
        <f>'kg per pack'!N49/energy_density!$D$52</f>
        <v>0</v>
      </c>
      <c r="O49" s="5">
        <f>'kg per pack'!O49/energy_density!$D$52</f>
        <v>0</v>
      </c>
    </row>
    <row r="50" spans="1:15" x14ac:dyDescent="0.2">
      <c r="A50" s="7" t="s">
        <v>22</v>
      </c>
      <c r="B50" s="3" t="s">
        <v>23</v>
      </c>
      <c r="C50" s="3" t="s">
        <v>15</v>
      </c>
      <c r="D50" s="5">
        <f>'kg per pack'!D50/energy_density!$D$52</f>
        <v>0</v>
      </c>
      <c r="E50" s="5">
        <f>'kg per pack'!E50/energy_density!$D$52</f>
        <v>0</v>
      </c>
      <c r="F50" s="5">
        <f>'kg per pack'!F50/energy_density!$D$52</f>
        <v>0.39837319586418912</v>
      </c>
      <c r="G50" s="5">
        <f>'kg per pack'!G50/energy_density!$D$52</f>
        <v>0.34613533423109644</v>
      </c>
      <c r="H50" s="5">
        <f>'kg per pack'!H50/energy_density!$D$52</f>
        <v>0.20083181579626005</v>
      </c>
      <c r="I50" s="5">
        <f>'kg per pack'!I50/energy_density!$D$52</f>
        <v>0.20356968355658453</v>
      </c>
      <c r="J50" s="5">
        <f>'kg per pack'!J50/energy_density!$D$52</f>
        <v>8.6230551726110952E-2</v>
      </c>
      <c r="K50" s="5">
        <f>'kg per pack'!K50/energy_density!$D$52</f>
        <v>4.2053778805471981E-2</v>
      </c>
      <c r="L50" s="5">
        <f>'kg per pack'!L50/energy_density!$D$52</f>
        <v>0</v>
      </c>
      <c r="M50" s="5">
        <f>'kg per pack'!M50/energy_density!$D$52</f>
        <v>0</v>
      </c>
      <c r="N50" s="5">
        <f>'kg per pack'!N50/energy_density!$D$52</f>
        <v>0</v>
      </c>
      <c r="O50" s="5">
        <f>'kg per pack'!O50/energy_density!$D$52</f>
        <v>0</v>
      </c>
    </row>
    <row r="51" spans="1:15" x14ac:dyDescent="0.2">
      <c r="A51" s="7" t="s">
        <v>22</v>
      </c>
      <c r="B51" s="3" t="s">
        <v>23</v>
      </c>
      <c r="C51" s="3" t="s">
        <v>16</v>
      </c>
      <c r="D51" s="5">
        <f>'kg per pack'!D51/energy_density!$D$52</f>
        <v>3.8441201427350875</v>
      </c>
      <c r="E51" s="5">
        <f>'kg per pack'!E51/energy_density!$D$52</f>
        <v>2.5845920420078126</v>
      </c>
      <c r="F51" s="5">
        <f>'kg per pack'!F51/energy_density!$D$52</f>
        <v>2.7530511688413153</v>
      </c>
      <c r="G51" s="5">
        <f>'kg per pack'!G51/energy_density!$D$52</f>
        <v>2.7475705855595991</v>
      </c>
      <c r="H51" s="5">
        <f>'kg per pack'!H51/energy_density!$D$52</f>
        <v>2.6591949928775707</v>
      </c>
      <c r="I51" s="5">
        <f>'kg per pack'!I51/energy_density!$D$52</f>
        <v>2.5621656545407938</v>
      </c>
      <c r="J51" s="5">
        <f>'kg per pack'!J51/energy_density!$D$52</f>
        <v>2.4577642512908144</v>
      </c>
      <c r="K51" s="5">
        <f>'kg per pack'!K51/energy_density!$D$52</f>
        <v>2.4674982388890898</v>
      </c>
      <c r="L51" s="5">
        <f>'kg per pack'!L51/energy_density!$D$52</f>
        <v>0.68544508533568071</v>
      </c>
      <c r="M51" s="5">
        <f>'kg per pack'!M51/energy_density!$D$52</f>
        <v>0.55227706223473672</v>
      </c>
      <c r="N51" s="5">
        <f>'kg per pack'!N51/energy_density!$D$52</f>
        <v>0</v>
      </c>
      <c r="O51" s="5">
        <f>'kg per pack'!O51/energy_density!$D$52</f>
        <v>0</v>
      </c>
    </row>
    <row r="52" spans="1:15" x14ac:dyDescent="0.2">
      <c r="A52" s="7" t="s">
        <v>22</v>
      </c>
      <c r="B52" s="3" t="s">
        <v>23</v>
      </c>
      <c r="C52" s="3" t="s">
        <v>17</v>
      </c>
      <c r="D52" s="5">
        <f>'kg per pack'!D52/energy_density!$D$52</f>
        <v>1.202052953306189</v>
      </c>
      <c r="E52" s="5">
        <f>'kg per pack'!E52/energy_density!$D$52</f>
        <v>0.77836115973278108</v>
      </c>
      <c r="F52" s="5">
        <f>'kg per pack'!F52/energy_density!$D$52</f>
        <v>0.90655640922721636</v>
      </c>
      <c r="G52" s="5">
        <f>'kg per pack'!G52/energy_density!$D$52</f>
        <v>0.89032906116537036</v>
      </c>
      <c r="H52" s="5">
        <f>'kg per pack'!H52/energy_density!$D$52</f>
        <v>0.82465319954816863</v>
      </c>
      <c r="I52" s="5">
        <f>'kg per pack'!I52/energy_density!$D$52</f>
        <v>0.81271608883514324</v>
      </c>
      <c r="J52" s="5">
        <f>'kg per pack'!J52/energy_density!$D$52</f>
        <v>0.74423082708241262</v>
      </c>
      <c r="K52" s="5">
        <f>'kg per pack'!K52/energy_density!$D$52</f>
        <v>0.74001734189763901</v>
      </c>
      <c r="L52" s="5">
        <f>'kg per pack'!L52/energy_density!$D$52</f>
        <v>0.90794415065354084</v>
      </c>
      <c r="M52" s="5">
        <f>'kg per pack'!M52/energy_density!$D$52</f>
        <v>0.50830004383152927</v>
      </c>
      <c r="N52" s="5">
        <f>'kg per pack'!N52/energy_density!$D$52</f>
        <v>0</v>
      </c>
      <c r="O52" s="5">
        <f>'kg per pack'!O52/energy_density!$D$52</f>
        <v>0</v>
      </c>
    </row>
    <row r="53" spans="1:15" x14ac:dyDescent="0.2">
      <c r="A53" s="7" t="s">
        <v>22</v>
      </c>
      <c r="B53" s="3" t="s">
        <v>23</v>
      </c>
      <c r="C53" s="3" t="s">
        <v>30</v>
      </c>
      <c r="D53" s="5">
        <f>'kg per pack'!D53/energy_density!$D$52</f>
        <v>1.2277341574184741</v>
      </c>
      <c r="E53" s="5">
        <f>'kg per pack'!E53/energy_density!$D$52</f>
        <v>1.1121524094938722</v>
      </c>
      <c r="F53" s="5">
        <f>'kg per pack'!F53/energy_density!$D$52</f>
        <v>1.10436696822848</v>
      </c>
      <c r="G53" s="5">
        <f>'kg per pack'!G53/energy_density!$D$52</f>
        <v>1.1095466840554289</v>
      </c>
      <c r="H53" s="5">
        <f>'kg per pack'!H53/energy_density!$D$52</f>
        <v>1.0881564331524218</v>
      </c>
      <c r="I53" s="5">
        <f>'kg per pack'!I53/energy_density!$D$52</f>
        <v>0.85547115137972585</v>
      </c>
      <c r="J53" s="5">
        <f>'kg per pack'!J53/energy_density!$D$52</f>
        <v>0.8601443989400489</v>
      </c>
      <c r="K53" s="5">
        <f>'kg per pack'!K53/energy_density!$D$52</f>
        <v>0.87306126495688163</v>
      </c>
      <c r="L53" s="5">
        <f>'kg per pack'!L53/energy_density!$D$52</f>
        <v>0</v>
      </c>
      <c r="M53" s="5">
        <f>'kg per pack'!M53/energy_density!$D$52</f>
        <v>0</v>
      </c>
      <c r="N53" s="5">
        <f>'kg per pack'!N53/energy_density!$D$52</f>
        <v>0</v>
      </c>
      <c r="O53" s="5">
        <f>'kg per pack'!O53/energy_density!$D$52</f>
        <v>0</v>
      </c>
    </row>
    <row r="54" spans="1:15" x14ac:dyDescent="0.2">
      <c r="A54" s="7" t="s">
        <v>22</v>
      </c>
      <c r="B54" s="3" t="s">
        <v>23</v>
      </c>
      <c r="C54" s="3" t="s">
        <v>18</v>
      </c>
      <c r="D54" s="5">
        <f>'kg per pack'!D54/energy_density!$D$52</f>
        <v>0</v>
      </c>
      <c r="E54" s="5">
        <f>'kg per pack'!E54/energy_density!$D$52</f>
        <v>0</v>
      </c>
      <c r="F54" s="5">
        <f>'kg per pack'!F54/energy_density!$D$52</f>
        <v>0</v>
      </c>
      <c r="G54" s="5">
        <f>'kg per pack'!G54/energy_density!$D$52</f>
        <v>0</v>
      </c>
      <c r="H54" s="5">
        <f>'kg per pack'!H54/energy_density!$D$52</f>
        <v>0</v>
      </c>
      <c r="I54" s="5">
        <f>'kg per pack'!I54/energy_density!$D$52</f>
        <v>4.5024797441038211E-2</v>
      </c>
      <c r="J54" s="5">
        <f>'kg per pack'!J54/energy_density!$D$52</f>
        <v>4.5270757838949939E-2</v>
      </c>
      <c r="K54" s="5">
        <f>'kg per pack'!K54/energy_density!$D$52</f>
        <v>4.5950592892467453E-2</v>
      </c>
      <c r="L54" s="5">
        <f>'kg per pack'!L54/energy_density!$D$52</f>
        <v>0</v>
      </c>
      <c r="M54" s="5">
        <f>'kg per pack'!M54/energy_density!$D$52</f>
        <v>0</v>
      </c>
      <c r="N54" s="5">
        <f>'kg per pack'!N54/energy_density!$D$52</f>
        <v>0</v>
      </c>
      <c r="O54" s="5">
        <f>'kg per pack'!O54/energy_density!$D$52</f>
        <v>0</v>
      </c>
    </row>
    <row r="55" spans="1:15" x14ac:dyDescent="0.2">
      <c r="A55" s="7" t="s">
        <v>22</v>
      </c>
      <c r="B55" s="3" t="s">
        <v>23</v>
      </c>
      <c r="C55" s="3" t="s">
        <v>63</v>
      </c>
      <c r="D55" s="5">
        <f>'kg per pack'!D55/energy_density!$D$52</f>
        <v>0.67716666666666658</v>
      </c>
      <c r="E55" s="5">
        <f>'kg per pack'!E55/energy_density!$D$52</f>
        <v>0</v>
      </c>
      <c r="F55" s="5">
        <f>'kg per pack'!F55/energy_density!$D$52</f>
        <v>0</v>
      </c>
      <c r="G55" s="5">
        <f>'kg per pack'!G55/energy_density!$D$52</f>
        <v>0</v>
      </c>
      <c r="H55" s="5">
        <f>'kg per pack'!H55/energy_density!$D$52</f>
        <v>0</v>
      </c>
      <c r="I55" s="5">
        <f>'kg per pack'!I55/energy_density!$D$52</f>
        <v>0</v>
      </c>
      <c r="J55" s="5">
        <f>'kg per pack'!J55/energy_density!$D$52</f>
        <v>0</v>
      </c>
      <c r="K55" s="5">
        <f>'kg per pack'!K55/energy_density!$D$52</f>
        <v>0</v>
      </c>
      <c r="L55" s="5">
        <f>'kg per pack'!L55/energy_density!$D$52</f>
        <v>0</v>
      </c>
      <c r="M55" s="5">
        <f>'kg per pack'!M55/energy_density!$D$52</f>
        <v>0</v>
      </c>
      <c r="N55" s="5">
        <f>'kg per pack'!N55/energy_density!$D$52</f>
        <v>0</v>
      </c>
      <c r="O55" s="5">
        <f>'kg per pack'!O55/energy_density!$D$52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kg per pack</vt:lpstr>
      <vt:lpstr>weight per part</vt:lpstr>
      <vt:lpstr>battery pack weight</vt:lpstr>
      <vt:lpstr>share per part</vt:lpstr>
      <vt:lpstr>material content per part and s</vt:lpstr>
      <vt:lpstr>material content per part</vt:lpstr>
      <vt:lpstr>energy_density</vt:lpstr>
      <vt:lpstr>average_density</vt:lpstr>
      <vt:lpstr>material_content_kWh</vt:lpstr>
      <vt:lpstr>capacity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Aguilar Lopez</dc:creator>
  <cp:lastModifiedBy>Fernando Aguilar Lopez</cp:lastModifiedBy>
  <dcterms:created xsi:type="dcterms:W3CDTF">2021-03-01T10:12:28Z</dcterms:created>
  <dcterms:modified xsi:type="dcterms:W3CDTF">2022-02-07T13:40:10Z</dcterms:modified>
</cp:coreProperties>
</file>