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1\PycharmProjects\TNTODDS1\"/>
    </mc:Choice>
  </mc:AlternateContent>
  <xr:revisionPtr revIDLastSave="0" documentId="13_ncr:1_{BE0FC643-D647-46D8-B22D-8E6F5FF56D38}" xr6:coauthVersionLast="47" xr6:coauthVersionMax="47" xr10:uidLastSave="{00000000-0000-0000-0000-000000000000}"/>
  <bookViews>
    <workbookView xWindow="-26460" yWindow="1290" windowWidth="12930" windowHeight="12750" activeTab="2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MMA" sheetId="7" r:id="rId8"/>
    <sheet name="3WAY" sheetId="8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8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7" hidden="1">MMA!$O$1:$P$1</definedName>
    <definedName name="FRENCH.CHAMPIONSHIP.2023" localSheetId="1">INTERCALADO!$D$2:$D$15</definedName>
    <definedName name="FRENCH.CHAMPIONSHIP.2023" localSheetId="7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M17" i="13"/>
  <c r="I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I16" i="13" s="1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I14" i="13" s="1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I13" i="13" s="1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I12" i="13" s="1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I10" i="13" s="1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I6" i="13" s="1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I5" i="13" s="1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I3" i="13" s="1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I2" i="13" s="1"/>
  <c r="H2" i="13"/>
  <c r="G2" i="13"/>
  <c r="C2" i="13"/>
  <c r="A2" i="13"/>
  <c r="G123" i="1"/>
  <c r="G109" i="1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F15" i="12" l="1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0" i="5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C127" i="5"/>
  <c r="B127" i="5" s="1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C31" i="5"/>
  <c r="B31" i="5" s="1"/>
  <c r="F52" i="5"/>
  <c r="C27" i="5"/>
  <c r="B27" i="5" s="1"/>
  <c r="F44" i="5"/>
  <c r="F36" i="5"/>
  <c r="F28" i="5"/>
  <c r="C15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C77" i="5"/>
  <c r="B77" i="5" s="1"/>
  <c r="F180" i="5"/>
  <c r="F204" i="5"/>
  <c r="C103" i="5"/>
  <c r="B103" i="5" s="1"/>
  <c r="F240" i="5"/>
  <c r="F276" i="5"/>
  <c r="F144" i="5"/>
  <c r="F122" i="5"/>
  <c r="F140" i="5"/>
  <c r="F112" i="5"/>
  <c r="F104" i="5"/>
  <c r="C53" i="5"/>
  <c r="B53" i="5" s="1"/>
  <c r="F96" i="5"/>
  <c r="F88" i="5"/>
  <c r="F80" i="5"/>
  <c r="F72" i="5"/>
  <c r="F64" i="5"/>
  <c r="F56" i="5"/>
  <c r="C29" i="5"/>
  <c r="B29" i="5" s="1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F118" i="5"/>
  <c r="F150" i="5"/>
  <c r="C76" i="5"/>
  <c r="B76" i="5" s="1"/>
  <c r="F158" i="5"/>
  <c r="F166" i="5"/>
  <c r="C84" i="5"/>
  <c r="B84" i="5" s="1"/>
  <c r="F178" i="5"/>
  <c r="F186" i="5"/>
  <c r="F194" i="5"/>
  <c r="F202" i="5"/>
  <c r="F210" i="5"/>
  <c r="F218" i="5"/>
  <c r="F226" i="5"/>
  <c r="F234" i="5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C147" i="5"/>
  <c r="B147" i="5" s="1"/>
  <c r="F126" i="5"/>
  <c r="F136" i="5"/>
  <c r="F154" i="5"/>
  <c r="C78" i="5"/>
  <c r="B78" i="5" s="1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C126" i="5"/>
  <c r="B126" i="5" s="1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C44" i="5"/>
  <c r="B44" i="5" s="1"/>
  <c r="F78" i="5"/>
  <c r="F70" i="5"/>
  <c r="F62" i="5"/>
  <c r="F54" i="5"/>
  <c r="C28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H4" i="1"/>
  <c r="H12" i="1"/>
  <c r="H7" i="1"/>
  <c r="H15" i="1"/>
  <c r="I7" i="1"/>
  <c r="I15" i="1"/>
  <c r="C32" i="7"/>
  <c r="C3" i="7"/>
  <c r="B3" i="7" s="1"/>
  <c r="C12" i="7"/>
  <c r="B12" i="7" s="1"/>
  <c r="C21" i="7"/>
  <c r="B21" i="7" s="1"/>
  <c r="C4" i="7"/>
  <c r="B4" i="7" s="1"/>
  <c r="C13" i="7"/>
  <c r="B13" i="7" s="1"/>
  <c r="C22" i="7"/>
  <c r="B22" i="7" s="1"/>
  <c r="C14" i="7"/>
  <c r="B14" i="7" s="1"/>
  <c r="C6" i="7"/>
  <c r="C15" i="7"/>
  <c r="B15" i="7" s="1"/>
  <c r="C24" i="7"/>
  <c r="B24" i="7" s="1"/>
  <c r="C23" i="7"/>
  <c r="B23" i="7" s="1"/>
  <c r="C7" i="7"/>
  <c r="B7" i="7" s="1"/>
  <c r="C16" i="7"/>
  <c r="B16" i="7" s="1"/>
  <c r="C25" i="7"/>
  <c r="C8" i="7"/>
  <c r="B8" i="7" s="1"/>
  <c r="C17" i="7"/>
  <c r="C26" i="7"/>
  <c r="B26" i="7" s="1"/>
  <c r="C5" i="7"/>
  <c r="B5" i="7" s="1"/>
  <c r="C9" i="7"/>
  <c r="B9" i="7" s="1"/>
  <c r="C18" i="7"/>
  <c r="B18" i="7" s="1"/>
  <c r="C27" i="7"/>
  <c r="B27" i="7" s="1"/>
  <c r="C11" i="7"/>
  <c r="B11" i="7" s="1"/>
  <c r="C19" i="7"/>
  <c r="B19" i="7" s="1"/>
  <c r="C2" i="7"/>
  <c r="C10" i="7"/>
  <c r="B10" i="7" s="1"/>
  <c r="C20" i="7"/>
  <c r="B20" i="7" s="1"/>
  <c r="C28" i="7"/>
  <c r="B28" i="7" s="1"/>
  <c r="C29" i="7"/>
  <c r="B29" i="7" s="1"/>
  <c r="C30" i="7"/>
  <c r="B30" i="7" s="1"/>
  <c r="C31" i="7"/>
  <c r="B31" i="7" s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C45" i="5" s="1"/>
  <c r="B45" i="5" s="1"/>
  <c r="H17" i="5"/>
  <c r="C14" i="5" s="1"/>
  <c r="B14" i="5" s="1"/>
  <c r="H25" i="5"/>
  <c r="C152" i="5" s="1"/>
  <c r="B152" i="5" s="1"/>
  <c r="H33" i="5"/>
  <c r="C26" i="5" s="1"/>
  <c r="H41" i="5"/>
  <c r="C59" i="5" s="1"/>
  <c r="B59" i="5" s="1"/>
  <c r="H49" i="5"/>
  <c r="C62" i="5" s="1"/>
  <c r="B62" i="5" s="1"/>
  <c r="H57" i="5"/>
  <c r="C151" i="5" s="1"/>
  <c r="B151" i="5" s="1"/>
  <c r="H65" i="5"/>
  <c r="H73" i="5"/>
  <c r="H81" i="5"/>
  <c r="C110" i="5" s="1"/>
  <c r="B110" i="5" s="1"/>
  <c r="H89" i="5"/>
  <c r="C149" i="5" s="1"/>
  <c r="B149" i="5" s="1"/>
  <c r="H97" i="5"/>
  <c r="C164" i="5" s="1"/>
  <c r="B164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9" i="5"/>
  <c r="B189" i="5" s="1"/>
  <c r="C129" i="5"/>
  <c r="B129" i="5" s="1"/>
  <c r="C70" i="5"/>
  <c r="B70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111" i="5"/>
  <c r="B111" i="5" s="1"/>
  <c r="C159" i="5"/>
  <c r="B159" i="5" s="1"/>
  <c r="C183" i="5"/>
  <c r="B183" i="5" s="1"/>
  <c r="C44" i="7"/>
  <c r="B44" i="7" s="1"/>
  <c r="C37" i="7"/>
  <c r="B37" i="7" s="1"/>
  <c r="B6" i="7"/>
  <c r="C38" i="7"/>
  <c r="B38" i="7" s="1"/>
  <c r="C46" i="7"/>
  <c r="B46" i="7" s="1"/>
  <c r="C45" i="7"/>
  <c r="C39" i="7"/>
  <c r="B39" i="7" s="1"/>
  <c r="C47" i="7"/>
  <c r="B47" i="7" s="1"/>
  <c r="B32" i="7"/>
  <c r="C40" i="7"/>
  <c r="B40" i="7" s="1"/>
  <c r="C48" i="7"/>
  <c r="B48" i="7" s="1"/>
  <c r="C33" i="7"/>
  <c r="B33" i="7" s="1"/>
  <c r="C34" i="7"/>
  <c r="B34" i="7" s="1"/>
  <c r="C42" i="7"/>
  <c r="B42" i="7" s="1"/>
  <c r="B17" i="7"/>
  <c r="C41" i="7"/>
  <c r="C35" i="7"/>
  <c r="B35" i="7" s="1"/>
  <c r="C43" i="7"/>
  <c r="B43" i="7" s="1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2" i="7"/>
  <c r="A2" i="7" s="1"/>
  <c r="C871" i="7"/>
  <c r="B871" i="7" s="1"/>
  <c r="C108" i="7"/>
  <c r="B108" i="7" s="1"/>
  <c r="C179" i="7"/>
  <c r="B179" i="7" s="1"/>
  <c r="C536" i="7"/>
  <c r="B536" i="7" s="1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C60" i="7"/>
  <c r="B60" i="7" s="1"/>
  <c r="C59" i="7"/>
  <c r="B59" i="7" s="1"/>
  <c r="C75" i="7"/>
  <c r="B75" i="7" s="1"/>
  <c r="C91" i="7"/>
  <c r="B91" i="7" s="1"/>
  <c r="C107" i="7"/>
  <c r="B107" i="7" s="1"/>
  <c r="C67" i="7"/>
  <c r="B67" i="7" s="1"/>
  <c r="C233" i="7"/>
  <c r="B233" i="7" s="1"/>
  <c r="C320" i="7"/>
  <c r="B320" i="7" s="1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C50" i="7"/>
  <c r="B50" i="7" s="1"/>
  <c r="C99" i="7"/>
  <c r="B99" i="7" s="1"/>
  <c r="C92" i="7"/>
  <c r="B92" i="7" s="1"/>
  <c r="F2" i="7"/>
  <c r="B25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C99" i="5" l="1"/>
  <c r="B99" i="5" s="1"/>
  <c r="C13" i="5"/>
  <c r="B13" i="5" s="1"/>
  <c r="C87" i="5"/>
  <c r="B87" i="5" s="1"/>
  <c r="C71" i="5"/>
  <c r="B71" i="5" s="1"/>
  <c r="C108" i="5"/>
  <c r="B108" i="5" s="1"/>
  <c r="C91" i="5"/>
  <c r="B91" i="5" s="1"/>
  <c r="C116" i="5"/>
  <c r="B116" i="5" s="1"/>
  <c r="C92" i="5"/>
  <c r="B92" i="5" s="1"/>
  <c r="C68" i="5"/>
  <c r="B68" i="5" s="1"/>
  <c r="C18" i="5"/>
  <c r="B18" i="5" s="1"/>
  <c r="C54" i="5"/>
  <c r="B54" i="5" s="1"/>
  <c r="C167" i="5"/>
  <c r="B167" i="5" s="1"/>
  <c r="C118" i="5"/>
  <c r="B118" i="5" s="1"/>
  <c r="C175" i="5"/>
  <c r="B175" i="5" s="1"/>
  <c r="C181" i="5"/>
  <c r="B181" i="5" s="1"/>
  <c r="C55" i="5"/>
  <c r="B55" i="5" s="1"/>
  <c r="C63" i="5"/>
  <c r="B63" i="5" s="1"/>
  <c r="C69" i="5"/>
  <c r="B69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B26" i="5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B15" i="5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C13" i="1" s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C14" i="1" s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156" i="1" l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B14" i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3" i="1"/>
  <c r="B11" i="1"/>
  <c r="A662" i="1"/>
  <c r="A654" i="1"/>
  <c r="A646" i="1"/>
  <c r="A638" i="1"/>
  <c r="A630" i="1"/>
  <c r="A622" i="1"/>
  <c r="A614" i="1"/>
  <c r="A606" i="1"/>
  <c r="A598" i="1"/>
  <c r="A590" i="1"/>
  <c r="A663" i="1"/>
  <c r="A631" i="1"/>
  <c r="A607" i="1"/>
  <c r="A661" i="1"/>
  <c r="A653" i="1"/>
  <c r="A645" i="1"/>
  <c r="A637" i="1"/>
  <c r="A629" i="1"/>
  <c r="A621" i="1"/>
  <c r="A613" i="1"/>
  <c r="A605" i="1"/>
  <c r="A597" i="1"/>
  <c r="A639" i="1"/>
  <c r="A599" i="1"/>
  <c r="A660" i="1"/>
  <c r="A652" i="1"/>
  <c r="A644" i="1"/>
  <c r="A636" i="1"/>
  <c r="A628" i="1"/>
  <c r="A620" i="1"/>
  <c r="A612" i="1"/>
  <c r="A604" i="1"/>
  <c r="A596" i="1"/>
  <c r="A659" i="1"/>
  <c r="A651" i="1"/>
  <c r="A643" i="1"/>
  <c r="A635" i="1"/>
  <c r="A627" i="1"/>
  <c r="A619" i="1"/>
  <c r="A611" i="1"/>
  <c r="A603" i="1"/>
  <c r="A595" i="1"/>
  <c r="A655" i="1"/>
  <c r="A623" i="1"/>
  <c r="A591" i="1"/>
  <c r="A658" i="1"/>
  <c r="A650" i="1"/>
  <c r="A642" i="1"/>
  <c r="A634" i="1"/>
  <c r="A626" i="1"/>
  <c r="A618" i="1"/>
  <c r="A610" i="1"/>
  <c r="A602" i="1"/>
  <c r="A594" i="1"/>
  <c r="A647" i="1"/>
  <c r="A615" i="1"/>
  <c r="A657" i="1"/>
  <c r="A649" i="1"/>
  <c r="A641" i="1"/>
  <c r="A633" i="1"/>
  <c r="A625" i="1"/>
  <c r="A617" i="1"/>
  <c r="A609" i="1"/>
  <c r="A601" i="1"/>
  <c r="A593" i="1"/>
  <c r="A656" i="1"/>
  <c r="A648" i="1"/>
  <c r="A640" i="1"/>
  <c r="A632" i="1"/>
  <c r="A624" i="1"/>
  <c r="A616" i="1"/>
  <c r="A608" i="1"/>
  <c r="A600" i="1"/>
  <c r="A592" i="1"/>
  <c r="B10" i="1" l="1"/>
  <c r="B6" i="1"/>
  <c r="A362" i="1" s="1"/>
  <c r="B5" i="1"/>
  <c r="B2" i="1"/>
  <c r="A337" i="1"/>
  <c r="A323" i="1"/>
  <c r="A377" i="1"/>
  <c r="A365" i="1"/>
  <c r="A336" i="1"/>
  <c r="A366" i="1"/>
  <c r="A467" i="1"/>
  <c r="A425" i="1"/>
  <c r="A396" i="1"/>
  <c r="A422" i="1"/>
  <c r="A321" i="1"/>
  <c r="A370" i="1"/>
  <c r="A434" i="1"/>
  <c r="A404" i="1"/>
  <c r="A339" i="1"/>
  <c r="A465" i="1"/>
  <c r="A451" i="1"/>
  <c r="A372" i="1"/>
  <c r="A347" i="1" l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<sst xmlns="http://schemas.openxmlformats.org/spreadsheetml/2006/main" count="2791" uniqueCount="1630">
  <si>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</si>
  <si>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</si>
  <si>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</si>
  <si>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</si>
  <si>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</si>
  <si>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</si>
  <si>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</si>
  <si>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</si>
  <si>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</si>
  <si>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</si>
  <si>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</si>
  <si>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</si>
  <si>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</si>
  <si>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</si>
  <si>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</si>
  <si>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</si>
  <si>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</si>
  <si>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</si>
  <si>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</si>
  <si>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</si>
  <si>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</si>
  <si>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</si>
  <si>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</si>
  <si>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</si>
  <si>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</si>
  <si>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</si>
  <si>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</si>
  <si>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</si>
  <si>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</si>
  <si>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</si>
  <si>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</si>
  <si>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</si>
  <si>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</si>
  <si>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</si>
  <si>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</si>
  <si>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</si>
  <si>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</si>
  <si>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</si>
  <si>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</si>
  <si>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</si>
  <si>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</si>
  <si>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</si>
  <si>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</si>
  <si>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</si>
  <si>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</si>
  <si>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</si>
  <si>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</si>
  <si>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</si>
  <si>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</si>
  <si>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</si>
  <si>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</si>
  <si>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</si>
  <si>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</si>
  <si>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</si>
  <si>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</si>
  <si>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</si>
  <si>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</si>
  <si>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</si>
  <si>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</si>
  <si>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</si>
  <si>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</si>
  <si>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</si>
  <si>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</si>
  <si>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</si>
  <si>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</si>
  <si>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NO</t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</si>
  <si>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</si>
  <si>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</si>
  <si>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</si>
  <si>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</si>
  <si>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</si>
  <si>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</si>
  <si>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</si>
  <si>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</si>
  <si>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</si>
  <si>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</si>
  <si>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</si>
  <si>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</si>
  <si>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</si>
  <si>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</si>
  <si>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</si>
  <si>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</si>
  <si>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</si>
  <si>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</si>
  <si>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</si>
  <si>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</si>
  <si>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</si>
  <si>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</si>
  <si>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</si>
  <si>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</si>
  <si>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</si>
  <si>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</si>
  <si>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</si>
  <si>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</si>
  <si>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</si>
  <si>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</si>
  <si>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</si>
  <si>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</si>
  <si>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</si>
  <si>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</si>
  <si>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</si>
  <si>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</si>
  <si>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</si>
  <si>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</si>
  <si>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</si>
  <si>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</si>
  <si>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</si>
  <si>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</si>
  <si>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</si>
  <si>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</si>
  <si>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</si>
  <si>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</si>
  <si>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</si>
  <si>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</si>
  <si>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</si>
  <si>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</si>
  <si>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</si>
  <si>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</si>
  <si>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</si>
  <si>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</si>
  <si>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</si>
  <si>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</si>
  <si>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</si>
  <si>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</si>
  <si>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</si>
  <si>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</si>
  <si>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</si>
  <si>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</si>
  <si>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</si>
  <si>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</si>
  <si>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</si>
  <si>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</si>
  <si>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</si>
  <si>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</si>
  <si>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</si>
  <si>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</si>
  <si>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</si>
  <si>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</si>
  <si>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</si>
  <si>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</si>
  <si>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</si>
  <si>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</si>
  <si>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</si>
  <si>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</si>
  <si>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</si>
  <si>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</si>
  <si>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</si>
  <si>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</si>
  <si>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</si>
  <si>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</si>
  <si>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</si>
  <si>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</si>
  <si>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</si>
  <si>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</si>
  <si>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</si>
  <si>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</si>
  <si>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</si>
  <si>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</si>
  <si>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</si>
  <si>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</si>
  <si>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</si>
  <si>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</si>
  <si>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</si>
  <si>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</si>
  <si>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</si>
  <si>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</si>
  <si>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</si>
  <si>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</si>
  <si>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</si>
  <si>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</si>
  <si>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</si>
  <si>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</si>
  <si>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</si>
  <si>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</si>
  <si>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</si>
  <si>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</si>
  <si>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</si>
  <si>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</si>
  <si>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</si>
  <si>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</si>
  <si>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</si>
  <si>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</si>
  <si>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</si>
  <si>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</si>
  <si>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</si>
  <si>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</si>
  <si>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</si>
  <si>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</si>
  <si>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</si>
  <si>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</si>
  <si>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</si>
  <si>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</si>
  <si>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</si>
  <si>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</si>
  <si>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</si>
  <si>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</si>
  <si>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</si>
  <si>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</si>
  <si>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</si>
  <si>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</si>
  <si>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</si>
  <si>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</si>
  <si>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</si>
  <si>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</si>
  <si>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</si>
  <si>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</si>
  <si>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</si>
  <si>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</si>
  <si>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</si>
  <si>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</si>
  <si>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</si>
  <si>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</si>
  <si>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</si>
  <si>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</si>
  <si>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</si>
  <si>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</si>
  <si>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</si>
  <si>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</si>
  <si>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</si>
  <si>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</si>
  <si>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</si>
  <si>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</si>
  <si>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</si>
  <si>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</si>
  <si>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</si>
  <si>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</si>
  <si>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</si>
  <si>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</si>
  <si>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</si>
  <si>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</si>
  <si>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</si>
  <si>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</si>
  <si>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</si>
  <si>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</si>
  <si>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</si>
  <si>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</si>
  <si>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</si>
  <si>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</si>
  <si>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</si>
  <si>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</si>
  <si>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</si>
  <si>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</si>
  <si>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</si>
  <si>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</si>
  <si>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</si>
  <si>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</si>
  <si>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</si>
  <si>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</si>
  <si>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</si>
  <si>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</si>
  <si>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</si>
  <si>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</si>
  <si>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</si>
  <si>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</si>
  <si>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</si>
  <si>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</si>
  <si>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</si>
  <si>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</si>
  <si>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</si>
  <si>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</si>
  <si>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</si>
  <si>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</si>
  <si>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</si>
  <si>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</si>
  <si>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</si>
  <si>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</si>
  <si>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</si>
  <si>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</si>
  <si>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</si>
  <si>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</si>
  <si>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</si>
  <si>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</si>
  <si>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</si>
  <si>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</si>
  <si>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</si>
  <si>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</si>
  <si>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</si>
  <si>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</si>
  <si>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</si>
  <si>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</si>
  <si>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</si>
  <si>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</si>
  <si>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</si>
  <si>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</si>
  <si>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</si>
  <si>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</si>
  <si>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</si>
  <si>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</si>
  <si>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</si>
  <si>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</si>
  <si>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</si>
  <si>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</si>
  <si>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</si>
  <si>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</si>
  <si>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</si>
  <si>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</si>
  <si>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</si>
  <si>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</si>
  <si>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</si>
  <si>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</si>
  <si>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</si>
  <si>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</si>
  <si>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</si>
  <si>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</si>
  <si>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</si>
  <si>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</si>
  <si>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</si>
  <si>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</si>
  <si>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</si>
  <si>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</si>
  <si>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</si>
  <si>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</si>
  <si>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</si>
  <si>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</si>
  <si>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</si>
  <si>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</si>
  <si>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</si>
  <si>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</si>
  <si>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</si>
  <si>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</si>
  <si>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</si>
  <si>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</si>
  <si>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</si>
  <si>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</si>
  <si>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</si>
  <si>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</si>
  <si>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</si>
  <si>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</si>
  <si>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</si>
  <si>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</si>
  <si>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</si>
  <si>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</si>
  <si>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</si>
  <si>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</si>
  <si>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</si>
  <si>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</si>
  <si>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</si>
  <si>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</si>
  <si>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</si>
  <si>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</si>
  <si>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</si>
  <si>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</si>
  <si>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</si>
  <si>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</si>
  <si>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</si>
  <si>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</si>
  <si>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</si>
  <si>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</si>
  <si>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</si>
  <si>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</si>
  <si>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</si>
  <si>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</si>
  <si>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</si>
  <si>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</si>
  <si>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</si>
  <si>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</si>
  <si>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</si>
  <si>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</si>
  <si>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</si>
  <si>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</si>
  <si>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</si>
  <si>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</si>
  <si>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</si>
  <si>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</si>
  <si>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</si>
  <si>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</si>
  <si>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</si>
  <si>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</si>
  <si>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</si>
  <si>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</si>
  <si>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</si>
  <si>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</si>
  <si>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</si>
  <si>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</si>
  <si>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</si>
  <si>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</si>
  <si>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</si>
  <si>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</si>
  <si>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</si>
  <si>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</si>
  <si>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</si>
  <si>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</si>
  <si>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</si>
  <si>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</si>
  <si>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</si>
  <si>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</si>
  <si>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</si>
  <si>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</si>
  <si>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</si>
  <si>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</si>
  <si>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</si>
  <si>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</si>
  <si>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</si>
  <si>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</si>
  <si>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</si>
  <si>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</si>
  <si>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</si>
  <si>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</si>
  <si>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</si>
  <si>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</si>
  <si>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</si>
  <si>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</si>
  <si>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</si>
  <si>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</si>
  <si>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</si>
  <si>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</si>
  <si>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</si>
  <si>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</si>
  <si>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</si>
  <si>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</si>
  <si>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</si>
  <si>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</si>
  <si>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</si>
  <si>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</si>
  <si>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</si>
  <si>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</si>
  <si>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</si>
  <si>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</si>
  <si>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</si>
  <si>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</si>
  <si>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</si>
  <si>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</si>
  <si>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</si>
  <si>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</si>
  <si>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</si>
  <si>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</si>
  <si>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</si>
  <si>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</si>
  <si>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</si>
  <si>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</si>
  <si>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</si>
  <si>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</si>
  <si>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</si>
  <si>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</si>
  <si>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</si>
  <si>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</si>
  <si>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</si>
  <si>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</si>
  <si>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</si>
  <si>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</si>
  <si>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</si>
  <si>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</si>
  <si>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</si>
  <si>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</si>
  <si>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</si>
  <si>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</si>
  <si>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</si>
  <si>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</si>
  <si>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</si>
  <si>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</si>
  <si>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</si>
  <si>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</si>
  <si>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</si>
  <si>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</si>
  <si>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</si>
  <si>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</si>
  <si>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</si>
  <si>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</si>
  <si>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</si>
  <si>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</si>
  <si>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</si>
  <si>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</si>
  <si>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</si>
  <si>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</si>
  <si>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</si>
  <si>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</si>
  <si>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</si>
  <si>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</si>
  <si>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</si>
  <si>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</si>
  <si>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</si>
  <si>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</si>
  <si>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</si>
  <si>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</si>
  <si>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</si>
  <si>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</si>
  <si>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</si>
  <si>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</si>
  <si>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</si>
  <si>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</si>
  <si>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</si>
  <si>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</si>
  <si>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</si>
  <si>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</si>
  <si>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</si>
  <si>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</si>
  <si>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</si>
  <si>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</si>
  <si>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</si>
  <si>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</si>
  <si>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</si>
  <si>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</si>
  <si>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33 OR WORSE</t>
  </si>
  <si>
    <t>52 OR WORSE</t>
  </si>
  <si>
    <t>44 OR WORSE</t>
  </si>
  <si>
    <t>25 OR WORSE</t>
  </si>
  <si>
    <t>34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</si>
  <si>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</si>
  <si>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</si>
  <si>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</si>
  <si>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</si>
  <si>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</si>
  <si>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</si>
  <si>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</si>
  <si>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</si>
  <si>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</si>
  <si>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</si>
  <si>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</si>
  <si>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</si>
  <si>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</si>
  <si>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</si>
  <si>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</si>
  <si>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</si>
  <si>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</si>
  <si>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</si>
  <si>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</si>
  <si>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</si>
  <si>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</si>
  <si>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ABC-20</t>
  </si>
  <si>
    <t>Jim Miller vrs Jesse Butler: Will The Fight Go To Distance?</t>
  </si>
  <si>
    <r>
      <t>Yes</t>
    </r>
    <r>
      <rPr>
        <sz val="11"/>
        <color theme="1"/>
        <rFont val="Calibri"/>
        <family val="2"/>
        <scheme val="minor"/>
      </rPr>
      <t>+160</t>
    </r>
  </si>
  <si>
    <r>
      <t>No</t>
    </r>
    <r>
      <rPr>
        <sz val="11"/>
        <color theme="1"/>
        <rFont val="Calibri"/>
        <family val="2"/>
        <scheme val="minor"/>
      </rPr>
      <t>-205</t>
    </r>
  </si>
  <si>
    <t>Jim Miller vrs Jesse Butler: Fight Distance</t>
  </si>
  <si>
    <r>
      <t>Fight ends In Rd-1</t>
    </r>
    <r>
      <rPr>
        <sz val="11"/>
        <color theme="1"/>
        <rFont val="Calibri"/>
        <family val="2"/>
        <scheme val="minor"/>
      </rPr>
      <t>+140</t>
    </r>
  </si>
  <si>
    <r>
      <t>Fight ends In Rd-2</t>
    </r>
    <r>
      <rPr>
        <sz val="11"/>
        <color theme="1"/>
        <rFont val="Calibri"/>
        <family val="2"/>
        <scheme val="minor"/>
      </rPr>
      <t>+325</t>
    </r>
  </si>
  <si>
    <r>
      <t>Fight ends In Rd-3</t>
    </r>
    <r>
      <rPr>
        <sz val="11"/>
        <color theme="1"/>
        <rFont val="Calibri"/>
        <family val="2"/>
        <scheme val="minor"/>
      </rPr>
      <t>+750</t>
    </r>
  </si>
  <si>
    <r>
      <t>Fight By Decision</t>
    </r>
    <r>
      <rPr>
        <sz val="11"/>
        <color theme="1"/>
        <rFont val="Calibri"/>
        <family val="2"/>
        <scheme val="minor"/>
      </rPr>
      <t>+160</t>
    </r>
  </si>
  <si>
    <t>Jim Miller vrs Jesse Butler: Who Will Win And When?</t>
  </si>
  <si>
    <r>
      <t>Jim Miller wins in round 1</t>
    </r>
    <r>
      <rPr>
        <sz val="11"/>
        <color theme="1"/>
        <rFont val="Calibri"/>
        <family val="2"/>
        <scheme val="minor"/>
      </rPr>
      <t>+260</t>
    </r>
  </si>
  <si>
    <r>
      <t>Jim Miller wins in round 2</t>
    </r>
    <r>
      <rPr>
        <sz val="11"/>
        <color theme="1"/>
        <rFont val="Calibri"/>
        <family val="2"/>
        <scheme val="minor"/>
      </rPr>
      <t>+454</t>
    </r>
  </si>
  <si>
    <r>
      <t>Jim Miller wins in round 3</t>
    </r>
    <r>
      <rPr>
        <sz val="11"/>
        <color theme="1"/>
        <rFont val="Calibri"/>
        <family val="2"/>
        <scheme val="minor"/>
      </rPr>
      <t>+908</t>
    </r>
  </si>
  <si>
    <r>
      <t>Jim Miller by decisions</t>
    </r>
    <r>
      <rPr>
        <sz val="11"/>
        <color theme="1"/>
        <rFont val="Calibri"/>
        <family val="2"/>
        <scheme val="minor"/>
      </rPr>
      <t>+223</t>
    </r>
  </si>
  <si>
    <r>
      <t>Jesse Butler wins in round 1</t>
    </r>
    <r>
      <rPr>
        <sz val="11"/>
        <color theme="1"/>
        <rFont val="Calibri"/>
        <family val="2"/>
        <scheme val="minor"/>
      </rPr>
      <t>+908</t>
    </r>
  </si>
  <si>
    <r>
      <t>Jesse Butler wins in round 2</t>
    </r>
    <r>
      <rPr>
        <sz val="11"/>
        <color theme="1"/>
        <rFont val="Calibri"/>
        <family val="2"/>
        <scheme val="minor"/>
      </rPr>
      <t>+1109</t>
    </r>
  </si>
  <si>
    <r>
      <t>Jesse Butler wins in round 3</t>
    </r>
    <r>
      <rPr>
        <sz val="11"/>
        <color theme="1"/>
        <rFont val="Calibri"/>
        <family val="2"/>
        <scheme val="minor"/>
      </rPr>
      <t>+1613</t>
    </r>
  </si>
  <si>
    <r>
      <t>Jesse Butler by decisions</t>
    </r>
    <r>
      <rPr>
        <sz val="11"/>
        <color theme="1"/>
        <rFont val="Calibri"/>
        <family val="2"/>
        <scheme val="minor"/>
      </rPr>
      <t>+454</t>
    </r>
  </si>
  <si>
    <r>
      <t>Draw</t>
    </r>
    <r>
      <rPr>
        <sz val="11"/>
        <color theme="1"/>
        <rFont val="Calibri"/>
        <family val="2"/>
        <scheme val="minor"/>
      </rPr>
      <t>+6549</t>
    </r>
  </si>
  <si>
    <t>Jim Miller vrs Jesse Butler:Fight Outcome</t>
  </si>
  <si>
    <r>
      <t>Jim Miller By KO,TKO OR DQ</t>
    </r>
    <r>
      <rPr>
        <sz val="11"/>
        <color theme="1"/>
        <rFont val="Calibri"/>
        <family val="2"/>
        <scheme val="minor"/>
      </rPr>
      <t>+485</t>
    </r>
  </si>
  <si>
    <r>
      <t>Jim Miller By Submission</t>
    </r>
    <r>
      <rPr>
        <sz val="11"/>
        <color theme="1"/>
        <rFont val="Calibri"/>
        <family val="2"/>
        <scheme val="minor"/>
      </rPr>
      <t>+185</t>
    </r>
  </si>
  <si>
    <r>
      <t>Jim Miller By Decision</t>
    </r>
    <r>
      <rPr>
        <sz val="11"/>
        <color theme="1"/>
        <rFont val="Calibri"/>
        <family val="2"/>
        <scheme val="minor"/>
      </rPr>
      <t>+224</t>
    </r>
  </si>
  <si>
    <r>
      <t>Jesse Butler By KO,TKO OR DQ</t>
    </r>
    <r>
      <rPr>
        <sz val="11"/>
        <color theme="1"/>
        <rFont val="Calibri"/>
        <family val="2"/>
        <scheme val="minor"/>
      </rPr>
      <t>+950</t>
    </r>
  </si>
  <si>
    <r>
      <t>Jesse Butler By Submission</t>
    </r>
    <r>
      <rPr>
        <sz val="11"/>
        <color theme="1"/>
        <rFont val="Calibri"/>
        <family val="2"/>
        <scheme val="minor"/>
      </rPr>
      <t>+650</t>
    </r>
  </si>
  <si>
    <r>
      <t>Jesse Butler By Decision</t>
    </r>
    <r>
      <rPr>
        <sz val="11"/>
        <color theme="1"/>
        <rFont val="Calibri"/>
        <family val="2"/>
        <scheme val="minor"/>
      </rPr>
      <t>+457</t>
    </r>
  </si>
  <si>
    <r>
      <t>Draw</t>
    </r>
    <r>
      <rPr>
        <sz val="11"/>
        <color theme="1"/>
        <rFont val="Calibri"/>
        <family val="2"/>
        <scheme val="minor"/>
      </rPr>
      <t>+6573</t>
    </r>
  </si>
  <si>
    <t>Jim Miller</t>
  </si>
  <si>
    <t>Jesse Butler</t>
  </si>
  <si>
    <t>Jim Miller BY KO,TKO OR DQ</t>
  </si>
  <si>
    <t>Jim Miller BY SUBMISSION</t>
  </si>
  <si>
    <t>Jim Miller BY DECISION</t>
  </si>
  <si>
    <t>Jesse Butler BY KO,TKO OR DQ</t>
  </si>
  <si>
    <t>Jesse Butler BY SUBMISSION</t>
  </si>
  <si>
    <t>Jesse Butler BY DECISION</t>
  </si>
  <si>
    <t>Jim Miller WINS IN ROUND 1</t>
  </si>
  <si>
    <t>Jim Miller WINS IN ROUND 2</t>
  </si>
  <si>
    <t>Jim Miller WINS IN ROUND 3</t>
  </si>
  <si>
    <t>Jim Miller BY DECISIONS</t>
  </si>
  <si>
    <t>Jesse Butler WINS IN ROUND 1</t>
  </si>
  <si>
    <t>Jesse Butler WINS IN ROUND 2</t>
  </si>
  <si>
    <t>Jesse Butler WINS IN ROUND 3</t>
  </si>
  <si>
    <t>Jesse Butler BY DECISIONS</t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</si>
  <si>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</si>
  <si>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</si>
  <si>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</si>
  <si>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</si>
  <si>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</si>
  <si>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</si>
  <si>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</si>
  <si>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</si>
  <si>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</si>
  <si>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</si>
  <si>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</si>
  <si>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</si>
  <si>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</si>
  <si>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</si>
  <si>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</si>
  <si>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</si>
  <si>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</si>
  <si>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</si>
  <si>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</si>
  <si>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</si>
  <si>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</si>
  <si>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</si>
  <si>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</si>
  <si>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</si>
  <si>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</si>
  <si>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</si>
  <si>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</si>
  <si>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</si>
  <si>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</si>
  <si>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</si>
  <si>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</si>
  <si>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</si>
  <si>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</si>
  <si>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</si>
  <si>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</si>
  <si>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</si>
  <si>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</si>
  <si>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</si>
  <si>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</si>
  <si>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</si>
  <si>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</si>
  <si>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</si>
  <si>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</si>
  <si>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</si>
  <si>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</si>
  <si>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</si>
  <si>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</si>
  <si>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</si>
  <si>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</si>
  <si>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</si>
  <si>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</si>
  <si>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</si>
  <si>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</si>
  <si>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</si>
  <si>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</si>
  <si>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</si>
  <si>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</si>
  <si>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</si>
  <si>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</si>
  <si>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</si>
  <si>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</si>
  <si>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</si>
  <si>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</si>
  <si>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</si>
  <si>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</si>
  <si>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</si>
  <si>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</si>
  <si>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</si>
  <si>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</si>
  <si>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</si>
  <si>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</si>
  <si>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RORY MCILROY</t>
  </si>
  <si>
    <t>JUSTIN THOMAS</t>
  </si>
  <si>
    <t>SCOTTIE SCHEFFLER</t>
  </si>
  <si>
    <t>JON RAHM</t>
  </si>
  <si>
    <t>PATRICK CANTLAY</t>
  </si>
  <si>
    <t>XANDER SCHAUFFELE</t>
  </si>
  <si>
    <t>MATT FITZPATRICK</t>
  </si>
  <si>
    <t>COLLIN MORIKAWA</t>
  </si>
  <si>
    <t>SHANE LOWRY</t>
  </si>
  <si>
    <t>TONY FINAU</t>
  </si>
  <si>
    <t>VIKTOR HOVLAND</t>
  </si>
  <si>
    <t>HIDEKI MATSUYAMA</t>
  </si>
  <si>
    <t>CAMERON YOUNG</t>
  </si>
  <si>
    <t>SUNGJAE IM</t>
  </si>
  <si>
    <t>SEAMUS POWER</t>
  </si>
  <si>
    <t>KEEGAN BRADLEY</t>
  </si>
  <si>
    <t>MAX HOMA</t>
  </si>
  <si>
    <t>COREY CONNERS</t>
  </si>
  <si>
    <t>BILLY HORSCHEL</t>
  </si>
  <si>
    <t>TOMMY FLEETWOOD</t>
  </si>
  <si>
    <t>GARY WOODLAND</t>
  </si>
  <si>
    <t>RUSSELL HENLEY</t>
  </si>
  <si>
    <t>ADAM SCOTT</t>
  </si>
  <si>
    <t>DENNY MCCARTHY</t>
  </si>
  <si>
    <t>BRIAN HARMAN</t>
  </si>
  <si>
    <t>SI WOO KIM</t>
  </si>
  <si>
    <t>MACKENZIE HUGHES</t>
  </si>
  <si>
    <t>KYOUNG-HOON LEE</t>
  </si>
  <si>
    <t>JOEL DAHMEN</t>
  </si>
  <si>
    <t>PATRICK RODGERS</t>
  </si>
  <si>
    <t>NICK HARDY</t>
  </si>
  <si>
    <t>HARRIS ENGLISH</t>
  </si>
  <si>
    <t>FRANCESCO MOLINARI</t>
  </si>
  <si>
    <t>JASON DAY</t>
  </si>
  <si>
    <t>MIN WOO LEE</t>
  </si>
  <si>
    <t>RICKIE FOWLER</t>
  </si>
  <si>
    <t>TOM KIM</t>
  </si>
  <si>
    <t>WYNDHAM CLARK</t>
  </si>
  <si>
    <t>SAHITH THEEGALA</t>
  </si>
  <si>
    <t>CAMERON DAVIS</t>
  </si>
  <si>
    <t>MATT KUCHAR</t>
  </si>
  <si>
    <t>TAYLOR MOORE</t>
  </si>
  <si>
    <t>KURT KITAYAMA</t>
  </si>
  <si>
    <t>LUCAS HERBERT</t>
  </si>
  <si>
    <t>TOM HOGE</t>
  </si>
  <si>
    <t>ANDREW PUTNAM</t>
  </si>
  <si>
    <t>ERIC COLE</t>
  </si>
  <si>
    <t>EMILIANO GRILLO</t>
  </si>
  <si>
    <t>J.T. POSTON</t>
  </si>
  <si>
    <t>JUSTIN SUH</t>
  </si>
  <si>
    <t>SEPP STRAKA</t>
  </si>
  <si>
    <t>ADAM SCHENK</t>
  </si>
  <si>
    <t>ADAM SVENSSON</t>
  </si>
  <si>
    <t>SAM STEVENS</t>
  </si>
  <si>
    <t>HAYDEN BUCKLEY</t>
  </si>
  <si>
    <t>AUSTIN ECKROAT</t>
  </si>
  <si>
    <t>TAYLOR PENDRITH</t>
  </si>
  <si>
    <t>LUKE LIST</t>
  </si>
  <si>
    <t>MICHAEL KIM</t>
  </si>
  <si>
    <t>KEVIN STREELMAN</t>
  </si>
  <si>
    <t>SCOTT STALLINGS</t>
  </si>
  <si>
    <t>VINCENT NORRMAN</t>
  </si>
  <si>
    <t>MICHAEL THORBJORNSEN</t>
  </si>
  <si>
    <t>DAVIS THOMPSON</t>
  </si>
  <si>
    <t>STEWART CINK</t>
  </si>
  <si>
    <t>CARSON YOUNG</t>
  </si>
  <si>
    <t>CHARLEY HOFFMAN</t>
  </si>
  <si>
    <t>DYLAN WU</t>
  </si>
  <si>
    <t>SAM BENNETT</t>
  </si>
  <si>
    <t>NICOLAS ECHAVARRIA</t>
  </si>
  <si>
    <t>PAUL HALEY II</t>
  </si>
  <si>
    <t>ANDREW SVOBODA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</si>
  <si>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</si>
  <si>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</si>
  <si>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</si>
  <si>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</si>
  <si>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</si>
  <si>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</si>
  <si>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</si>
  <si>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</si>
  <si>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</si>
  <si>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</si>
  <si>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</si>
  <si>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</si>
  <si>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</si>
  <si>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</si>
  <si>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</si>
  <si>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</si>
  <si>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</si>
  <si>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</si>
  <si>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</si>
  <si>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</si>
  <si>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</si>
  <si>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</si>
  <si>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</si>
  <si>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</si>
  <si>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</si>
  <si>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</si>
  <si>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</si>
  <si>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</si>
  <si>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</si>
  <si>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</si>
  <si>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</si>
  <si>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</si>
  <si>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</si>
  <si>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</si>
  <si>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</si>
  <si>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</si>
  <si>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</si>
  <si>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</si>
  <si>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</si>
  <si>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</si>
  <si>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</si>
  <si>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</si>
  <si>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</si>
  <si>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</si>
  <si>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</si>
  <si>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</si>
  <si>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</si>
  <si>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</si>
  <si>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</si>
  <si>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</si>
  <si>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</si>
  <si>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</si>
  <si>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</si>
  <si>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</si>
  <si>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</si>
  <si>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</si>
  <si>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</si>
  <si>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</si>
  <si>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</si>
  <si>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</si>
  <si>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</si>
  <si>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</si>
  <si>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</si>
  <si>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</si>
  <si>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</si>
  <si>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</si>
  <si>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</si>
  <si>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</si>
  <si>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</si>
  <si>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</si>
  <si>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</si>
  <si>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</si>
  <si>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</si>
  <si>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</si>
  <si>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</si>
  <si>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</si>
  <si>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</si>
  <si>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</si>
  <si>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</si>
  <si>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</si>
  <si>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60 OR WORSE</t>
  </si>
  <si>
    <t>35 OR WORSE</t>
  </si>
  <si>
    <t>39 OR WORSE</t>
  </si>
  <si>
    <t>41 OR WORSE</t>
  </si>
  <si>
    <t>16 OR WORSE</t>
  </si>
  <si>
    <t>57 OR WORSE</t>
  </si>
  <si>
    <t>18 OR WORSE</t>
  </si>
  <si>
    <t>58 OR WORSE</t>
  </si>
  <si>
    <t>45 OR WORSE</t>
  </si>
  <si>
    <t>42 OR WORSE</t>
  </si>
  <si>
    <t>0.0-165</t>
  </si>
  <si>
    <t>0.0+125</t>
  </si>
  <si>
    <t>PHILLIES @ ATHLETICS</t>
  </si>
  <si>
    <t>RAYS @ PADRES</t>
  </si>
  <si>
    <t>WHITE SOX @ MARINERS</t>
  </si>
  <si>
    <t>**</t>
  </si>
  <si>
    <t>EQUINOX</t>
  </si>
  <si>
    <t>VADENI</t>
  </si>
  <si>
    <t>DESERT CROWN</t>
  </si>
  <si>
    <t>MEDITATE</t>
  </si>
  <si>
    <t>AUGUSTE RODIN</t>
  </si>
  <si>
    <t>EMILY UPJOHN</t>
  </si>
  <si>
    <t>SOL ORIENS</t>
  </si>
  <si>
    <t>TAHIYRA</t>
  </si>
  <si>
    <t>AL HAKEEM</t>
  </si>
  <si>
    <t>PENSEE DU JOUR</t>
  </si>
  <si>
    <t>NEVER ENDING STORY</t>
  </si>
  <si>
    <t>LUXEMBOURG</t>
  </si>
  <si>
    <t>PYLEDRIVER</t>
  </si>
  <si>
    <t>KYPRIOS</t>
  </si>
  <si>
    <t>TUNNES</t>
  </si>
  <si>
    <t>BAY BRIDGE</t>
  </si>
  <si>
    <t>HUKUM</t>
  </si>
  <si>
    <t>CONTINUOUS</t>
  </si>
  <si>
    <t>FLIGHT LEADER</t>
  </si>
  <si>
    <t>ADAYAR</t>
  </si>
  <si>
    <t>FEED THE FLAME</t>
  </si>
  <si>
    <t>EREVANN</t>
  </si>
  <si>
    <t>IMPERIAL EMPEROR</t>
  </si>
  <si>
    <t>DO DEUCE</t>
  </si>
  <si>
    <t>STARS ON EARTH</t>
  </si>
  <si>
    <t>ONESTO</t>
  </si>
  <si>
    <t>LA PARISIENNE</t>
  </si>
  <si>
    <t>SALIERA</t>
  </si>
  <si>
    <t>NOSTRUM</t>
  </si>
  <si>
    <t>WESTOVER</t>
  </si>
  <si>
    <t>PADISHAKH</t>
  </si>
  <si>
    <t>ASSISTENT</t>
  </si>
  <si>
    <t>ALPENBLUME</t>
  </si>
  <si>
    <t>RAJAPOUR</t>
  </si>
  <si>
    <t>SNOWPARK</t>
  </si>
  <si>
    <t>SAMMARCO</t>
  </si>
  <si>
    <t>LAUREL</t>
  </si>
  <si>
    <t>PASSENGER</t>
  </si>
  <si>
    <t>HEARTACHE TONIGHT</t>
  </si>
  <si>
    <t>MY PROSPERO</t>
  </si>
  <si>
    <t>VALSAD</t>
  </si>
  <si>
    <t>FRENCH BOB</t>
  </si>
  <si>
    <t>ACE IMPACT</t>
  </si>
  <si>
    <t>ARREST</t>
  </si>
  <si>
    <t>BIG ROCK</t>
  </si>
  <si>
    <t>BLUE ROSE CEN</t>
  </si>
  <si>
    <t>DURA EREDE</t>
  </si>
  <si>
    <t>FREE WIND</t>
  </si>
  <si>
    <t>HURRICANE LANE</t>
  </si>
  <si>
    <t>JANNAH ROSE</t>
  </si>
  <si>
    <t>MILITARY ORDER</t>
  </si>
  <si>
    <t>MR HOLLYWOOD</t>
  </si>
  <si>
    <t>PADDINGTON</t>
  </si>
  <si>
    <t>RUNNING LION</t>
  </si>
  <si>
    <t>SAVETHELASTDANCE</t>
  </si>
  <si>
    <t>SWING VOTE</t>
  </si>
  <si>
    <t>UP AND UNDER</t>
  </si>
  <si>
    <t>WHITE BIRCH</t>
  </si>
  <si>
    <t>ARZ CARDINALS</t>
  </si>
  <si>
    <t>ATL FALCONS</t>
  </si>
  <si>
    <t>BAL RAVENS</t>
  </si>
  <si>
    <t>BUF BILLS</t>
  </si>
  <si>
    <t>CAR PANTHERS</t>
  </si>
  <si>
    <t>CHI BEARS</t>
  </si>
  <si>
    <t>CIN BENGALS</t>
  </si>
  <si>
    <t>CLE BROWNS</t>
  </si>
  <si>
    <t>DAL COWBOYS</t>
  </si>
  <si>
    <t>DEN BRONCOS</t>
  </si>
  <si>
    <t>DET LIONS</t>
  </si>
  <si>
    <t>GB PACKERS</t>
  </si>
  <si>
    <t>HOU TEXANS</t>
  </si>
  <si>
    <t>IND COLTS</t>
  </si>
  <si>
    <t>JAX JAGUARS</t>
  </si>
  <si>
    <t>KC CHIEFS</t>
  </si>
  <si>
    <t>LA CHARGERS</t>
  </si>
  <si>
    <t>LA RAMS</t>
  </si>
  <si>
    <t>LV RAIDERS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</si>
  <si>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</si>
  <si>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</si>
  <si>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</si>
  <si>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</si>
  <si>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</si>
  <si>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</si>
  <si>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</si>
  <si>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</si>
  <si>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</si>
  <si>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</si>
  <si>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</si>
  <si>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</si>
  <si>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</si>
  <si>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ARI Diamondbacks</t>
  </si>
  <si>
    <t>BOS Red Sox</t>
  </si>
  <si>
    <t>CHI Cubs</t>
  </si>
  <si>
    <t>CHI White Sox</t>
  </si>
  <si>
    <t>CIN Reds</t>
  </si>
  <si>
    <t>DET Tigers</t>
  </si>
  <si>
    <t>HOU Astros</t>
  </si>
  <si>
    <t>MIA Marlins</t>
  </si>
  <si>
    <t>MIL Brewers</t>
  </si>
  <si>
    <t>MIN Twins</t>
  </si>
  <si>
    <t>NY Mets</t>
  </si>
  <si>
    <t>PIT Pirates</t>
  </si>
  <si>
    <t>SD Padres</t>
  </si>
  <si>
    <t>SF Giants</t>
  </si>
  <si>
    <t>STL Cardinals</t>
  </si>
  <si>
    <t>TEX Rangers</t>
  </si>
  <si>
    <t>TOR Blue Jays</t>
  </si>
  <si>
    <t>WAS Nationals</t>
  </si>
  <si>
    <t>KC Royals</t>
  </si>
  <si>
    <t>COL Rockies</t>
  </si>
  <si>
    <t>OTB</t>
  </si>
  <si>
    <t>0.0+105</t>
  </si>
  <si>
    <t>0.0-145</t>
  </si>
  <si>
    <t>O 7.5-120</t>
  </si>
  <si>
    <t>U 7.5-120</t>
  </si>
  <si>
    <t>O 7.5+100</t>
  </si>
  <si>
    <t>U 7.5-140</t>
  </si>
  <si>
    <t>O 6.5-110</t>
  </si>
  <si>
    <t>U 6.5-130</t>
  </si>
  <si>
    <t>O 7.5-105</t>
  </si>
  <si>
    <t>U 7.5-135</t>
  </si>
  <si>
    <t>O 8.5+100</t>
  </si>
  <si>
    <t>U 8.5-140</t>
  </si>
  <si>
    <t>O 6.5-105</t>
  </si>
  <si>
    <t>U 6.5-135</t>
  </si>
  <si>
    <t>O 5.5-140</t>
  </si>
  <si>
    <t>U 5.5+100</t>
  </si>
  <si>
    <t>O 5.5-125</t>
  </si>
  <si>
    <t>U 5.5-115</t>
  </si>
  <si>
    <t>O 6.5-125</t>
  </si>
  <si>
    <t>U 6.5-115</t>
  </si>
  <si>
    <t>0.0-170</t>
  </si>
  <si>
    <t>0.0+130</t>
  </si>
  <si>
    <t>0.0-175</t>
  </si>
  <si>
    <t>0.0+135</t>
  </si>
  <si>
    <t>0.0-115</t>
  </si>
  <si>
    <t>0.0-125</t>
  </si>
  <si>
    <t>NFL Futures 2023/24 - AFC East</t>
  </si>
  <si>
    <t>NFL Futures 2023/24 - AFC North</t>
  </si>
  <si>
    <t>NFL Futures 2023/24 - AFC South</t>
  </si>
  <si>
    <t>NFL Futures 2023/24 - AFC West</t>
  </si>
  <si>
    <t>NFL Futures 2023/24 - NFC East</t>
  </si>
  <si>
    <t>NFL Futures 2023/24 - NFC North</t>
  </si>
  <si>
    <t>NFL Futures 2023/24 - NFC South</t>
  </si>
  <si>
    <t>NFL Futures 2023/24 - NFC West</t>
  </si>
  <si>
    <t>1ST - BUF BILLS, 2ND - MIA DOLPHINS, 3RD - NE PATRIOTS, 4TH - NY JETS</t>
  </si>
  <si>
    <t>1ST - BUF BILLS, 2ND - MIA DOLPHINS, 3RD - NY JETS, 4TH - NE PATRIOTS</t>
  </si>
  <si>
    <t>1ST - BUF BILLS, 2ND - NE PATRIOTS, 3RD - MIA DOLPHINS, 4TH - NY JETS</t>
  </si>
  <si>
    <t>1ST - BUF BILLS, 2ND - NE PATRIOTS, 3RD - NY JETS, 4TH - MIA DOLPHINS</t>
  </si>
  <si>
    <t>1ST - BUF BILLS, 2ND - NY JETS, 3RD - MIA DOLPHINS, 4TH - NE PATRIOTS</t>
  </si>
  <si>
    <t>1ST - BUF BILLS, 2ND - NY JETS, 3RD - NE PATRIOTS, 4TH - MIA DOLPHINS</t>
  </si>
  <si>
    <t>1ST - MIA DOLPHINS, 2ND - BUF BILLS, 3RD - NE PATRIOTS, 4TH - NY JETS</t>
  </si>
  <si>
    <t>1ST - MIA DOLPHINS, 2ND - BUF BILLS, 3RD - NY JETS, 4TH - NE PATRIOTS</t>
  </si>
  <si>
    <t>1ST - MIA DOLPHINS, 2ND - NE PATRIOTS, 3RD - BUF BILLS, 4TH - NY JETS</t>
  </si>
  <si>
    <t>1ST - MIA DOLPHINS, 2ND - NE PATRIOTS, 3RD - NY JETS, 4TH - BUF BILLS</t>
  </si>
  <si>
    <t>1ST - MIA DOLPHINS, 2ND - NY JETS, 3RD - BUF BILLS, 4TH - NE PATRIOTS</t>
  </si>
  <si>
    <t>1ST - MIA DOLPHINS, 2ND - NY JETS, 3RD - NE PATRIOTS, 4TH - BUF BILLS</t>
  </si>
  <si>
    <t>1ST - NE PATRIOTS, 2ND - BUF BILLS, 3RD - MIA DOLPHINS, 4TH - NY JETS</t>
  </si>
  <si>
    <t>1ST - NE PATRIOTS, 2ND - BUF BILLS, 3RD - NY JETS, 4TH - MIA DOLPHINS</t>
  </si>
  <si>
    <t>1ST - NE PATRIOTS, 2ND - MIA DOLPHINS, 3RD - BUF BILLS, 4TH - NY JETS</t>
  </si>
  <si>
    <t>1ST - NE PATRIOTS, 2ND - MIA DOLPHINS, 3RD - NY JETS, 4TH - BUF BILLS</t>
  </si>
  <si>
    <t>1ST - NE PATRIOTS, 2ND - NY JETS, 3RD - BUF BILLS, 4TH - MIA DOLPHINS</t>
  </si>
  <si>
    <t>1ST - NE PATRIOTS, 2ND - NY JETS, 3RD - MIA DOLPHINS, 4TH - BUF BILLS</t>
  </si>
  <si>
    <t>1ST - NY JETS, 2ND - BUF BILLS, 3RD - MIA DOLPHINS, 4TH - NE PATRIOTS</t>
  </si>
  <si>
    <t>1ST - NY JETS, 2ND - BUF BILLS, 3RD - NE PATRIOTS, 4TH - MIA DOLPHINS</t>
  </si>
  <si>
    <t>1ST - NY JETS, 2ND - MIA DOLPHINS, 3RD - BUF BILLS, 4TH - NE PATRIOTS</t>
  </si>
  <si>
    <t>1ST - NY JETS, 2ND - MIA DOLPHINS, 3RD - NE PATRIOTS, 4TH - BUF BILLS</t>
  </si>
  <si>
    <t>1ST - NY JETS, 2ND - NE PATRIOTS, 3RD - BUF BILLS, 4TH - MIA DOLPHINS</t>
  </si>
  <si>
    <t>1ST - NY JETS, 2ND - NE PATRIOTS, 3RD - MIA DOLPHINS, 4TH - BUF BILLS</t>
  </si>
  <si>
    <t>1ST - BAL RAVENS, 2ND - CIN BENGALS, 3RD - CLE BROWNS, 4TH - PIT STEELERS</t>
  </si>
  <si>
    <t>1ST - BAL RAVENS, 2ND - CIN BENGALS, 3RD - PIT STEELERS, 4TH - CLE BROWNS</t>
  </si>
  <si>
    <t>1ST - BAL RAVENS, 2ND - CLE BROWNS, 3RD - CIN BENGALS, 4TH - PIT STEELERS</t>
  </si>
  <si>
    <t>1ST - BAL RAVENS, 2ND - CLE BROWNS, 3RD - PIT STEELERS, 4TH - CIN BENGALS</t>
  </si>
  <si>
    <t>1ST - BAL RAVENS, 2ND - PIT STEELERS, 3RD - CIN BENGALS, 4TH - CLE BROWNS</t>
  </si>
  <si>
    <t>1ST - BAL RAVENS, 2ND - PIT STEELERS, 3RD - CLE BROWNS, 4TH - CIN BENGALS</t>
  </si>
  <si>
    <t>1ST - CIN BENGALS, 2ND - BAL RAVENS, 3RD - CLE BROWNS, 4TH - PIT STEELERS</t>
  </si>
  <si>
    <t>1ST - CIN BENGALS, 2ND - BAL RAVENS, 3RD - PIT STEELERS, 4TH - CLE BROWNS</t>
  </si>
  <si>
    <t>1ST - CIN BENGALS, 2ND - CLE BROWNS, 3RD - BAL RAVENS, 4TH - PIT STEELERS</t>
  </si>
  <si>
    <t>1ST - CIN BENGALS, 2ND - CLE BROWNS, 3RD - PIT STEELERS, 4TH - BAL RAVENS</t>
  </si>
  <si>
    <t>1ST - CIN BENGALS, 2ND - PIT STEELERS, 3RD - BAL RAVENS, 4TH - CLE BROWNS</t>
  </si>
  <si>
    <t>1ST - CIN BENGALS, 2ND - PIT STEELERS, 3RD - CLE BROWNS, 4TH - BAL RAVENS</t>
  </si>
  <si>
    <t>1ST - CLE BROWNS, 2ND - BAL RAVENS, 3RD - CIN BENGALS, 4TH - PIT STEELERS</t>
  </si>
  <si>
    <t>1ST - CLE BROWNS, 2ND - BAL RAVENS, 3RD - PIT STEELERS, 4TH - CIN BENGALS</t>
  </si>
  <si>
    <t>1ST - CLE BROWNS, 2ND - CIN BENGALS, 3RD - BAL RAVENS, 4TH - PIT STEELERS</t>
  </si>
  <si>
    <t>1ST - CLE BROWNS, 2ND - CIN BENGALS, 3RD - PIT STEELERS, 4TH - BAL RAVENS</t>
  </si>
  <si>
    <t>1ST - CLE BROWNS, 2ND - PIT STEELERS, 3RD - BAL RAVENS, 4TH - CIN BENGALS</t>
  </si>
  <si>
    <t>1ST - CLE BROWNS, 2ND - PIT STEELERS, 3RD - CIN BENGALS, 4TH - BAL RAVENS</t>
  </si>
  <si>
    <t>1ST - PIT STEELERS, 2ND - BAL RAVENS, 3RD - CIN BENGALS, 4TH - CLE BROWNS</t>
  </si>
  <si>
    <t>1ST - PIT STEELERS, 2ND - BAL RAVENS, 3RD - CLE BROWNS, 4TH - CIN BENGALS</t>
  </si>
  <si>
    <t>1ST - PIT STEELERS, 2ND - CIN BENGALS, 3RD - BAL RAVENS, 4TH - CLE BROWNS</t>
  </si>
  <si>
    <t>1ST - PIT STEELERS, 2ND - CIN BENGALS, 3RD - CLE BROWNS, 4TH - BAL RAVENS</t>
  </si>
  <si>
    <t>1ST - PIT STEELERS, 2ND - CLE BROWNS, 3RD - BAL RAVENS, 4TH - CIN BENGALS</t>
  </si>
  <si>
    <t>1ST - PIT STEELERS, 2ND - CLE BROWNS, 3RD - CIN BENGALS, 4TH - BAL RAVENS</t>
  </si>
  <si>
    <t>1ST - HOU TEXANS, 2ND - IND COLTS, 3RD - JAX JAGUARS, 4TH - TEN TITANS</t>
  </si>
  <si>
    <t>1ST - HOU TEXANS, 2ND - IND COLTS, 3RD - TEN TITANS, 4TH - JAX JAGUARS</t>
  </si>
  <si>
    <t>1ST - HOU TEXANS, 2ND - JAX JAGUARS, 3RD - IND COLTS, 4TH - TEN TITANS</t>
  </si>
  <si>
    <t>1ST - HOU TEXANS, 2ND - JAX JAGUARS, 3RD - TEN TITANS, 4TH - IND COLTS</t>
  </si>
  <si>
    <t>1ST - HOU TEXANS, 2ND - TEN TITANS, 3RD - IND COLTS, 4TH - JAX JAGUARS</t>
  </si>
  <si>
    <t>1ST - HOU TEXANS, 2ND - TEN TITANS, 3RD - JAX JAGUARS, 4TH - IND COLTS</t>
  </si>
  <si>
    <t>1ST - IND COLTS, 2ND - HOU TEXANS, 3RD - JAX JAGUARS, 4TH - TEN TITANS</t>
  </si>
  <si>
    <t>1ST - IND COLTS, 2ND - HOU TEXANS, 3RD - TEN TITANS, 4TH - JAX JAGUARS</t>
  </si>
  <si>
    <t>1ST - IND COLTS, 2ND - JAX JAGUARS, 3RD - HOU TEXANS, 4TH - TEN TITANS</t>
  </si>
  <si>
    <t>1ST - IND COLTS, 2ND - JAX JAGUARS, 3RD - TEN TITANS, 4TH - HOU TEXANS</t>
  </si>
  <si>
    <t>1ST - IND COLTS, 2ND - TEN TITANS, 3RD - HOU TEXANS, 4TH - JAX JAGUARS</t>
  </si>
  <si>
    <t>1ST - IND COLTS, 2ND - TEN TITANS, 3RD - JAX JAGUARS, 4TH - HOU TEXANS</t>
  </si>
  <si>
    <t>1ST - JAX JAGUARS, 2ND - HOU TEXANS, 3RD - IND COLTS, 4TH - TEN TITANS</t>
  </si>
  <si>
    <t>1ST - JAX JAGUARS, 2ND - HOU TEXANS, 3RD - TEN TITANS, 4TH - IND COLTS</t>
  </si>
  <si>
    <t>1ST - JAX JAGUARS, 2ND - IND COLTS, 3RD - HOU TEXANS, 4TH - TEN TITANS</t>
  </si>
  <si>
    <t>1ST - JAX JAGUARS, 2ND - IND COLTS, 3RD - TEN TITANS, 4TH - HOU TEXANS</t>
  </si>
  <si>
    <t>1ST - JAX JAGUARS, 2ND - TEN TITANS, 3RD - HOU TEXANS, 4TH - IND COLTS</t>
  </si>
  <si>
    <t>1ST - JAX JAGUARS, 2ND - TEN TITANS, 3RD - IND COLTS, 4TH - HOU TEXANS</t>
  </si>
  <si>
    <t>1ST - TEN TITANS, 2ND - HOU TEXANS, 3RD - IND COLTS, 4TH - JAX JAGUARS</t>
  </si>
  <si>
    <t>1ST - TEN TITANS, 2ND - HOU TEXANS, 3RD - JAX JAGUARS, 4TH - IND COLTS</t>
  </si>
  <si>
    <t>1ST - TEN TITANS, 2ND - IND COLTS, 3RD - HOU TEXANS, 4TH - JAX JAGUARS</t>
  </si>
  <si>
    <t>1ST - TEN TITANS, 2ND - IND COLTS, 3RD - JAX JAGUARS, 4TH - HOU TEXANS</t>
  </si>
  <si>
    <t>1ST - TEN TITANS, 2ND - JAX JAGUARS, 3RD - HOU TEXANS, 4TH - IND COLTS</t>
  </si>
  <si>
    <t>1ST - TEN TITANS, 2ND - JAX JAGUARS, 3RD - IND COLTS, 4TH - HOU TEXANS</t>
  </si>
  <si>
    <t>1ST - DEN BRONCOS, 2ND - KC CHIEFS, 3RD - LA CHARGERS, 4TH - LV RAIDERS</t>
  </si>
  <si>
    <t>1ST - DEN BRONCOS, 2ND - KC CHIEFS, 3RD - LV RAIDERS, 4TH - LA CHARGERS</t>
  </si>
  <si>
    <t>1ST - DEN BRONCOS, 2ND - LA CHARGERS, 3RD - KC CHIEFS, 4TH - LV RAIDERS</t>
  </si>
  <si>
    <t>1ST - DEN BRONCOS, 2ND - LA CHARGERS, 3RD - LV RAIDERS, 4TH - KC CHIEFS</t>
  </si>
  <si>
    <t>1ST - DEN BRONCOS, 2ND - LV RAIDERS, 3RD - KC CHIEFS, 4TH - LA CHARGERS</t>
  </si>
  <si>
    <t>1ST - DEN BRONCOS, 2ND - LV RAIDERS, 3RD - LA CHARGERS, 4TH - KC CHIEFS</t>
  </si>
  <si>
    <t>1ST - KC CHIEFS, 2ND - DEN BRONCOS, 3RD - LA CHARGERS, 4TH - LV RAIDERS</t>
  </si>
  <si>
    <t>1ST - KC CHIEFS, 2ND - DEN BRONCOS, 3RD - LV RAIDERS, 4TH - LA CHARGERS</t>
  </si>
  <si>
    <t>1ST - KC CHIEFS, 2ND - LA CHARGERS, 3RD - DEN BRONCOS, 4TH - LV RAIDERS</t>
  </si>
  <si>
    <t>1ST - KC CHIEFS, 2ND - LA CHARGERS, 3RD - LV RAIDERS, 4TH - DEN BRONCOS</t>
  </si>
  <si>
    <t>1ST - KC CHIEFS, 2ND - LV RAIDERS, 3RD - DEN BRONCOS, 4TH - LA CHARGERS</t>
  </si>
  <si>
    <t>1ST - KC CHIEFS, 2ND - LV RAIDERS, 3RD - LA CHARGERS, 4TH - DEN BRONCOS</t>
  </si>
  <si>
    <t>1ST - LA CHARGERS, 2ND - DEN BRONCOS, 3RD - KC CHIEFS, 4TH - LV RAIDERS</t>
  </si>
  <si>
    <t>1ST - LA CHARGERS, 2ND - DEN BRONCOS, 3RD - LV RAIDERS, 4TH - KC CHIEFS</t>
  </si>
  <si>
    <t>1ST - LA CHARGERS, 2ND - KC CHIEFS, 3RD - DEN BRONCOS, 4TH - LV RAIDERS</t>
  </si>
  <si>
    <t>1ST - LA CHARGERS, 2ND - KC CHIEFS, 3RD - LV RAIDERS, 4TH - DEN BRONCOS</t>
  </si>
  <si>
    <t>1ST - LA CHARGERS, 2ND - LV RAIDERS, 3RD - DEN BRONCOS, 4TH - KC CHIEFS</t>
  </si>
  <si>
    <t>1ST - LA CHARGERS, 2ND - LV RAIDERS, 3RD - KC CHIEFS, 4TH - DEN BRONCOS</t>
  </si>
  <si>
    <t>1ST - LV RAIDERS, 2ND - DEN BRONCOS, 3RD - KC CHIEFS, 4TH - LA CHARGERS</t>
  </si>
  <si>
    <t>1ST - LV RAIDERS, 2ND - DEN BRONCOS, 3RD - LA CHARGERS, 4TH - KC CHIEFS</t>
  </si>
  <si>
    <t>1ST - LV RAIDERS, 2ND - KC CHIEFS, 3RD - DEN BRONCOS, 4TH - LA CHARGERS</t>
  </si>
  <si>
    <t>1ST - LV RAIDERS, 2ND - KC CHIEFS, 3RD - LA CHARGERS, 4TH - DEN BRONCOS</t>
  </si>
  <si>
    <t>1ST - LV RAIDERS, 2ND - LA CHARGERS, 3RD - DEN BRONCOS, 4TH - KC CHIEFS</t>
  </si>
  <si>
    <t>1ST - LV RAIDERS, 2ND - LA CHARGERS, 3RD - KC CHIEFS, 4TH - DEN BRONCOS</t>
  </si>
  <si>
    <t>1ST - DAL COWBOYS, 2ND - NY GIANTS, 3RD - PHI EAGLES, 4TH - WAS COMMANDERS</t>
  </si>
  <si>
    <t>1ST - DAL COWBOYS, 2ND - NY GIANTS, 3RD - WAS COMMANDERS, 4TH - PHI EAGLES</t>
  </si>
  <si>
    <t>1ST - DAL COWBOYS, 2ND - PHI EAGLES, 3RD - NY GIANTS, 4TH - WAS COMMANDERS</t>
  </si>
  <si>
    <t>1ST - DAL COWBOYS, 2ND - PHI EAGLES, 3RD - WAS COMMANDERS, 4TH - NY GIANTS</t>
  </si>
  <si>
    <t>1ST - DAL COWBOYS, 2ND - WAS COMMANDERS, 3RD - NY GIANTS, 4TH - PHI EAGLES</t>
  </si>
  <si>
    <t>1ST - DAL COWBOYS, 2ND - WAS COMMANDERS, 3RD - PHI EAGLES, 4TH - NY GIANTS</t>
  </si>
  <si>
    <t>1ST - NY GIANTS, 2ND - DAL COWBOYS, 3RD - PHI EAGLES, 4TH - WAS COMMANDERS</t>
  </si>
  <si>
    <t>1ST - NY GIANTS, 2ND - DAL COWBOYS, 3RD - WAS COMMANDERS, 4TH - PHI EAGLES</t>
  </si>
  <si>
    <t>1ST - NY GIANTS, 2ND - PHI EAGLES, 3RD - DAL COWBOYS, 4TH - WAS COMMANDERS</t>
  </si>
  <si>
    <t>1ST - NY GIANTS, 2ND - PHI EAGLES, 3RD - WAS COMMANDERS, 4TH - DAL COWBOYS</t>
  </si>
  <si>
    <t>1ST - NY GIANTS, 2ND - WAS COMMANDERS, 3RD - DAL COWBOYS, 4TH - PHI EAGLES</t>
  </si>
  <si>
    <t>1ST - NY GIANTS, 2ND - WAS COMMANDERS, 3RD - PHI EAGLES, 4TH - DAL COWBOYS</t>
  </si>
  <si>
    <t>1ST - PHI EAGLES, 2ND - DAL COWBOYS, 3RD - NY GIANTS, 4TH - WAS COMMANDERS</t>
  </si>
  <si>
    <t>1ST - PHI EAGLES, 2ND - DAL COWBOYS, 3RD - WAS COMMANDERS, 4TH - NY GIANTS</t>
  </si>
  <si>
    <t>1ST - PHI EAGLES, 2ND - NY GIANTS, 3RD - DAL COWBOYS, 4TH - WAS COMMANDERS</t>
  </si>
  <si>
    <t>1ST - PHI EAGLES, 2ND - NY GIANTS, 3RD - WAS COMMANDERS, 4TH - DAL COWBOYS</t>
  </si>
  <si>
    <t>1ST - PHI EAGLES, 2ND - WAS COMMANDERS, 3RD - DAL COWBOYS, 4TH - NY GIANTS</t>
  </si>
  <si>
    <t>1ST - PHI EAGLES, 2ND - WAS COMMANDERS, 3RD - NY GIANTS, 4TH - DAL COWBOYS</t>
  </si>
  <si>
    <t>1ST - WAS COMMANDERS, 2ND - DAL COWBOYS, 3RD - NY GIANTS, 4TH - PHI EAGLES</t>
  </si>
  <si>
    <t>1ST - WAS COMMANDERS, 2ND - DAL COWBOYS, 3RD - PHI EAGLES, 4TH - NY GIANTS</t>
  </si>
  <si>
    <t>1ST - WAS COMMANDERS, 2ND - NY GIANTS, 3RD - DAL COWBOYS, 4TH - PHI EAGLES</t>
  </si>
  <si>
    <t>1ST - WAS COMMANDERS, 2ND - NY GIANTS, 3RD - PHI EAGLES, 4TH - DAL COWBOYS</t>
  </si>
  <si>
    <t>1ST - WAS COMMANDERS, 2ND - PHI EAGLES, 3RD - DAL COWBOYS, 4TH - NY GIANTS</t>
  </si>
  <si>
    <t>1ST - WAS COMMANDERS, 2ND - PHI EAGLES, 3RD - NY GIANTS, 4TH - DAL COWBOYS</t>
  </si>
  <si>
    <t>1ST - CHI BEARS, 2ND - DET LIONS, 3RD - GB PACKERS, 4TH - MIN VIKINGS</t>
  </si>
  <si>
    <t>1ST - CHI BEARS, 2ND - DET LIONS, 3RD - MIN VIKINGS, 4TH - GB PACKERS</t>
  </si>
  <si>
    <t>1ST - CHI BEARS, 2ND - GB PACKERS, 3RD - DET LIONS, 4TH - MIN VIKINGS</t>
  </si>
  <si>
    <t>1ST - CHI BEARS, 2ND - GB PACKERS, 3RD - MIN VIKINGS, 4TH - DET LIONS</t>
  </si>
  <si>
    <t>1ST - CHI BEARS, 2ND - MIN VIKINGS, 3RD - DET LIONS, 4TH - GB PACKERS</t>
  </si>
  <si>
    <t>1ST - CHI BEARS, 2ND - MIN VIKINGS, 3RD - GB PACKERS, 4TH - DET LIONS</t>
  </si>
  <si>
    <t>1ST - DET LIONS, 2ND - CHI BEARS, 3RD - GB PACKERS, 4TH - MIN VIKINGS</t>
  </si>
  <si>
    <t>1ST - DET LIONS, 2ND - CHI BEARS, 3RD - MIN VIKINGS, 4TH - GB PACKERS</t>
  </si>
  <si>
    <t>1ST - DET LIONS, 2ND - GB PACKERS, 3RD - CHI BEARS, 4TH - MIN VIKINGS</t>
  </si>
  <si>
    <t>1ST - DET LIONS, 2ND - GB PACKERS, 3RD - MIN VIKINGS, 4TH - CHI BEARS</t>
  </si>
  <si>
    <t>1ST - DET LIONS, 2ND - MIN VIKINGS, 3RD - CHI BEARS, 4TH - GB PACKERS</t>
  </si>
  <si>
    <t>1ST - DET LIONS, 2ND - MIN VIKINGS, 3RD - GB PACKERS, 4TH - CHI BEARS</t>
  </si>
  <si>
    <t>1ST - GB PACKERS, 2ND - CHI BEARS, 3RD - DET LIONS, 4TH - MIN VIKINGS</t>
  </si>
  <si>
    <t>1ST - GB PACKERS, 2ND - CHI BEARS, 3RD - MIN VIKINGS, 4TH - DET LIONS</t>
  </si>
  <si>
    <t>1ST - GB PACKERS, 2ND - DET LIONS, 3RD - CHI BEARS, 4TH - MIN VIKINGS</t>
  </si>
  <si>
    <t>1ST - GB PACKERS, 2ND - DET LIONS, 3RD - MIN VIKINGS, 4TH - CHI BEARS</t>
  </si>
  <si>
    <t>1ST - GB PACKERS, 2ND - MIN VIKINGS, 3RD - CHI BEARS, 4TH - DET LIONS</t>
  </si>
  <si>
    <t>1ST - GB PACKERS, 2ND - MIN VIKINGS, 3RD - DET LIONS, 4TH - CHI BEARS</t>
  </si>
  <si>
    <t>1ST - MIN VIKINGS, 2ND - CHI BEARS, 3RD - DET LIONS, 4TH - GB PACKERS</t>
  </si>
  <si>
    <t>1ST - MIN VIKINGS, 2ND - CHI BEARS, 3RD - GB PACKERS, 4TH - DET LIONS</t>
  </si>
  <si>
    <t>1ST - MIN VIKINGS, 2ND - DET LIONS, 3RD - CHI BEARS, 4TH - GB PACKERS</t>
  </si>
  <si>
    <t>1ST - MIN VIKINGS, 2ND - DET LIONS, 3RD - GB PACKERS, 4TH - CHI BEARS</t>
  </si>
  <si>
    <t>1ST - MIN VIKINGS, 2ND - GB PACKERS, 3RD - CHI BEARS, 4TH - DET LIONS</t>
  </si>
  <si>
    <t>1ST - MIN VIKINGS, 2ND - GB PACKERS, 3RD - DET LIONS, 4TH - CHI BEARS</t>
  </si>
  <si>
    <t>1ST - ATL FALCONS, 2ND - CAR PANTHERS, 3RD - NO SAINTS, 4TH - TB BUCCANEERS</t>
  </si>
  <si>
    <t>1ST - ATL FALCONS, 2ND - CAR PANTHERS, 3RD - TB BUCCANEERS, 4TH - NO SAINTS</t>
  </si>
  <si>
    <t>1ST - ATL FALCONS, 2ND - NO SAINTS, 3RD - CAR PANTHERS, 4TH - TB BUCCANEERS</t>
  </si>
  <si>
    <t>1ST - ATL FALCONS, 2ND - NO SAINTS, 3RD - TB BUCCANEERS, 4TH - CAR PANTHERS</t>
  </si>
  <si>
    <t>1ST - ATL FALCONS, 2ND - TB BUCCANEERS, 3RD - CAR PANTHERS, 4TH - NO SAINTS</t>
  </si>
  <si>
    <t>1ST - ATL FALCONS, 2ND - TB BUCCANEERS, 3RD - NO SAINTS, 4TH - CAR PANTHERS</t>
  </si>
  <si>
    <t>1ST - CAR PANTHERS, 2ND - ATL FALCONS, 3RD - NO SAINTS, 4TH - TB BUCCANEERS</t>
  </si>
  <si>
    <t>1ST - CAR PANTHERS, 2ND - ATL FALCONS, 3RD - TB BUCCANEERS, 4TH - NO SAINTS</t>
  </si>
  <si>
    <t>1ST - CAR PANTHERS, 2ND - NO SAINTS, 3RD - ATL FALCONS, 4TH - TB BUCCANEERS</t>
  </si>
  <si>
    <t>1ST - CAR PANTHERS, 2ND - NO SAINTS, 3RD - TB BUCCANEERS, 4TH - ATL FALCONS</t>
  </si>
  <si>
    <t>1ST - CAR PANTHERS, 2ND - TB BUCCANEERS, 3RD - ATL FALCONS, 4TH - NO SAINTS</t>
  </si>
  <si>
    <t>1ST - CAR PANTHERS, 2ND - TB BUCCANEERS, 3RD - NO SAINTS, 4TH - ATL FALCONS</t>
  </si>
  <si>
    <t>1ST - NO SAINTS, 2ND - ATL FALCONS, 3RD - CAR PANTHERS, 4TH - TB BUCCANEERS</t>
  </si>
  <si>
    <t>1ST - NO SAINTS, 2ND - ATL FALCONS, 3RD - TB BUCCANEERS, 4TH - CAR PANTHERS</t>
  </si>
  <si>
    <t>1ST - NO SAINTS, 2ND - CAR PANTHERS, 3RD - ATL FALCONS, 4TH - TB BUCCANEERS</t>
  </si>
  <si>
    <t>1ST - NO SAINTS, 2ND - CAR PANTHERS, 3RD - TB BUCCANEERS, 4TH - ATL FALCONS</t>
  </si>
  <si>
    <t>1ST - NO SAINTS, 2ND - TB BUCCANEERS, 3RD - ATL FALCONS, 4TH - CAR PANTHERS</t>
  </si>
  <si>
    <t>1ST - NO SAINTS, 2ND - TB BUCCANEERS, 3RD - CAR PANTHERS, 4TH - ATL FALCONS</t>
  </si>
  <si>
    <t>1ST - TB BUCCANEERS, 2ND - ATL FALCONS, 3RD - CAR PANTHERS, 4TH - NO SAINTS</t>
  </si>
  <si>
    <t>1ST - TB BUCCANEERS, 2ND - ATL FALCONS, 3RD - NO SAINTS, 4TH - CAR PANTHERS</t>
  </si>
  <si>
    <t>1ST - TB BUCCANEERS, 2ND - CAR PANTHERS, 3RD - ATL FALCONS, 4TH - NO SAINTS</t>
  </si>
  <si>
    <t>1ST - TB BUCCANEERS, 2ND - CAR PANTHERS, 3RD - NO SAINTS, 4TH - ATL FALCONS</t>
  </si>
  <si>
    <t>1ST - TB BUCCANEERS, 2ND - NO SAINTS, 3RD - ATL FALCONS, 4TH - CAR PANTHERS</t>
  </si>
  <si>
    <t>1ST - TB BUCCANEERS, 2ND - NO SAINTS, 3RD - CAR PANTHERS, 4TH - ATL FALCONS</t>
  </si>
  <si>
    <t>1ST - ARZ CARDINALS, 2ND - LA RAMS, 3RD - SEA SEAHAWKS, 4TH - SF 49ERS</t>
  </si>
  <si>
    <t>1ST - ARZ CARDINALS, 2ND - LA RAMS, 3RD - SF 49ERS, 4TH - SEA SEAHAWKS</t>
  </si>
  <si>
    <t>1ST - ARZ CARDINALS, 2ND - SEA SEAHAWKS, 3RD - LA RAMS, 4TH - SF 49ERS</t>
  </si>
  <si>
    <t>1ST - ARZ CARDINALS, 2ND - SEA SEAHAWKS, 3RD - SF 49ERS, 4TH - LA RAMS</t>
  </si>
  <si>
    <t>1ST - ARZ CARDINALS, 2ND - SF 49ERS, 3RD - LA RAMS, 4TH - SEA SEAHAWKS</t>
  </si>
  <si>
    <t>1ST - ARZ CARDINALS, 2ND - SF 49ERS, 3RD - SEA SEAHAWKS, 4TH - LA RAMS</t>
  </si>
  <si>
    <t>1ST - LA RAMS, 2ND - ARZ CARDINALS, 3RD - SEA SEAHAWKS, 4TH - SF 49ERS</t>
  </si>
  <si>
    <t>1ST - LA RAMS, 2ND - ARZ CARDINALS, 3RD - SF 49ERS, 4TH - SEA SEAHAWKS</t>
  </si>
  <si>
    <t>1ST - LA RAMS, 2ND - SEA SEAHAWKS, 3RD - ARZ CARDINALS, 4TH - SF 49ERS</t>
  </si>
  <si>
    <t>1ST - LA RAMS, 2ND - SEA SEAHAWKS, 3RD - SF 49ERS, 4TH - ARZ CARDINALS</t>
  </si>
  <si>
    <t>1ST - LA RAMS, 2ND - SF 49ERS, 3RD - ARZ CARDINALS, 4TH - SEA SEAHAWKS</t>
  </si>
  <si>
    <t>1ST - LA RAMS, 2ND - SF 49ERS, 3RD - SEA SEAHAWKS, 4TH - ARZ CARDINALS</t>
  </si>
  <si>
    <t>1ST - SEA SEAHAWKS, 2ND - ARZ CARDINALS, 3RD - LA RAMS, 4TH - SF 49ERS</t>
  </si>
  <si>
    <t>1ST - SEA SEAHAWKS, 2ND - ARZ CARDINALS, 3RD - SF 49ERS, 4TH - LA RAMS</t>
  </si>
  <si>
    <t>1ST - SEA SEAHAWKS, 2ND - LA RAMS, 3RD - ARZ CARDINALS, 4TH - SF 49ERS</t>
  </si>
  <si>
    <t>1ST - SEA SEAHAWKS, 2ND - LA RAMS, 3RD - SF 49ERS, 4TH - ARZ CARDINALS</t>
  </si>
  <si>
    <t>1ST - SEA SEAHAWKS, 2ND - SF 49ERS, 3RD - ARZ CARDINALS, 4TH - LA RAMS</t>
  </si>
  <si>
    <t>1ST - SEA SEAHAWKS, 2ND - SF 49ERS, 3RD - LA RAMS, 4TH - ARZ CARDINALS</t>
  </si>
  <si>
    <t>1ST - SF 49ERS, 2ND - ARZ CARDINALS, 3RD - LA RAMS, 4TH - SEA SEAHAWKS</t>
  </si>
  <si>
    <t>1ST - SF 49ERS, 2ND - ARZ CARDINALS, 3RD - SEA SEAHAWKS, 4TH - LA RAMS</t>
  </si>
  <si>
    <t>1ST - SF 49ERS, 2ND - LA RAMS, 3RD - ARZ CARDINALS, 4TH - SEA SEAHAWKS</t>
  </si>
  <si>
    <t>1ST - SF 49ERS, 2ND - LA RAMS, 3RD - SEA SEAHAWKS, 4TH - ARZ CARDINALS</t>
  </si>
  <si>
    <t>1ST - SF 49ERS, 2ND - SEA SEAHAWKS, 3RD - ARZ CARDINALS, 4TH - LA RAMS</t>
  </si>
  <si>
    <t>1ST - SF 49ERS, 2ND - SEA SEAHAWKS, 3RD - LA RAMS, 4TH - ARZ CARDINALS</t>
  </si>
  <si>
    <t>1st - BUF Bills, 2nd - NY Jets, 3rd - MIA Dolphins, 4th - NE Patriots</t>
  </si>
  <si>
    <t>1st - BUF Bills, 2nd - MIA Dolphins, 3rd - NY Jets, 4th - NE Patriots</t>
  </si>
  <si>
    <t>1st - BUF Bills, 2nd - NY Jets, 3rd - NE Patriots, 4th - MIA Dolphins</t>
  </si>
  <si>
    <t>1st - BUF Bills, 2nd - MIA Dolphins, 3rd - NE Patriots, 4th - NY Jets</t>
  </si>
  <si>
    <t>1st - BUF Bills, 2nd - NE Patriots, 3rd - NY Jets, 4th - MIA Dolphins</t>
  </si>
  <si>
    <t>1st - BUF Bills, 2nd - NE Patriots, 3rd - MIA Dolphins, 4th - NY Jets</t>
  </si>
  <si>
    <t>1st - NY Jets, 2nd - BUF Bills, 3rd - MIA Dolphins, 4th - NE Patriots</t>
  </si>
  <si>
    <t>1st - NY Jets, 2nd - MIA Dolphins, 3rd - BUF Bills, 4th - NE Patriots</t>
  </si>
  <si>
    <t>1st - NY Jets, 2nd - BUF Bills, 3rd - NE Patriots, 4th - MIA Dolphins</t>
  </si>
  <si>
    <t>1st - NY Jets, 2nd - NE Patriots, 3rd - BUF Bills, 4th - MIA Dolphins</t>
  </si>
  <si>
    <t>1st - NY Jets, 2nd - MIA Dolphins, 3rd - NE Patriots, 4th - BUF Bills</t>
  </si>
  <si>
    <t>1st - NY Jets, 2nd - NE Patriots, 3rd - MIA Dolphins, 4th - BUF Bills</t>
  </si>
  <si>
    <t>1st - MIA Dolphins, 2nd - BUF Bills, 3rd - NY Jets, 4th - NE Patriots</t>
  </si>
  <si>
    <t>1st - MIA Dolphins, 2nd - NY Jets, 3rd - BUF Bills, 4th - NE Patriots</t>
  </si>
  <si>
    <t>1st - MIA Dolphins, 2nd - BUF Bills, 3rd - NE Patriots, 4th - NY Jets</t>
  </si>
  <si>
    <t>1st - MIA Dolphins, 2nd - NE Patriots, 3rd - BUF Bills, 4th - NY Jets</t>
  </si>
  <si>
    <t>1st - MIA Dolphins, 2nd - NE Patriots, 3rd - NY Jets, 4th - BUF Bills</t>
  </si>
  <si>
    <t>1st - MIA Dolphins, 2nd - NY Jets, 3rd - NE Patriots, 4th - BUF Bills</t>
  </si>
  <si>
    <t>1st - NE Patriots, 2nd - BUF Bills, 3rd - NY Jets, 4th - MIA Dolphins</t>
  </si>
  <si>
    <t>1st - NE Patriots, 2nd - BUF Bills, 3rd - MIA Dolphins, 4th - NY Jets</t>
  </si>
  <si>
    <t>1st - NE Patriots, 2nd - NY Jets, 3rd - BUF Bills, 4th - MIA Dolphins</t>
  </si>
  <si>
    <t>1st - NE Patriots, 2nd - MIA Dolphins, 3rd - BUF Bills, 4th - NY Jets</t>
  </si>
  <si>
    <t>1st - NE Patriots, 2nd - NY Jets, 3rd - MIA Dolphins, 4th - BUF Bills</t>
  </si>
  <si>
    <t>1st - NE Patriots, 2nd - MIA Dolphins, 3rd - NY Jets, 4th - BUF Bills</t>
  </si>
  <si>
    <t>1st - CIN Bengals, 2nd - BAL Ravens, 3rd - CLE Browns, 4th - PIT Steelers</t>
  </si>
  <si>
    <t>1st - CIN Bengals, 2nd - CLE Browns, 3rd - BAL Ravens, 4th - PIT Steelers</t>
  </si>
  <si>
    <t>1st - CIN Bengals, 2nd - BAL Ravens, 3rd - PIT Steelers, 4th - CLE Browns</t>
  </si>
  <si>
    <t>1st - CIN Bengals, 2nd - CLE Browns, 3rd - PIT Steelers, 4th - BAL Ravens</t>
  </si>
  <si>
    <t>1st - CIN Bengals, 2nd - PIT Steelers, 3rd - BAL Ravens, 4th - CLE Browns</t>
  </si>
  <si>
    <t>1st - CIN Bengals, 2nd - PIT Steelers, 3rd - CLE Browns, 4th - BAL Ravens</t>
  </si>
  <si>
    <t>1st - BAL Ravens, 2nd - CIN Bengals, 3rd - CLE Browns, 4th - PIT Steelers</t>
  </si>
  <si>
    <t>1st - BAL Ravens, 2nd - CIN Bengals, 3rd - PIT Steelers, 4th - CLE Browns</t>
  </si>
  <si>
    <t>1st - BAL Ravens, 2nd - CLE Browns, 3rd - CIN Bengals, 4th - PIT Steelers</t>
  </si>
  <si>
    <t>1st - BAL Ravens, 2nd - PIT Steelers, 3rd - CIN Bengals, 4th - CLE Browns</t>
  </si>
  <si>
    <t>1st - BAL Ravens, 2nd - CLE Browns, 3rd - PIT Steelers, 4th - CIN Bengals</t>
  </si>
  <si>
    <t>1st - BAL Ravens, 2nd - PIT Steelers, 3rd - CLE Browns, 4th - CIN Bengals</t>
  </si>
  <si>
    <t>1st - CLE Browns, 2nd - BAL Ravens, 3rd - CIN Bengals, 4th - PIT Steelers</t>
  </si>
  <si>
    <t>1st - CLE Browns, 2nd - BAL Ravens, 3rd - PIT Steelers, 4th - CIN Bengals</t>
  </si>
  <si>
    <t>1st - CLE Browns, 2nd - CIN Bengals, 3rd - BAL Ravens, 4th - PIT Steelers</t>
  </si>
  <si>
    <t>1st - CLE Browns, 2nd - CIN Bengals, 3rd - PIT Steelers, 4th - BAL Ravens</t>
  </si>
  <si>
    <t>1st - CLE Browns, 2nd - PIT Steelers, 3rd - BAL Ravens, 4th - CIN Bengals</t>
  </si>
  <si>
    <t>1st - CLE Browns, 2nd - PIT Steelers, 3rd - CIN Bengals, 4th - BAL Ravens</t>
  </si>
  <si>
    <t>1st - PIT Steelers, 2nd - CIN Bengals, 3rd - BAL Ravens, 4th - CLE Browns</t>
  </si>
  <si>
    <t>1st - PIT Steelers, 2nd - CIN Bengals, 3rd - CLE Browns, 4th - BAL Ravens</t>
  </si>
  <si>
    <t>1st - PIT Steelers, 2nd - BAL Ravens, 3rd - CIN Bengals, 4th - CLE Browns</t>
  </si>
  <si>
    <t>1st - PIT Steelers, 2nd - CLE Browns, 3rd - CIN Bengals, 4th - BAL Ravens</t>
  </si>
  <si>
    <t>1st - PIT Steelers, 2nd - BAL Ravens, 3rd - CLE Browns, 4th - CIN Bengals</t>
  </si>
  <si>
    <t>1st - PIT Steelers, 2nd - CLE Browns, 3rd - BAL Ravens, 4th - CIN Bengals</t>
  </si>
  <si>
    <t>1st - JAX Jaguars, 2nd - TEN Titans, 3rd - IND Colts, 4th - HOU Texans</t>
  </si>
  <si>
    <t>1st - JAX Jaguars, 2nd - IND Colts, 3rd - TEN Titans, 4th - HOU Texans</t>
  </si>
  <si>
    <t>1st - JAX Jaguars, 2nd - TEN Titans, 3rd - HOU Texans, 4th - IND Colts</t>
  </si>
  <si>
    <t>1st - JAX Jaguars, 2nd - HOU Texans, 3rd - TEN Titans, 4th - IND Colts</t>
  </si>
  <si>
    <t>1st - JAX Jaguars, 2nd - IND Colts, 3rd - HOU Texans, 4th - TEN Titans</t>
  </si>
  <si>
    <t>1st - JAX Jaguars, 2nd - HOU Texans, 3rd - IND Colts, 4th - TEN Titans</t>
  </si>
  <si>
    <t>1st - TEN Titans, 2nd - JAX Jaguars, 3rd - IND Colts, 4th - HOU Texans</t>
  </si>
  <si>
    <t>1st - TEN Titans, 2nd - JAX Jaguars, 3rd - HOU Texans, 4th - IND Colts</t>
  </si>
  <si>
    <t>1st - TEN Titans, 2nd - IND Colts, 3rd - JAX Jaguars, 4th - HOU Texans</t>
  </si>
  <si>
    <t>1st - TEN Titans, 2nd - HOU Texans, 3rd - JAX Jaguars, 4th - IND Colts</t>
  </si>
  <si>
    <t>1st - TEN Titans, 2nd - IND Colts, 3rd - HOU Texans, 4th - JAX Jaguars</t>
  </si>
  <si>
    <t>1st - TEN Titans, 2nd - HOU Texans, 3rd - IND Colts, 4th - JAX Jaguars</t>
  </si>
  <si>
    <t>1st - IND Colts, 2nd - JAX Jaguars, 3rd - TEN Titans, 4th - HOU Texans</t>
  </si>
  <si>
    <t>1st - IND Colts, 2nd - TEN Titans, 3rd - JAX Jaguars, 4th - HOU Texans</t>
  </si>
  <si>
    <t>1st - IND Colts, 2nd - JAX Jaguars, 3rd - HOU Texans, 4th - TEN Titans</t>
  </si>
  <si>
    <t>1st - IND Colts, 2nd - HOU Texans, 3rd - JAX Jaguars, 4th - TEN Titans</t>
  </si>
  <si>
    <t>1st - IND Colts, 2nd - TEN Titans, 3rd - HOU Texans, 4th - JAX Jaguars</t>
  </si>
  <si>
    <t>1st - IND Colts, 2nd - HOU Texans, 3rd - TEN Titans, 4th - JAX Jaguars</t>
  </si>
  <si>
    <t>1st - HOU Texans, 2nd - JAX Jaguars, 3rd - TEN Titans, 4th - IND Colts</t>
  </si>
  <si>
    <t>1st - HOU Texans, 2nd - JAX Jaguars, 3rd - IND Colts, 4th - TEN Titans</t>
  </si>
  <si>
    <t>1st - HOU Texans, 2nd - TEN Titans, 3rd - JAX Jaguars, 4th - IND Colts</t>
  </si>
  <si>
    <t>1st - HOU Texans, 2nd - IND Colts, 3rd - JAX Jaguars, 4th - TEN Titans</t>
  </si>
  <si>
    <t>1st - HOU Texans, 2nd - TEN Titans, 3rd - IND Colts, 4th - JAX Jaguars</t>
  </si>
  <si>
    <t>1st - HOU Texans, 2nd - IND Colts, 3rd - TEN Titans, 4th - JAX Jaguars</t>
  </si>
  <si>
    <t>1st - KC Chiefs, 2nd - LA Chargers, 3rd - DEN Broncos, 4th - LV Raiders</t>
  </si>
  <si>
    <t>1st - KC Chiefs, 2nd - DEN Broncos, 3rd - LA Chargers, 4th - LV Raiders</t>
  </si>
  <si>
    <t>1st - KC Chiefs, 2nd - LA Chargers, 3rd - LV Raiders, 4th - DEN Broncos</t>
  </si>
  <si>
    <t>1st - KC Chiefs, 2nd - LV Raiders, 3rd - LA Chargers, 4th - DEN Broncos</t>
  </si>
  <si>
    <t>1st - KC Chiefs, 2nd - DEN Broncos, 3rd - LV Raiders, 4th - LA Chargers</t>
  </si>
  <si>
    <t>1st - KC Chiefs, 2nd - LV Raiders, 3rd - DEN Broncos, 4th - LA Chargers</t>
  </si>
  <si>
    <t>1st - LA Chargers, 2nd - KC Chiefs, 3rd - DEN Broncos, 4th - LV Raiders</t>
  </si>
  <si>
    <t>1st - LA Chargers, 2nd - KC Chiefs, 3rd - LV Raiders, 4th - DEN Broncos</t>
  </si>
  <si>
    <t>1st - LA Chargers, 2nd - DEN Broncos, 3rd - KC Chiefs, 4th - LV Raiders</t>
  </si>
  <si>
    <t>1st - LA Chargers, 2nd - LV Raiders, 3rd - KC Chiefs, 4th - DEN Broncos</t>
  </si>
  <si>
    <t>1st - LA Chargers, 2nd - DEN Broncos, 3rd - LV Raiders, 4th - KC Chiefs</t>
  </si>
  <si>
    <t>1st - LA Chargers, 2nd - LV Raiders, 3rd - DEN Broncos, 4th - KC Chiefs</t>
  </si>
  <si>
    <t>1st - DEN Broncos, 2nd - KC Chiefs, 3rd - LA Chargers, 4th - LV Raiders</t>
  </si>
  <si>
    <t>1st - DEN Broncos, 2nd - LA Chargers, 3rd - KC Chiefs, 4th - LV Raiders</t>
  </si>
  <si>
    <t>1st - DEN Broncos, 2nd - KC Chiefs, 3rd - LV Raiders, 4th - LA Chargers</t>
  </si>
  <si>
    <t>1st - DEN Broncos, 2nd - LV Raiders, 3rd - KC Chiefs, 4th - LA Chargers</t>
  </si>
  <si>
    <t>1st - DEN Broncos, 2nd - LA Chargers, 3rd - LV Raiders, 4th - KC Chiefs</t>
  </si>
  <si>
    <t>1st - DEN Broncos, 2nd - LV Raiders, 3rd - LA Chargers, 4th - KC Chiefs</t>
  </si>
  <si>
    <t>1st - LV Raiders, 2nd - KC Chiefs, 3rd - LA Chargers, 4th - DEN Broncos</t>
  </si>
  <si>
    <t>1st - LV Raiders, 2nd - KC Chiefs, 3rd - DEN Broncos, 4th - LA Chargers</t>
  </si>
  <si>
    <t>1st - LV Raiders, 2nd - LA Chargers, 3rd - KC Chiefs, 4th - DEN Broncos</t>
  </si>
  <si>
    <t>1st - LV Raiders, 2nd - DEN Broncos, 3rd - KC Chiefs, 4th - LA Chargers</t>
  </si>
  <si>
    <t>1st - LV Raiders, 2nd - LA Chargers, 3rd - DEN Broncos, 4th - KC Chiefs</t>
  </si>
  <si>
    <t>1st - LV Raiders, 2nd - DEN Broncos, 3rd - LA Chargers, 4th - KC Chiefs</t>
  </si>
  <si>
    <t>1st - PHI Eagles, 2nd - DAL Cowboys, 3rd - NY Giants, 4th - WAS Commanders</t>
  </si>
  <si>
    <t>1st - PHI Eagles, 2nd - DAL Cowboys, 3rd - WAS Commanders, 4th - NY Giants</t>
  </si>
  <si>
    <t>1st - PHI Eagles, 2nd - NY Giants, 3rd - DAL Cowboys, 4th - WAS Commanders</t>
  </si>
  <si>
    <t>1st - PHI Eagles, 2nd - WAS Commanders, 3rd - DAL Cowboys, 4th - NY Giants</t>
  </si>
  <si>
    <t>1st - PHI Eagles, 2nd - NY Giants, 3rd - WAS Commanders, 4th - DAL Cowboys</t>
  </si>
  <si>
    <t>1st - PHI Eagles, 2nd - WAS Commanders, 3rd - NY Giants, 4th - DAL Cowboys</t>
  </si>
  <si>
    <t>1st - DAL Cowboys, 2nd - PHI Eagles, 3rd - NY Giants, 4th - WAS Commanders</t>
  </si>
  <si>
    <t>1st - DAL Cowboys, 2nd - PHI Eagles, 3rd - WAS Commanders, 4th - NY Giants</t>
  </si>
  <si>
    <t>1st - DAL Cowboys, 2nd - NY Giants, 3rd - PHI Eagles, 4th - WAS Commanders</t>
  </si>
  <si>
    <t>1st - DAL Cowboys, 2nd - WAS Commanders, 3rd - PHI Eagles, 4th - NY Giants</t>
  </si>
  <si>
    <t>1st - DAL Cowboys, 2nd - NY Giants, 3rd - WAS Commanders, 4th - PHI Eagles</t>
  </si>
  <si>
    <t>1st - DAL Cowboys, 2nd - WAS Commanders, 3rd - NY Giants, 4th - PHI Eagles</t>
  </si>
  <si>
    <t>1st - NY Giants, 2nd - PHI Eagles, 3rd - DAL Cowboys, 4th - WAS Commanders</t>
  </si>
  <si>
    <t>1st - NY Giants, 2nd - DAL Cowboys, 3rd - PHI Eagles, 4th - WAS Commanders</t>
  </si>
  <si>
    <t>1st - NY Giants, 2nd - PHI Eagles, 3rd - WAS Commanders, 4th - DAL Cowboys</t>
  </si>
  <si>
    <t>1st - NY Giants, 2nd - DAL Cowboys, 3rd - WAS Commanders, 4th - PHI Eagles</t>
  </si>
  <si>
    <t>1st - NY Giants, 2nd - WAS Commanders, 3rd - PHI Eagles, 4th - DAL Cowboys</t>
  </si>
  <si>
    <t>1st - NY Giants, 2nd - WAS Commanders, 3rd - DAL Cowboys, 4th - PHI Eagles</t>
  </si>
  <si>
    <t>1st - WAS Commanders, 2nd - PHI Eagles, 3rd - DAL Cowboys, 4th - NY Giants</t>
  </si>
  <si>
    <t>1st - WAS Commanders, 2nd - DAL Cowboys, 3rd - PHI Eagles, 4th - NY Giants</t>
  </si>
  <si>
    <t>1st - WAS Commanders, 2nd - PHI Eagles, 3rd - NY Giants, 4th - DAL Cowboys</t>
  </si>
  <si>
    <t>1st - WAS Commanders, 2nd - DAL Cowboys, 3rd - NY Giants, 4th - PHI Eagles</t>
  </si>
  <si>
    <t>1st - WAS Commanders, 2nd - NY Giants, 3rd - PHI Eagles, 4th - DAL Cowboys</t>
  </si>
  <si>
    <t>1st - WAS Commanders, 2nd - NY Giants, 3rd - DAL Cowboys, 4th - PHI Eagles</t>
  </si>
  <si>
    <t>1st - DET Lions, 2nd - MIN Vikings, 3rd - CHI Bears, 4th - GB Packers</t>
  </si>
  <si>
    <t>1st - DET Lions, 2nd - CHI Bears, 3rd - MIN Vikings, 4th - GB Packers</t>
  </si>
  <si>
    <t>1st - DET Lions, 2nd - GB Packers, 3rd - MIN Vikings, 4th - CHI Bears</t>
  </si>
  <si>
    <t>1st - DET Lions, 2nd - CHI Bears, 3rd - GB Packers, 4th - MIN Vikings</t>
  </si>
  <si>
    <t>1st - DET Lions, 2nd - MIN Vikings, 3rd - GB Packers, 4th - CHI Bears</t>
  </si>
  <si>
    <t>1st - DET Lions, 2nd - GB Packers, 3rd - CHI Bears, 4th - MIN Vikings</t>
  </si>
  <si>
    <t>1st - MIN Vikings, 2nd - DET Lions, 3rd - CHI Bears, 4th - GB Packers</t>
  </si>
  <si>
    <t>1st - MIN Vikings, 2nd - DET Lions, 3rd - GB Packers, 4th - CHI Bears</t>
  </si>
  <si>
    <t>1st - MIN Vikings, 2nd - CHI Bears, 3rd - DET Lions, 4th - GB Packers</t>
  </si>
  <si>
    <t>1st - MIN Vikings, 2nd - GB Packers, 3rd - DET Lions, 4th - CHI Bears</t>
  </si>
  <si>
    <t>1st - MIN Vikings, 2nd - GB Packers, 3rd - CHI Bears, 4th - DET Lions</t>
  </si>
  <si>
    <t>1st - MIN Vikings, 2nd - CHI Bears, 3rd - GB Packers, 4th - DET Lions</t>
  </si>
  <si>
    <t>1st - CHI Bears, 2nd - DET Lions, 3rd - MIN Vikings, 4th - GB Packers</t>
  </si>
  <si>
    <t>1st - CHI Bears, 2nd - MIN Vikings, 3rd - DET Lions, 4th - GB Packers</t>
  </si>
  <si>
    <t>1st - CHI Bears, 2nd - DET Lions, 3rd - GB Packers, 4th - MIN Vikings</t>
  </si>
  <si>
    <t>1st - CHI Bears, 2nd - GB Packers, 3rd - DET Lions, 4th - MIN Vikings</t>
  </si>
  <si>
    <t>1st - CHI Bears, 2nd - MIN Vikings, 3rd - GB Packers, 4th - DET Lions</t>
  </si>
  <si>
    <t>1st - CHI Bears, 2nd - GB Packers, 3rd - MIN Vikings, 4th - DET Lions</t>
  </si>
  <si>
    <t>1st - GB Packers, 2nd - DET Lions, 3rd - MIN Vikings, 4th - CHI Bears</t>
  </si>
  <si>
    <t>1st - GB Packers, 2nd - DET Lions, 3rd - CHI Bears, 4th - MIN Vikings</t>
  </si>
  <si>
    <t>1st - GB Packers, 2nd - MIN Vikings, 3rd - DET Lions, 4th - CHI Bears</t>
  </si>
  <si>
    <t>1st - GB Packers, 2nd - CHI Bears, 3rd - DET Lions, 4th - MIN Vikings</t>
  </si>
  <si>
    <t>1st - GB Packers, 2nd - MIN Vikings, 3rd - CHI Bears, 4th - DET Lions</t>
  </si>
  <si>
    <t>1st - GB Packers, 2nd - CHI Bears, 3rd - MIN Vikings, 4th - DET Lions</t>
  </si>
  <si>
    <t>1st - NO Saints, 2nd - ATL Falcons, 3rd - CAR Panthers, 4th - TB Buccaneers</t>
  </si>
  <si>
    <t>1st - NO Saints, 2nd - CAR Panthers, 3rd - ATL Falcons, 4th - TB Buccaneers</t>
  </si>
  <si>
    <t>1st - NO Saints, 2nd - ATL Falcons, 3rd - TB Buccaneers, 4th - CAR Panthers</t>
  </si>
  <si>
    <t>1st - NO Saints, 2nd - CAR Panthers, 3rd - TB Buccaneers, 4th - ATL Falcons</t>
  </si>
  <si>
    <t>1st - NO Saints, 2nd - TB Buccaneers, 3rd - ATL Falcons, 4th - CAR Panthers</t>
  </si>
  <si>
    <t>1st - NO Saints, 2nd - TB Buccaneers, 3rd - CAR Panthers, 4th - ATL Falcons</t>
  </si>
  <si>
    <t>1st - ATL Falcons, 2nd - NO Saints, 3rd - CAR Panthers, 4th - TB Buccaneers</t>
  </si>
  <si>
    <t>1st - ATL Falcons, 2nd - CAR Panthers, 3rd - NO Saints, 4th - TB Buccaneers</t>
  </si>
  <si>
    <t>1st - ATL Falcons, 2nd - NO Saints, 3rd - TB Buccaneers, 4th - CAR Panthers</t>
  </si>
  <si>
    <t>1st - ATL Falcons, 2nd - TB Buccaneers, 3rd - NO Saints, 4th - CAR Panthers</t>
  </si>
  <si>
    <t>1st - ATL Falcons, 2nd - CAR Panthers, 3rd - TB Buccaneers, 4th - NO Saints</t>
  </si>
  <si>
    <t>1st - ATL Falcons, 2nd - TB Buccaneers, 3rd - CAR Panthers, 4th - NO Saints</t>
  </si>
  <si>
    <t>1st - CAR Panthers, 2nd - NO Saints, 3rd - ATL Falcons, 4th - TB Buccaneers</t>
  </si>
  <si>
    <t>1st - CAR Panthers, 2nd - ATL Falcons, 3rd - NO Saints, 4th - TB Buccaneers</t>
  </si>
  <si>
    <t>1st - CAR Panthers, 2nd - NO Saints, 3rd - TB Buccaneers, 4th - ATL Falcons</t>
  </si>
  <si>
    <t>1st - CAR Panthers, 2nd - TB Buccaneers, 3rd - NO Saints, 4th - ATL Falcons</t>
  </si>
  <si>
    <t>1st - CAR Panthers, 2nd - ATL Falcons, 3rd - TB Buccaneers, 4th - NO Saints</t>
  </si>
  <si>
    <t>1st - CAR Panthers, 2nd - TB Buccaneers, 3rd - ATL Falcons, 4th - NO Saints</t>
  </si>
  <si>
    <t>1st - TB Buccaneers, 2nd - NO Saints, 3rd - ATL Falcons, 4th - CAR Panthers</t>
  </si>
  <si>
    <t>1st - TB Buccaneers, 2nd - NO Saints, 3rd - CAR Panthers, 4th - ATL Falcons</t>
  </si>
  <si>
    <t>1st - TB Buccaneers, 2nd - ATL Falcons, 3rd - NO Saints, 4th - CAR Panthers</t>
  </si>
  <si>
    <t>1st - TB Buccaneers, 2nd - CAR Panthers, 3rd - NO Saints, 4th - ATL Falcons</t>
  </si>
  <si>
    <t>1st - TB Buccaneers, 2nd - ATL Falcons, 3rd - CAR Panthers, 4th - NO Saints</t>
  </si>
  <si>
    <t>1st - TB Buccaneers, 2nd - CAR Panthers, 3rd - ATL Falcons, 4th - NO Saints</t>
  </si>
  <si>
    <t>1st - SF 49ers, 2nd - SEA Seahawks, 3rd - LA Rams, 4th - ARZ Cardinals</t>
  </si>
  <si>
    <t>1st - SF 49ers, 2nd - LA Rams, 3rd - SEA Seahawks, 4th - ARZ Cardinals</t>
  </si>
  <si>
    <t>1st - SF 49ers, 2nd - SEA Seahawks, 3rd - ARZ Cardinals, 4th - LA Rams</t>
  </si>
  <si>
    <t>1st - SF 49ers, 2nd - ARZ Cardinals, 3rd - SEA Seahawks, 4th - LA Rams</t>
  </si>
  <si>
    <t>1st - SF 49ers, 2nd - LA Rams, 3rd - ARZ Cardinals, 4th - SEA Seahawks</t>
  </si>
  <si>
    <t>1st - SF 49ers, 2nd - ARZ Cardinals, 3rd - LA Rams, 4th - SEA Seahawks</t>
  </si>
  <si>
    <t>1st - SEA Seahawks, 2nd - SF 49ers, 3rd - LA Rams, 4th - ARZ Cardinals</t>
  </si>
  <si>
    <t>1st - SEA Seahawks, 2nd - LA Rams, 3rd - SF 49ers, 4th - ARZ Cardinals</t>
  </si>
  <si>
    <t>1st - SEA Seahawks, 2nd - SF 49ers, 3rd - ARZ Cardinals, 4th - LA Rams</t>
  </si>
  <si>
    <t>1st - SEA Seahawks, 2nd - ARZ Cardinals, 3rd - SF 49ers, 4th - LA Rams</t>
  </si>
  <si>
    <t>1st - SEA Seahawks, 2nd - LA Rams, 3rd - ARZ Cardinals, 4th - SF 49ers</t>
  </si>
  <si>
    <t>1st - SEA Seahawks, 2nd - ARZ Cardinals, 3rd - LA Rams, 4th - SF 49ers</t>
  </si>
  <si>
    <t>1st - LA Rams, 2nd - SF 49ers, 3rd - SEA Seahawks, 4th - ARZ Cardinals</t>
  </si>
  <si>
    <t>1st - LA Rams, 2nd - SEA Seahawks, 3rd - SF 49ers, 4th - ARZ Cardinals</t>
  </si>
  <si>
    <t>1st - LA Rams, 2nd - SF 49ers, 3rd - ARZ Cardinals, 4th - SEA Seahawks</t>
  </si>
  <si>
    <t>1st - LA Rams, 2nd - ARZ Cardinals, 3rd - SF 49ers, 4th - SEA Seahawks</t>
  </si>
  <si>
    <t>1st - LA Rams, 2nd - SEA Seahawks, 3rd - ARZ Cardinals, 4th - SF 49ers</t>
  </si>
  <si>
    <t>1st - LA Rams, 2nd - ARZ Cardinals, 3rd - SEA Seahawks, 4th - SF 49ers</t>
  </si>
  <si>
    <t>1st - ARZ Cardinals, 2nd - SF 49ers, 3rd - SEA Seahawks, 4th - LA Rams</t>
  </si>
  <si>
    <t>1st - ARZ Cardinals, 2nd - SEA Seahawks, 3rd - SF 49ers, 4th - LA Rams</t>
  </si>
  <si>
    <t>1st - ARZ Cardinals, 2nd - SF 49ers, 3rd - LA Rams, 4th - SEA Seahawks</t>
  </si>
  <si>
    <t>1st - ARZ Cardinals, 2nd - LA Rams, 3rd - SF 49ers, 4th - SEA Seahawks</t>
  </si>
  <si>
    <t>1st - ARZ Cardinals, 2nd - LA Rams, 3rd - SEA Seahawks, 4th - SF 49ers</t>
  </si>
  <si>
    <t>1st - ARZ Cardinals, 2nd - SEA Seahawks, 3rd - LA Rams, 4th - SF 49ers</t>
  </si>
  <si>
    <t>ARZ Cardinals</t>
  </si>
  <si>
    <t>WAS Commanders</t>
  </si>
  <si>
    <t>CAR Panthers</t>
  </si>
  <si>
    <t>ATL Falcons</t>
  </si>
  <si>
    <t>CIN Bengals</t>
  </si>
  <si>
    <t>CLE Browns</t>
  </si>
  <si>
    <t>HOU Texans</t>
  </si>
  <si>
    <t>BAL Ravens</t>
  </si>
  <si>
    <t>JAX Jaguars</t>
  </si>
  <si>
    <t>IND Colts</t>
  </si>
  <si>
    <t>SF 49ers</t>
  </si>
  <si>
    <t>PIT Steelers</t>
  </si>
  <si>
    <t>TB Buccaneers</t>
  </si>
  <si>
    <t>MIN Vikings</t>
  </si>
  <si>
    <t>TEN Titans</t>
  </si>
  <si>
    <t>NO Saints</t>
  </si>
  <si>
    <t>GB Packers</t>
  </si>
  <si>
    <t>CHI Bears</t>
  </si>
  <si>
    <t>LA Rams</t>
  </si>
  <si>
    <t>SEA Seahawks</t>
  </si>
  <si>
    <t>LV Raiders</t>
  </si>
  <si>
    <t>DEN Broncos</t>
  </si>
  <si>
    <t>MIA Dolphins</t>
  </si>
  <si>
    <t>LA Chargers</t>
  </si>
  <si>
    <t>DAL Cowboys</t>
  </si>
  <si>
    <t>NY Giants</t>
  </si>
  <si>
    <t>BYEONG-HUN AN</t>
  </si>
  <si>
    <t>LUDVIG ABERG</t>
  </si>
  <si>
    <t>STEPHAN JAEGER</t>
  </si>
  <si>
    <t>46 OR BETTER</t>
  </si>
  <si>
    <t>64 OR BETTER</t>
  </si>
  <si>
    <t>59 OR BETTER</t>
  </si>
  <si>
    <t>33 OR BETTER</t>
  </si>
  <si>
    <t>28 OR BETTER</t>
  </si>
  <si>
    <t>43 OR BETTER</t>
  </si>
  <si>
    <t>53 OR BETTER</t>
  </si>
  <si>
    <t>56 OR BETTER</t>
  </si>
  <si>
    <t>49 OR BETTER</t>
  </si>
  <si>
    <t>41 OR BETTER</t>
  </si>
  <si>
    <t>34 OR BETTER</t>
  </si>
  <si>
    <t>13 OR BETTER</t>
  </si>
  <si>
    <t>51 OR BETTER</t>
  </si>
  <si>
    <t>62 OR BETTER</t>
  </si>
  <si>
    <t>69 OR BETTER</t>
  </si>
  <si>
    <t>60 OR BETTER</t>
  </si>
  <si>
    <t>30 OR BETTER</t>
  </si>
  <si>
    <t>57 OR BETTER</t>
  </si>
  <si>
    <t>32 OR BETTER</t>
  </si>
  <si>
    <t>17 OR BETTER</t>
  </si>
  <si>
    <t>15 OR BETTER</t>
  </si>
  <si>
    <t>42 OR BETTER</t>
  </si>
  <si>
    <t>12 OR BETTER</t>
  </si>
  <si>
    <t>63 OR BETTER</t>
  </si>
  <si>
    <t>44 OR BETTER</t>
  </si>
  <si>
    <t>68 OR BETTER</t>
  </si>
  <si>
    <t>40 OR BETTER</t>
  </si>
  <si>
    <t>24 OR BETTER</t>
  </si>
  <si>
    <t>38 OR BETTER</t>
  </si>
  <si>
    <t>47 OR WORSE</t>
  </si>
  <si>
    <t>65 OR WORSE</t>
  </si>
  <si>
    <t>29 OR WORSE</t>
  </si>
  <si>
    <t>54 OR WORSE</t>
  </si>
  <si>
    <t>50 OR WORSE</t>
  </si>
  <si>
    <t>14 OR WORSE</t>
  </si>
  <si>
    <t>63 OR WORSE</t>
  </si>
  <si>
    <t>70 OR WORSE</t>
  </si>
  <si>
    <t>61 OR WORSE</t>
  </si>
  <si>
    <t>31 OR WORSE</t>
  </si>
  <si>
    <t>43 OR WORSE</t>
  </si>
  <si>
    <t>13 OR WORSE</t>
  </si>
  <si>
    <t>64 OR WORSE</t>
  </si>
  <si>
    <t>69 OR WORSE</t>
  </si>
  <si>
    <t>Scottie Scheffler+650</t>
  </si>
  <si>
    <t>Jon Rahm+1000</t>
  </si>
  <si>
    <t>Rory McIlroy+1000</t>
  </si>
  <si>
    <t>Patrick Cantlay+1200</t>
  </si>
  <si>
    <t>Xander Schauffele+1200</t>
  </si>
  <si>
    <t>Viktor Hovland+2000</t>
  </si>
  <si>
    <t>Tony Finau+2500</t>
  </si>
  <si>
    <t>Collin Morikawa+2500</t>
  </si>
  <si>
    <t>Matt Fitzpatrick+3300</t>
  </si>
  <si>
    <t>Max Homa+3300</t>
  </si>
  <si>
    <t>Rickie Fowler+3300</t>
  </si>
  <si>
    <t>Tommy Fleetwood+3300</t>
  </si>
  <si>
    <t>Justin Thomas+3500</t>
  </si>
  <si>
    <t>Cameron Young+4000</t>
  </si>
  <si>
    <t>Jason Day+4000</t>
  </si>
  <si>
    <t>Wyndham Clark+4000</t>
  </si>
  <si>
    <t>Hideki Matsuyama+4500</t>
  </si>
  <si>
    <t>Sungjae Im+4500</t>
  </si>
  <si>
    <t>Tom Kim+4500</t>
  </si>
  <si>
    <t>Russell Henley+4500</t>
  </si>
  <si>
    <t>Si Woo Kim+5000</t>
  </si>
  <si>
    <t>Sahith Theegala+5000</t>
  </si>
  <si>
    <t>Corey Conners+5500</t>
  </si>
  <si>
    <t>Shane Lowry+5500</t>
  </si>
  <si>
    <t>Adam Scott+6000</t>
  </si>
  <si>
    <t>Harris English+6600</t>
  </si>
  <si>
    <t>Min Woo Lee+7000</t>
  </si>
  <si>
    <t>Keegan Bradley+7500</t>
  </si>
  <si>
    <t>Denny McCarthy+8000</t>
  </si>
  <si>
    <t>Matt Kuchar+9000</t>
  </si>
  <si>
    <t>Gary Woodland+9000</t>
  </si>
  <si>
    <t>Brian Harman+9000</t>
  </si>
  <si>
    <t>Cameron Davis+11000</t>
  </si>
  <si>
    <t>Ludvig Aberg+11000</t>
  </si>
  <si>
    <t>Austin Eckroat+11000</t>
  </si>
  <si>
    <t>Byeong-Hun An+12500</t>
  </si>
  <si>
    <t>Seamus Power+12500</t>
  </si>
  <si>
    <t>Kurt Kitayama+12500</t>
  </si>
  <si>
    <t>Kyoung-Hoon Lee+12500</t>
  </si>
  <si>
    <t>Taylor Moore+12500</t>
  </si>
  <si>
    <t>Patrick Rodgers+12500</t>
  </si>
  <si>
    <t>Eric Cole+12500</t>
  </si>
  <si>
    <t>Tom Hoge+14000</t>
  </si>
  <si>
    <t>Aaron Rai+14000</t>
  </si>
  <si>
    <t>Emiliano Grillo+14000</t>
  </si>
  <si>
    <t>Lucas Herbert+15000</t>
  </si>
  <si>
    <t>Christiaan Bezuidenhout+15000</t>
  </si>
  <si>
    <t>Stephan Jaeger+15000</t>
  </si>
  <si>
    <t>J.T. Poston+15000</t>
  </si>
  <si>
    <t>Brendon Todd+15000</t>
  </si>
  <si>
    <t>Will Gordon+15000</t>
  </si>
  <si>
    <t>Brandon Wu+15000</t>
  </si>
  <si>
    <t>Andrew Putnam+15000</t>
  </si>
  <si>
    <t>Sepp Straka+15000</t>
  </si>
  <si>
    <t>Davis Riley+16000</t>
  </si>
  <si>
    <t>J.J. Spaun+17500</t>
  </si>
  <si>
    <t>Beau Hossler+17500</t>
  </si>
  <si>
    <t>Alex Smalley+17500</t>
  </si>
  <si>
    <t>Thomas Detry+17500</t>
  </si>
  <si>
    <t>Adam Svensson+17500</t>
  </si>
  <si>
    <t>Justin Suh+17500</t>
  </si>
  <si>
    <t>Billy Horschel+17500</t>
  </si>
  <si>
    <t>Adam Schenk+17500</t>
  </si>
  <si>
    <t>C.T. Pan+19000</t>
  </si>
  <si>
    <t>Joseph Bramlett+20000</t>
  </si>
  <si>
    <t>Mackenzie Hughes+20000</t>
  </si>
  <si>
    <t>Mark Hubbard+20000</t>
  </si>
  <si>
    <t>Harry Hall+20000</t>
  </si>
  <si>
    <t>Sam Bennett+20000</t>
  </si>
  <si>
    <t>Garrick Higgo+22500</t>
  </si>
  <si>
    <t>Ben Martin+22500</t>
  </si>
  <si>
    <t>Michael Kim+22500</t>
  </si>
  <si>
    <t>Ryan Palmer+22500</t>
  </si>
  <si>
    <t>Sam Stevens+22500</t>
  </si>
  <si>
    <t>Taylor Pendrith+22500</t>
  </si>
  <si>
    <t>Nate Lashley+22500</t>
  </si>
  <si>
    <t>Lee Hodges+22500</t>
  </si>
  <si>
    <t>Hayden Buckley+25000</t>
  </si>
  <si>
    <t>S.H. Kim+25000</t>
  </si>
  <si>
    <t>Cameron Champ+25000</t>
  </si>
  <si>
    <t>Luke List+25000</t>
  </si>
  <si>
    <t>Ben Griffin+25000</t>
  </si>
  <si>
    <t>Michael Thorbjornsen+25000</t>
  </si>
  <si>
    <t>Nick Hardy+25000</t>
  </si>
  <si>
    <t>Chez Reavie+25000</t>
  </si>
  <si>
    <t>Webb Simpson+27500</t>
  </si>
  <si>
    <t>Patton Kizzire+27500</t>
  </si>
  <si>
    <t>Matt Wallace+27500</t>
  </si>
  <si>
    <t>Kevin Yu+30000</t>
  </si>
  <si>
    <t>Scott Stallings+30000</t>
  </si>
  <si>
    <t>Sam Ryder+30000</t>
  </si>
  <si>
    <t>Doug Ghim+30000</t>
  </si>
  <si>
    <t>Joel Dahmen+30000</t>
  </si>
  <si>
    <t>Matthew Nesmith+30000</t>
  </si>
  <si>
    <t>Vincent Norrman+30000</t>
  </si>
  <si>
    <t>Dylan Wu+30000</t>
  </si>
  <si>
    <t>Robby Shelton+35000</t>
  </si>
  <si>
    <t>Davis Thompson+35000</t>
  </si>
  <si>
    <t>Kevin Streelman+35000</t>
  </si>
  <si>
    <t>Zecheng Dou+35000</t>
  </si>
  <si>
    <t>Andrew Novak+40000</t>
  </si>
  <si>
    <t>Danny Willett+40000</t>
  </si>
  <si>
    <t>Charley Hoffman+40000</t>
  </si>
  <si>
    <t>Jimmy Walker+40000</t>
  </si>
  <si>
    <t>Francesco Molinari+40000</t>
  </si>
  <si>
    <t>Carson Young+40000</t>
  </si>
  <si>
    <t>Trey Mullinax+40000</t>
  </si>
  <si>
    <t>Lucas Glover+50000</t>
  </si>
  <si>
    <t>Lanto Griffin+50000</t>
  </si>
  <si>
    <t>Callum Tarren+50000</t>
  </si>
  <si>
    <t>Tyler Duncan+50000</t>
  </si>
  <si>
    <t>Scott Piercy+50000</t>
  </si>
  <si>
    <t>Stewart Cink+50000</t>
  </si>
  <si>
    <t>Chesson Hadley+50000</t>
  </si>
  <si>
    <t>David Lipsky+50000</t>
  </si>
  <si>
    <t>Greyson Sigg+60000</t>
  </si>
  <si>
    <t>Erik van Rooyen+60000</t>
  </si>
  <si>
    <t>Austin Smotherman+60000</t>
  </si>
  <si>
    <t>Chad Ramey+60000</t>
  </si>
  <si>
    <t>Adam Long+75000</t>
  </si>
  <si>
    <t>Kevin Tway+75000</t>
  </si>
  <si>
    <t>Justin Lower+75000</t>
  </si>
  <si>
    <t>Zach Johnson+75000</t>
  </si>
  <si>
    <t>Doc Redman+75000</t>
  </si>
  <si>
    <t>Peter Malnati+75000</t>
  </si>
  <si>
    <t>James Hahn+75000</t>
  </si>
  <si>
    <t>Kevin Kisner+75000</t>
  </si>
  <si>
    <t>Ben Taylor+75000</t>
  </si>
  <si>
    <t>Kramer Hickok+75000</t>
  </si>
  <si>
    <t>David Lingmerth+75000</t>
  </si>
  <si>
    <t>Nicolas Echavarria+75000</t>
  </si>
  <si>
    <t>Troy Merritt+75000</t>
  </si>
  <si>
    <t>Ryan Moore+100000</t>
  </si>
  <si>
    <t>Benjamin James+100000</t>
  </si>
  <si>
    <t>Martin Laird+100000</t>
  </si>
  <si>
    <t>Matthias Schwab+100000</t>
  </si>
  <si>
    <t>Richy Werenski+100000</t>
  </si>
  <si>
    <t>Jason Dufner+150000</t>
  </si>
  <si>
    <t>Robert Streb+150000</t>
  </si>
  <si>
    <t>Brian Gay+150000</t>
  </si>
  <si>
    <t>Zac Blair+150000</t>
  </si>
  <si>
    <t>Russell Knox+150000</t>
  </si>
  <si>
    <t>Paul Haley II+150000</t>
  </si>
  <si>
    <t>Andrew Landry+200000</t>
  </si>
  <si>
    <t>J.B. Holmes+200000</t>
  </si>
  <si>
    <t>Andrew Svoboda+250000</t>
  </si>
  <si>
    <t>Tyson Alexander+250000</t>
  </si>
  <si>
    <t>Nick Watney+250000</t>
  </si>
  <si>
    <t>Ryan Brehm+250000</t>
  </si>
  <si>
    <t>Max McGreevy+250000</t>
  </si>
  <si>
    <t>Jim Herman+250000</t>
  </si>
  <si>
    <t>Kelly Kraft+250000</t>
  </si>
  <si>
    <t>AARON RAI</t>
  </si>
  <si>
    <t>CHRISTIAAN BEZUIDENHOUT</t>
  </si>
  <si>
    <t>BRENDON TODD</t>
  </si>
  <si>
    <t>WILL GORDON</t>
  </si>
  <si>
    <t>BRANDON WU</t>
  </si>
  <si>
    <t>DAVIS RILEY</t>
  </si>
  <si>
    <t>J.J. SPAUN</t>
  </si>
  <si>
    <t>BEAU HOSSLER</t>
  </si>
  <si>
    <t>ALEX SMALLEY</t>
  </si>
  <si>
    <t>THOMAS DETRY</t>
  </si>
  <si>
    <t>C.T. PAN</t>
  </si>
  <si>
    <t>JOSEPH BRAMLETT</t>
  </si>
  <si>
    <t>MARK HUBBARD</t>
  </si>
  <si>
    <t>HARRY HALL</t>
  </si>
  <si>
    <t>GARRICK HIGGO</t>
  </si>
  <si>
    <t>BEN MARTIN</t>
  </si>
  <si>
    <t>RYAN PALMER</t>
  </si>
  <si>
    <t>NATE LASHLEY</t>
  </si>
  <si>
    <t>LEE HODGES</t>
  </si>
  <si>
    <t>S.H. KIM</t>
  </si>
  <si>
    <t>CAMERON CHAMP</t>
  </si>
  <si>
    <t>BEN GRIFFIN</t>
  </si>
  <si>
    <t>CHEZ REAVIE</t>
  </si>
  <si>
    <t>WEBB SIMPSON</t>
  </si>
  <si>
    <t>PATTON KIZZIRE</t>
  </si>
  <si>
    <t>MATT WALLACE</t>
  </si>
  <si>
    <t>KEVIN YU</t>
  </si>
  <si>
    <t>SAM RYDER</t>
  </si>
  <si>
    <t>DOUG GHIM</t>
  </si>
  <si>
    <t>MATTHEW NESMITH</t>
  </si>
  <si>
    <t>ROBBY SHELTON</t>
  </si>
  <si>
    <t>ZECHENG DOU</t>
  </si>
  <si>
    <t>ANDREW NOVAK</t>
  </si>
  <si>
    <t>DANNY WILLETT</t>
  </si>
  <si>
    <t>JIMMY WALKER</t>
  </si>
  <si>
    <t>TREY MULLINAX</t>
  </si>
  <si>
    <t>LUCAS GLOVER</t>
  </si>
  <si>
    <t>LANTO GRIFFIN</t>
  </si>
  <si>
    <t>CALLUM TARREN</t>
  </si>
  <si>
    <t>TYLER DUNCAN</t>
  </si>
  <si>
    <t>SCOTT PIERCY</t>
  </si>
  <si>
    <t>CHESSON HADLEY</t>
  </si>
  <si>
    <t>DAVID LIPSKY</t>
  </si>
  <si>
    <t>GREYSON SIGG</t>
  </si>
  <si>
    <t>ERIK VAN ROOYEN</t>
  </si>
  <si>
    <t>AUSTIN SMOTHERMAN</t>
  </si>
  <si>
    <t>CHAD RAMEY</t>
  </si>
  <si>
    <t>ADAM LONG</t>
  </si>
  <si>
    <t>KEVIN TWAY</t>
  </si>
  <si>
    <t>JUSTIN LOWER</t>
  </si>
  <si>
    <t>ZACH JOHNSON</t>
  </si>
  <si>
    <t>DOC REDMAN</t>
  </si>
  <si>
    <t>PETER MALNATI</t>
  </si>
  <si>
    <t>JAMES HAHN</t>
  </si>
  <si>
    <t>KEVIN KISNER</t>
  </si>
  <si>
    <t>BEN TAYLOR</t>
  </si>
  <si>
    <t>KRAMER HICKOK</t>
  </si>
  <si>
    <t>DAVID LINGMERTH</t>
  </si>
  <si>
    <t>TROY MERRITT</t>
  </si>
  <si>
    <t>RYAN MOORE</t>
  </si>
  <si>
    <t>BENJAMIN JAMES</t>
  </si>
  <si>
    <t>MARTIN LAIRD</t>
  </si>
  <si>
    <t>MATTHIAS SCHWAB</t>
  </si>
  <si>
    <t>RICHY WERENSKI</t>
  </si>
  <si>
    <t>JASON DUFNER</t>
  </si>
  <si>
    <t>ROBERT STREB</t>
  </si>
  <si>
    <t>BRIAN GAY</t>
  </si>
  <si>
    <t>ZAC BLAIR</t>
  </si>
  <si>
    <t>RUSSELL KNOX</t>
  </si>
  <si>
    <t>ANDREW LANDRY</t>
  </si>
  <si>
    <t>J.B. HOLMES</t>
  </si>
  <si>
    <t>TYSON ALEXANDER</t>
  </si>
  <si>
    <t>NICK WATNEY</t>
  </si>
  <si>
    <t>RYAN BREHM</t>
  </si>
  <si>
    <t>MAX MCGREEVY</t>
  </si>
  <si>
    <t>JIM HERMAN</t>
  </si>
  <si>
    <t>KELLY 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</si>
</sst>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1"/>
      <color rgb="FF131314"/>
      <name val="ProximaNova-Regular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2"/>
      <color rgb="FF000000"/>
      <name val="Arial"/>
      <family val="2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0" fillId="8" borderId="0" xfId="0" applyFill="1"/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6" fillId="0" borderId="0" xfId="0" applyFont="1" applyAlignment="1">
      <alignment horizontal="left" vertical="center" wrapText="1" indent="3"/>
    </xf>
    <xf numFmtId="0" fontId="25" fillId="0" borderId="0" xfId="0" applyFont="1" applyAlignment="1">
      <alignment horizontal="left" vertical="center" wrapText="1" indent="3"/>
    </xf>
    <xf numFmtId="0" fontId="25" fillId="0" borderId="0" xfId="0" applyFont="1" applyBorder="1" applyAlignment="1">
      <alignment horizontal="left" vertical="center" wrapText="1" indent="2"/>
    </xf>
    <xf numFmtId="0" fontId="0" fillId="2" borderId="0" xfId="0" applyFont="1" applyFill="1"/>
    <xf numFmtId="0" fontId="0" fillId="0" borderId="0" xfId="0" applyFont="1"/>
    <xf numFmtId="20" fontId="27" fillId="0" borderId="0" xfId="0" applyNumberFormat="1" applyFont="1" applyAlignment="1">
      <alignment vertical="center" wrapText="1"/>
    </xf>
    <xf numFmtId="0" fontId="28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be.bookmaker.eu/" TargetMode="External"/><Relationship Id="rId4" Type="http://schemas.openxmlformats.org/officeDocument/2006/relationships/hyperlink" Target="https://be.bookmaker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70" zoomScaleNormal="70" workbookViewId="0">
      <pane xSplit="1" topLeftCell="B1" activePane="topRight" state="frozen"/>
      <selection pane="topRight" activeCell="G118" sqref="G118"/>
    </sheetView>
  </sheetViews>
  <sheetFormatPr baseColWidth="10" defaultRowHeight="15" x14ac:dyDescent="0.25"/>
  <cols>
    <col min="1" max="1" width="7.5703125" style="2" customWidth="1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style="73" customWidth="1"/>
    <col min="13" max="13" width="50.5703125" customWidth="1"/>
    <col min="14" max="14" width="35.140625" customWidth="1"/>
    <col min="15" max="15" width="17" customWidth="1"/>
    <col min="16" max="16" width="18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J1" s="72"/>
      <c r="M1" s="1" t="s">
        <v>315</v>
      </c>
      <c r="N1" s="59"/>
      <c r="O1" s="1" t="s">
        <v>497</v>
      </c>
      <c r="P1" s="1" t="s">
        <v>498</v>
      </c>
      <c r="Q1" s="1" t="s">
        <v>499</v>
      </c>
    </row>
    <row r="2" spans="1:17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585</v>
      </c>
      <c r="C2" s="4">
        <f>IF(ISERROR(_xlfn.NUMBERVALUE(VLOOKUP(D2,G:H,2,0))),"NO",_xlfn.NUMBERVALUE(VLOOKUP(D2,G:H,2,0)))</f>
        <v>650</v>
      </c>
      <c r="D2" s="53" t="s">
        <v>634</v>
      </c>
      <c r="F2">
        <f t="shared" ref="F2:F65" si="1">+LEN(G2)</f>
        <v>17</v>
      </c>
      <c r="G2" s="2" t="str">
        <f t="shared" ref="G2:G26" si="2">UPPER(IF(ISBLANK(J2),"",IF(ISNUMBER(SEARCH("+",J2)),LEFT(J2,SEARCH("+",J2,1)-1),LEFT(J2,SEARCH("-",J2,1)-1))))</f>
        <v>SCOTTIE SCHEFFLER</v>
      </c>
      <c r="H2" s="2" t="str">
        <f t="shared" ref="H2:H26" si="3">IF(ISBLANK(J2),0,IF(ISNUMBER(SEARCH("+",J2)),RIGHT(J2,LEN(J2)-SEARCH("+",J2,1)),RIGHT(J2,LEN(J2)-SEARCH("-",J2,1)+1)))</f>
        <v>650</v>
      </c>
      <c r="I2">
        <f t="shared" ref="I2:I65" si="4">+LEN(J2)</f>
        <v>21</v>
      </c>
      <c r="J2" s="70" t="s">
        <v>1401</v>
      </c>
      <c r="O2" t="s">
        <v>654</v>
      </c>
      <c r="P2" t="s">
        <v>1358</v>
      </c>
      <c r="Q2" s="2" t="s">
        <v>1387</v>
      </c>
    </row>
    <row r="3" spans="1:17" x14ac:dyDescent="0.25">
      <c r="A3" s="2">
        <f>IF(ISBLANK(D3),"",COUNTA($B$2:B3))</f>
        <v>2</v>
      </c>
      <c r="B3" s="2">
        <f t="shared" si="0"/>
        <v>900</v>
      </c>
      <c r="C3" s="4">
        <f t="shared" ref="C3:C16" si="5">IF(ISERROR(_xlfn.NUMBERVALUE(VLOOKUP(D3,G:H,2,0))),"NO",_xlfn.NUMBERVALUE(VLOOKUP(D3,G:H,2,0)))</f>
        <v>1000</v>
      </c>
      <c r="D3" s="53" t="s">
        <v>635</v>
      </c>
      <c r="F3">
        <f t="shared" si="1"/>
        <v>8</v>
      </c>
      <c r="G3" s="2" t="str">
        <f t="shared" si="2"/>
        <v>JON RAHM</v>
      </c>
      <c r="H3" s="2" t="str">
        <f t="shared" si="3"/>
        <v>1000</v>
      </c>
      <c r="I3">
        <f t="shared" si="4"/>
        <v>13</v>
      </c>
      <c r="J3" s="70" t="s">
        <v>1402</v>
      </c>
      <c r="O3" t="s">
        <v>1355</v>
      </c>
      <c r="P3" t="s">
        <v>1359</v>
      </c>
      <c r="Q3" s="2" t="s">
        <v>1388</v>
      </c>
    </row>
    <row r="4" spans="1:17" x14ac:dyDescent="0.25">
      <c r="A4" s="2">
        <f>IF(ISBLANK(D4),"",COUNTA($B$2:B4))</f>
        <v>3</v>
      </c>
      <c r="B4" s="2">
        <f t="shared" si="0"/>
        <v>900</v>
      </c>
      <c r="C4" s="4">
        <f t="shared" si="5"/>
        <v>1000</v>
      </c>
      <c r="D4" s="53" t="s">
        <v>632</v>
      </c>
      <c r="F4">
        <f t="shared" si="1"/>
        <v>12</v>
      </c>
      <c r="G4" s="2" t="str">
        <f t="shared" si="2"/>
        <v>RORY MCILROY</v>
      </c>
      <c r="H4" s="2" t="str">
        <f t="shared" si="3"/>
        <v>1000</v>
      </c>
      <c r="I4">
        <f t="shared" si="4"/>
        <v>17</v>
      </c>
      <c r="J4" s="70" t="s">
        <v>1403</v>
      </c>
      <c r="O4" t="s">
        <v>671</v>
      </c>
      <c r="P4" t="s">
        <v>1360</v>
      </c>
      <c r="Q4" s="2" t="s">
        <v>784</v>
      </c>
    </row>
    <row r="5" spans="1:17" x14ac:dyDescent="0.25">
      <c r="A5" s="2">
        <f>IF(ISBLANK(D5),"",COUNTA($B$2:B5))</f>
        <v>4</v>
      </c>
      <c r="B5" s="2">
        <f t="shared" si="0"/>
        <v>1080</v>
      </c>
      <c r="C5" s="4">
        <f t="shared" si="5"/>
        <v>1200</v>
      </c>
      <c r="D5" s="53" t="s">
        <v>636</v>
      </c>
      <c r="F5">
        <f t="shared" si="1"/>
        <v>15</v>
      </c>
      <c r="G5" s="2" t="str">
        <f t="shared" si="2"/>
        <v>PATRICK CANTLAY</v>
      </c>
      <c r="H5" s="2" t="str">
        <f t="shared" si="3"/>
        <v>1200</v>
      </c>
      <c r="I5">
        <f t="shared" si="4"/>
        <v>20</v>
      </c>
      <c r="J5" s="70" t="s">
        <v>1404</v>
      </c>
      <c r="O5" t="s">
        <v>644</v>
      </c>
      <c r="P5" t="s">
        <v>1361</v>
      </c>
      <c r="Q5" s="2" t="s">
        <v>496</v>
      </c>
    </row>
    <row r="6" spans="1:17" x14ac:dyDescent="0.25">
      <c r="A6" s="2">
        <f>IF(ISBLANK(D6),"",COUNTA($B$2:B6))</f>
        <v>5</v>
      </c>
      <c r="B6" s="2">
        <f t="shared" si="0"/>
        <v>1080</v>
      </c>
      <c r="C6" s="4">
        <f t="shared" si="5"/>
        <v>1200</v>
      </c>
      <c r="D6" s="53" t="s">
        <v>637</v>
      </c>
      <c r="F6">
        <f t="shared" si="1"/>
        <v>17</v>
      </c>
      <c r="G6" s="2" t="str">
        <f t="shared" si="2"/>
        <v>XANDER SCHAUFFELE</v>
      </c>
      <c r="H6" s="2" t="str">
        <f t="shared" si="3"/>
        <v>1200</v>
      </c>
      <c r="I6">
        <f t="shared" si="4"/>
        <v>22</v>
      </c>
      <c r="J6" s="70" t="s">
        <v>1405</v>
      </c>
      <c r="O6" t="s">
        <v>639</v>
      </c>
      <c r="P6" t="s">
        <v>1362</v>
      </c>
      <c r="Q6" s="2" t="s">
        <v>1389</v>
      </c>
    </row>
    <row r="7" spans="1:17" x14ac:dyDescent="0.25">
      <c r="A7" s="2">
        <f>IF(ISBLANK(D7),"",COUNTA($B$2:B7))</f>
        <v>6</v>
      </c>
      <c r="B7" s="2">
        <f t="shared" si="0"/>
        <v>1800</v>
      </c>
      <c r="C7" s="4">
        <f t="shared" si="5"/>
        <v>2000</v>
      </c>
      <c r="D7" s="53" t="s">
        <v>642</v>
      </c>
      <c r="F7">
        <f t="shared" si="1"/>
        <v>14</v>
      </c>
      <c r="G7" s="2" t="str">
        <f t="shared" si="2"/>
        <v>VIKTOR HOVLAND</v>
      </c>
      <c r="H7" s="2" t="str">
        <f t="shared" si="3"/>
        <v>2000</v>
      </c>
      <c r="I7">
        <f t="shared" si="4"/>
        <v>19</v>
      </c>
      <c r="J7" s="70" t="s">
        <v>1406</v>
      </c>
      <c r="O7" t="s">
        <v>649</v>
      </c>
      <c r="P7" t="s">
        <v>1363</v>
      </c>
      <c r="Q7" s="2" t="s">
        <v>494</v>
      </c>
    </row>
    <row r="8" spans="1:17" x14ac:dyDescent="0.25">
      <c r="A8" s="2">
        <f>IF(ISBLANK(D8),"",COUNTA($B$2:B8))</f>
        <v>7</v>
      </c>
      <c r="B8" s="2">
        <f t="shared" si="0"/>
        <v>2250</v>
      </c>
      <c r="C8" s="4">
        <f t="shared" si="5"/>
        <v>2500</v>
      </c>
      <c r="D8" s="53" t="s">
        <v>641</v>
      </c>
      <c r="F8">
        <f t="shared" si="1"/>
        <v>10</v>
      </c>
      <c r="G8" s="2" t="str">
        <f t="shared" si="2"/>
        <v>TONY FINAU</v>
      </c>
      <c r="H8" s="2" t="str">
        <f t="shared" si="3"/>
        <v>2500</v>
      </c>
      <c r="I8">
        <f t="shared" si="4"/>
        <v>15</v>
      </c>
      <c r="J8" s="70" t="s">
        <v>1407</v>
      </c>
      <c r="O8" t="s">
        <v>655</v>
      </c>
      <c r="P8" t="s">
        <v>1364</v>
      </c>
      <c r="Q8" s="2" t="s">
        <v>1390</v>
      </c>
    </row>
    <row r="9" spans="1:17" x14ac:dyDescent="0.25">
      <c r="A9" s="2">
        <f>IF(ISBLANK(D9),"",COUNTA($B$2:B9))</f>
        <v>8</v>
      </c>
      <c r="B9" s="2">
        <f t="shared" si="0"/>
        <v>2250</v>
      </c>
      <c r="C9" s="4">
        <f t="shared" si="5"/>
        <v>2500</v>
      </c>
      <c r="D9" s="53" t="s">
        <v>639</v>
      </c>
      <c r="F9">
        <f t="shared" si="1"/>
        <v>15</v>
      </c>
      <c r="G9" s="2" t="str">
        <f t="shared" si="2"/>
        <v>COLLIN MORIKAWA</v>
      </c>
      <c r="H9" s="2" t="str">
        <f t="shared" si="3"/>
        <v>2500</v>
      </c>
      <c r="I9">
        <f t="shared" si="4"/>
        <v>20</v>
      </c>
      <c r="J9" s="70" t="s">
        <v>1408</v>
      </c>
      <c r="O9" t="s">
        <v>652</v>
      </c>
      <c r="P9" t="s">
        <v>1365</v>
      </c>
      <c r="Q9" s="2" t="s">
        <v>789</v>
      </c>
    </row>
    <row r="10" spans="1:17" x14ac:dyDescent="0.25">
      <c r="A10" s="2">
        <f>IF(ISBLANK(D10),"",COUNTA($B$2:B10))</f>
        <v>9</v>
      </c>
      <c r="B10" s="2">
        <f t="shared" si="0"/>
        <v>2970</v>
      </c>
      <c r="C10" s="4">
        <f t="shared" si="5"/>
        <v>3300</v>
      </c>
      <c r="D10" s="53" t="s">
        <v>638</v>
      </c>
      <c r="F10">
        <f t="shared" si="1"/>
        <v>16</v>
      </c>
      <c r="G10" s="2" t="str">
        <f t="shared" si="2"/>
        <v>MATT FITZPATRICK</v>
      </c>
      <c r="H10" s="2" t="str">
        <f t="shared" si="3"/>
        <v>3300</v>
      </c>
      <c r="I10">
        <f t="shared" si="4"/>
        <v>21</v>
      </c>
      <c r="J10" s="70" t="s">
        <v>1409</v>
      </c>
      <c r="O10" t="s">
        <v>663</v>
      </c>
      <c r="P10" t="s">
        <v>1366</v>
      </c>
      <c r="Q10" s="2" t="s">
        <v>1391</v>
      </c>
    </row>
    <row r="11" spans="1:17" x14ac:dyDescent="0.25">
      <c r="A11" s="2">
        <f>IF(ISBLANK(D11),"",COUNTA($B$2:B11))</f>
        <v>10</v>
      </c>
      <c r="B11" s="2">
        <f t="shared" si="0"/>
        <v>2970</v>
      </c>
      <c r="C11" s="4">
        <f t="shared" si="5"/>
        <v>3300</v>
      </c>
      <c r="D11" s="53" t="s">
        <v>648</v>
      </c>
      <c r="F11">
        <f t="shared" si="1"/>
        <v>8</v>
      </c>
      <c r="G11" s="2" t="str">
        <f t="shared" si="2"/>
        <v>MAX HOMA</v>
      </c>
      <c r="H11" s="2" t="str">
        <f t="shared" si="3"/>
        <v>3300</v>
      </c>
      <c r="I11">
        <f t="shared" si="4"/>
        <v>13</v>
      </c>
      <c r="J11" s="70" t="s">
        <v>1410</v>
      </c>
      <c r="O11" t="s">
        <v>643</v>
      </c>
      <c r="P11" t="s">
        <v>1367</v>
      </c>
      <c r="Q11" s="2" t="s">
        <v>793</v>
      </c>
    </row>
    <row r="12" spans="1:17" x14ac:dyDescent="0.25">
      <c r="A12" s="2">
        <f>IF(ISBLANK(D12),"",COUNTA($B$2:B12))</f>
        <v>11</v>
      </c>
      <c r="B12" s="2">
        <f t="shared" si="0"/>
        <v>2970</v>
      </c>
      <c r="C12" s="4">
        <f t="shared" si="5"/>
        <v>3300</v>
      </c>
      <c r="D12" s="53" t="s">
        <v>667</v>
      </c>
      <c r="F12">
        <f t="shared" si="1"/>
        <v>13</v>
      </c>
      <c r="G12" s="2" t="str">
        <f t="shared" si="2"/>
        <v>RICKIE FOWLER</v>
      </c>
      <c r="H12" s="2" t="str">
        <f t="shared" si="3"/>
        <v>3300</v>
      </c>
      <c r="I12">
        <f t="shared" si="4"/>
        <v>18</v>
      </c>
      <c r="J12" s="70" t="s">
        <v>1411</v>
      </c>
      <c r="O12" t="s">
        <v>665</v>
      </c>
      <c r="P12" t="s">
        <v>1368</v>
      </c>
      <c r="Q12" s="2" t="s">
        <v>785</v>
      </c>
    </row>
    <row r="13" spans="1:17" x14ac:dyDescent="0.25">
      <c r="A13" s="2">
        <f>IF(ISBLANK(D13),"",COUNTA($B$2:B13))</f>
        <v>12</v>
      </c>
      <c r="B13" s="2">
        <f t="shared" si="0"/>
        <v>2970</v>
      </c>
      <c r="C13" s="4">
        <f t="shared" si="5"/>
        <v>3300</v>
      </c>
      <c r="D13" s="53" t="s">
        <v>651</v>
      </c>
      <c r="F13">
        <f t="shared" si="1"/>
        <v>15</v>
      </c>
      <c r="G13" s="2" t="str">
        <f t="shared" si="2"/>
        <v>TOMMY FLEETWOOD</v>
      </c>
      <c r="H13" s="2" t="str">
        <f t="shared" si="3"/>
        <v>3300</v>
      </c>
      <c r="I13">
        <f t="shared" si="4"/>
        <v>20</v>
      </c>
      <c r="J13" s="70" t="s">
        <v>1412</v>
      </c>
      <c r="O13" t="s">
        <v>635</v>
      </c>
      <c r="P13" t="s">
        <v>1369</v>
      </c>
      <c r="Q13" s="2" t="s">
        <v>1392</v>
      </c>
    </row>
    <row r="14" spans="1:17" x14ac:dyDescent="0.25">
      <c r="A14" s="2">
        <f>IF(ISBLANK(D14),"",COUNTA($B$2:B14))</f>
        <v>13</v>
      </c>
      <c r="B14" s="2">
        <f t="shared" si="0"/>
        <v>3150</v>
      </c>
      <c r="C14" s="4">
        <f>IF(ISERROR(_xlfn.NUMBERVALUE(VLOOKUP(D14,G:H,2,0))),"NO",_xlfn.NUMBERVALUE(VLOOKUP(D14,G:H,2,0)))</f>
        <v>3500</v>
      </c>
      <c r="D14" s="53" t="s">
        <v>633</v>
      </c>
      <c r="F14">
        <f t="shared" si="1"/>
        <v>13</v>
      </c>
      <c r="G14" s="2" t="str">
        <f t="shared" si="2"/>
        <v>JUSTIN THOMAS</v>
      </c>
      <c r="H14" s="2" t="str">
        <f t="shared" si="3"/>
        <v>3500</v>
      </c>
      <c r="I14">
        <f t="shared" si="4"/>
        <v>18</v>
      </c>
      <c r="J14" s="70" t="s">
        <v>1413</v>
      </c>
      <c r="O14" t="s">
        <v>633</v>
      </c>
      <c r="P14" t="s">
        <v>1368</v>
      </c>
      <c r="Q14" s="2" t="s">
        <v>785</v>
      </c>
    </row>
    <row r="15" spans="1:17" x14ac:dyDescent="0.25">
      <c r="A15" s="2">
        <f>IF(ISBLANK(D15),"",COUNTA($B$2:B15))</f>
        <v>14</v>
      </c>
      <c r="B15" s="2">
        <f t="shared" si="0"/>
        <v>3600</v>
      </c>
      <c r="C15" s="4">
        <f t="shared" si="5"/>
        <v>4000</v>
      </c>
      <c r="D15" s="53" t="s">
        <v>644</v>
      </c>
      <c r="F15">
        <f t="shared" si="1"/>
        <v>13</v>
      </c>
      <c r="G15" s="2" t="str">
        <f t="shared" si="2"/>
        <v>CAMERON YOUNG</v>
      </c>
      <c r="H15" s="2" t="str">
        <f t="shared" si="3"/>
        <v>4000</v>
      </c>
      <c r="I15">
        <f t="shared" si="4"/>
        <v>18</v>
      </c>
      <c r="J15" s="70" t="s">
        <v>1414</v>
      </c>
      <c r="O15" t="s">
        <v>647</v>
      </c>
      <c r="P15" t="s">
        <v>1370</v>
      </c>
      <c r="Q15" s="2" t="s">
        <v>493</v>
      </c>
    </row>
    <row r="16" spans="1:17" x14ac:dyDescent="0.25">
      <c r="A16" s="2">
        <f>IF(ISBLANK(D16),"",COUNTA($B$2:B16))</f>
        <v>15</v>
      </c>
      <c r="B16" s="2">
        <f t="shared" si="0"/>
        <v>3600</v>
      </c>
      <c r="C16" s="4">
        <f t="shared" si="5"/>
        <v>4000</v>
      </c>
      <c r="D16" s="53" t="s">
        <v>665</v>
      </c>
      <c r="F16">
        <f t="shared" si="1"/>
        <v>9</v>
      </c>
      <c r="G16" s="2" t="str">
        <f t="shared" si="2"/>
        <v>JASON DAY</v>
      </c>
      <c r="H16" s="2" t="str">
        <f t="shared" si="3"/>
        <v>4000</v>
      </c>
      <c r="I16">
        <f t="shared" si="4"/>
        <v>14</v>
      </c>
      <c r="J16" s="70" t="s">
        <v>1415</v>
      </c>
      <c r="O16" t="s">
        <v>674</v>
      </c>
      <c r="P16" t="s">
        <v>1371</v>
      </c>
      <c r="Q16" s="2" t="s">
        <v>1393</v>
      </c>
    </row>
    <row r="17" spans="1:17" x14ac:dyDescent="0.25">
      <c r="A17" s="2">
        <f>IF(ISBLANK(D17),"",COUNTA($B$2:B17))</f>
        <v>16</v>
      </c>
      <c r="B17" s="2">
        <f t="shared" si="0"/>
        <v>3600</v>
      </c>
      <c r="C17" s="4">
        <f t="shared" ref="C17:C65" si="6">IF(ISERROR(_xlfn.NUMBERVALUE(VLOOKUP(D17,G:H,2,0))),"NO",_xlfn.NUMBERVALUE(VLOOKUP(D17,G:H,2,0)))</f>
        <v>4000</v>
      </c>
      <c r="D17" s="53" t="s">
        <v>669</v>
      </c>
      <c r="F17">
        <f t="shared" si="1"/>
        <v>13</v>
      </c>
      <c r="G17" s="2" t="str">
        <f t="shared" si="2"/>
        <v>WYNDHAM CLARK</v>
      </c>
      <c r="H17" s="2" t="str">
        <f t="shared" si="3"/>
        <v>4000</v>
      </c>
      <c r="I17">
        <f t="shared" si="4"/>
        <v>18</v>
      </c>
      <c r="J17" s="70" t="s">
        <v>1416</v>
      </c>
      <c r="O17" t="s">
        <v>659</v>
      </c>
      <c r="P17" t="s">
        <v>1371</v>
      </c>
      <c r="Q17" s="2" t="s">
        <v>1393</v>
      </c>
    </row>
    <row r="18" spans="1:17" x14ac:dyDescent="0.25">
      <c r="A18" s="2">
        <f>IF(ISBLANK(D18),"",COUNTA($B$2:B18))</f>
        <v>17</v>
      </c>
      <c r="B18" s="2">
        <f t="shared" si="0"/>
        <v>4050</v>
      </c>
      <c r="C18" s="4">
        <f t="shared" si="6"/>
        <v>4500</v>
      </c>
      <c r="D18" s="53" t="s">
        <v>643</v>
      </c>
      <c r="F18">
        <f t="shared" si="1"/>
        <v>16</v>
      </c>
      <c r="G18" s="2" t="str">
        <f t="shared" si="2"/>
        <v>HIDEKI MATSUYAMA</v>
      </c>
      <c r="H18" s="2" t="str">
        <f t="shared" si="3"/>
        <v>4500</v>
      </c>
      <c r="I18">
        <f t="shared" si="4"/>
        <v>21</v>
      </c>
      <c r="J18" s="70" t="s">
        <v>1417</v>
      </c>
      <c r="O18" t="s">
        <v>675</v>
      </c>
      <c r="P18" t="s">
        <v>1372</v>
      </c>
      <c r="Q18" s="2" t="s">
        <v>1394</v>
      </c>
    </row>
    <row r="19" spans="1:17" x14ac:dyDescent="0.25">
      <c r="A19" s="2">
        <f>IF(ISBLANK(D19),"",COUNTA($B$2:B19))</f>
        <v>18</v>
      </c>
      <c r="B19" s="2">
        <f t="shared" si="0"/>
        <v>4050</v>
      </c>
      <c r="C19" s="4">
        <f t="shared" si="6"/>
        <v>4500</v>
      </c>
      <c r="D19" s="53" t="s">
        <v>645</v>
      </c>
      <c r="F19">
        <f t="shared" si="1"/>
        <v>10</v>
      </c>
      <c r="G19" s="2" t="str">
        <f t="shared" si="2"/>
        <v>SUNGJAE IM</v>
      </c>
      <c r="H19" s="2" t="str">
        <f t="shared" si="3"/>
        <v>4500</v>
      </c>
      <c r="I19">
        <f t="shared" si="4"/>
        <v>15</v>
      </c>
      <c r="J19" s="70" t="s">
        <v>1418</v>
      </c>
      <c r="O19" t="s">
        <v>1356</v>
      </c>
      <c r="P19" t="s">
        <v>1373</v>
      </c>
      <c r="Q19" s="2" t="s">
        <v>1395</v>
      </c>
    </row>
    <row r="20" spans="1:17" x14ac:dyDescent="0.25">
      <c r="A20" s="2">
        <f>IF(ISBLANK(D20),"",COUNTA($B$2:B20))</f>
        <v>19</v>
      </c>
      <c r="B20" s="2">
        <f t="shared" si="0"/>
        <v>4050</v>
      </c>
      <c r="C20" s="4">
        <f t="shared" si="6"/>
        <v>4500</v>
      </c>
      <c r="D20" s="53" t="s">
        <v>668</v>
      </c>
      <c r="F20">
        <f t="shared" si="1"/>
        <v>7</v>
      </c>
      <c r="G20" s="2" t="str">
        <f t="shared" si="2"/>
        <v>TOM KIM</v>
      </c>
      <c r="H20" s="2" t="str">
        <f t="shared" si="3"/>
        <v>4500</v>
      </c>
      <c r="I20">
        <f t="shared" si="4"/>
        <v>12</v>
      </c>
      <c r="J20" s="70" t="s">
        <v>1419</v>
      </c>
      <c r="O20" t="s">
        <v>638</v>
      </c>
      <c r="P20" t="s">
        <v>1374</v>
      </c>
      <c r="Q20" s="2" t="s">
        <v>1396</v>
      </c>
    </row>
    <row r="21" spans="1:17" x14ac:dyDescent="0.25">
      <c r="A21" s="2">
        <f>IF(ISBLANK(D21),"",COUNTA($B$2:B21))</f>
        <v>20</v>
      </c>
      <c r="B21" s="2">
        <f t="shared" si="0"/>
        <v>4050</v>
      </c>
      <c r="C21" s="4">
        <f t="shared" si="6"/>
        <v>4500</v>
      </c>
      <c r="D21" s="53" t="s">
        <v>653</v>
      </c>
      <c r="F21">
        <f t="shared" si="1"/>
        <v>14</v>
      </c>
      <c r="G21" s="2" t="str">
        <f t="shared" si="2"/>
        <v>RUSSELL HENLEY</v>
      </c>
      <c r="H21" s="2" t="str">
        <f t="shared" si="3"/>
        <v>4500</v>
      </c>
      <c r="I21">
        <f t="shared" si="4"/>
        <v>19</v>
      </c>
      <c r="J21" s="70" t="s">
        <v>1420</v>
      </c>
      <c r="O21" t="s">
        <v>672</v>
      </c>
      <c r="P21" t="s">
        <v>1375</v>
      </c>
      <c r="Q21" s="2" t="s">
        <v>791</v>
      </c>
    </row>
    <row r="22" spans="1:17" x14ac:dyDescent="0.25">
      <c r="A22" s="2">
        <f>IF(ISBLANK(D22),"",COUNTA($B$2:B22))</f>
        <v>21</v>
      </c>
      <c r="B22" s="2">
        <f t="shared" si="0"/>
        <v>4500</v>
      </c>
      <c r="C22" s="4">
        <f t="shared" si="6"/>
        <v>5000</v>
      </c>
      <c r="D22" s="53" t="s">
        <v>657</v>
      </c>
      <c r="F22">
        <f t="shared" si="1"/>
        <v>10</v>
      </c>
      <c r="G22" s="2" t="str">
        <f t="shared" si="2"/>
        <v>SI WOO KIM</v>
      </c>
      <c r="H22" s="2" t="str">
        <f t="shared" si="3"/>
        <v>5000</v>
      </c>
      <c r="I22">
        <f t="shared" si="4"/>
        <v>15</v>
      </c>
      <c r="J22" s="70" t="s">
        <v>1421</v>
      </c>
      <c r="O22" t="s">
        <v>648</v>
      </c>
      <c r="P22" t="s">
        <v>1376</v>
      </c>
      <c r="Q22" s="2" t="s">
        <v>492</v>
      </c>
    </row>
    <row r="23" spans="1:17" x14ac:dyDescent="0.25">
      <c r="A23" s="2">
        <f>IF(ISBLANK(D23),"",COUNTA($B$2:B23))</f>
        <v>22</v>
      </c>
      <c r="B23" s="2">
        <f t="shared" si="0"/>
        <v>4500</v>
      </c>
      <c r="C23" s="4">
        <f t="shared" si="6"/>
        <v>5000</v>
      </c>
      <c r="D23" s="53" t="s">
        <v>670</v>
      </c>
      <c r="F23">
        <f t="shared" si="1"/>
        <v>15</v>
      </c>
      <c r="G23" s="2" t="str">
        <f t="shared" si="2"/>
        <v>SAHITH THEEGALA</v>
      </c>
      <c r="H23" s="2" t="str">
        <f t="shared" si="3"/>
        <v>5000</v>
      </c>
      <c r="I23">
        <f t="shared" si="4"/>
        <v>20</v>
      </c>
      <c r="J23" s="70" t="s">
        <v>1422</v>
      </c>
      <c r="O23" t="s">
        <v>666</v>
      </c>
      <c r="P23" t="s">
        <v>1370</v>
      </c>
      <c r="Q23" s="2" t="s">
        <v>493</v>
      </c>
    </row>
    <row r="24" spans="1:17" x14ac:dyDescent="0.25">
      <c r="A24" s="2">
        <f>IF(ISBLANK(D24),"",COUNTA($B$2:B24))</f>
        <v>23</v>
      </c>
      <c r="B24" s="2">
        <f t="shared" si="0"/>
        <v>4950</v>
      </c>
      <c r="C24" s="4">
        <f t="shared" si="6"/>
        <v>5500</v>
      </c>
      <c r="D24" s="53" t="s">
        <v>649</v>
      </c>
      <c r="F24">
        <f t="shared" si="1"/>
        <v>13</v>
      </c>
      <c r="G24" s="2" t="str">
        <f t="shared" si="2"/>
        <v>COREY CONNERS</v>
      </c>
      <c r="H24" s="2" t="str">
        <f t="shared" si="3"/>
        <v>5500</v>
      </c>
      <c r="I24">
        <f t="shared" si="4"/>
        <v>18</v>
      </c>
      <c r="J24" s="70" t="s">
        <v>1423</v>
      </c>
      <c r="O24" t="s">
        <v>636</v>
      </c>
      <c r="P24" t="s">
        <v>1377</v>
      </c>
      <c r="Q24" s="2" t="s">
        <v>790</v>
      </c>
    </row>
    <row r="25" spans="1:17" x14ac:dyDescent="0.25">
      <c r="A25" s="2">
        <f>IF(ISBLANK(D25),"",COUNTA($B$2:B25))</f>
        <v>24</v>
      </c>
      <c r="B25" s="2">
        <f t="shared" si="0"/>
        <v>4950</v>
      </c>
      <c r="C25" s="4">
        <f t="shared" si="6"/>
        <v>5500</v>
      </c>
      <c r="D25" s="53" t="s">
        <v>640</v>
      </c>
      <c r="F25">
        <f t="shared" si="1"/>
        <v>11</v>
      </c>
      <c r="G25" s="2" t="str">
        <f t="shared" si="2"/>
        <v>SHANE LOWRY</v>
      </c>
      <c r="H25" s="2" t="str">
        <f t="shared" si="3"/>
        <v>5500</v>
      </c>
      <c r="I25">
        <f t="shared" si="4"/>
        <v>16</v>
      </c>
      <c r="J25" s="70" t="s">
        <v>1424</v>
      </c>
      <c r="O25" t="s">
        <v>667</v>
      </c>
      <c r="P25" t="s">
        <v>1361</v>
      </c>
      <c r="Q25" s="2" t="s">
        <v>496</v>
      </c>
    </row>
    <row r="26" spans="1:17" x14ac:dyDescent="0.25">
      <c r="A26" s="2">
        <f>IF(ISBLANK(D26),"",COUNTA($B$2:B26))</f>
        <v>25</v>
      </c>
      <c r="B26" s="2">
        <f t="shared" si="0"/>
        <v>5400</v>
      </c>
      <c r="C26" s="4">
        <f t="shared" si="6"/>
        <v>6000</v>
      </c>
      <c r="D26" s="53" t="s">
        <v>654</v>
      </c>
      <c r="F26">
        <f t="shared" si="1"/>
        <v>10</v>
      </c>
      <c r="G26" s="2" t="str">
        <f t="shared" si="2"/>
        <v>ADAM SCOTT</v>
      </c>
      <c r="H26" s="2" t="str">
        <f t="shared" si="3"/>
        <v>6000</v>
      </c>
      <c r="I26">
        <f t="shared" si="4"/>
        <v>15</v>
      </c>
      <c r="J26" s="70" t="s">
        <v>1425</v>
      </c>
      <c r="O26" t="s">
        <v>632</v>
      </c>
      <c r="P26" t="s">
        <v>1378</v>
      </c>
      <c r="Q26" s="2" t="s">
        <v>788</v>
      </c>
    </row>
    <row r="27" spans="1:17" x14ac:dyDescent="0.25">
      <c r="A27" s="2">
        <f>IF(ISBLANK(D27),"",COUNTA($B$2:B27))</f>
        <v>26</v>
      </c>
      <c r="B27" s="2">
        <f t="shared" si="0"/>
        <v>5940</v>
      </c>
      <c r="C27" s="4">
        <f t="shared" si="6"/>
        <v>6600</v>
      </c>
      <c r="D27" s="53" t="s">
        <v>663</v>
      </c>
      <c r="F27">
        <f t="shared" si="1"/>
        <v>14</v>
      </c>
      <c r="G27" s="2" t="str">
        <f t="shared" ref="G27:G66" si="7">UPPER(IF(ISBLANK(J27),"",IF(ISNUMBER(SEARCH("+",J27)),LEFT(J27,SEARCH("+",J27,1)-1),LEFT(J27,SEARCH("-",J27,1)-1))))</f>
        <v>HARRIS ENGLISH</v>
      </c>
      <c r="H27" s="2" t="str">
        <f t="shared" ref="H27:H32" si="8">IF(ISBLANK(J27),0,IF(ISNUMBER(SEARCH("+",J27)),RIGHT(J27,LEN(J27)-SEARCH("+",J27,1)),RIGHT(J27,LEN(J27)-SEARCH("-",J27,1)+1)))</f>
        <v>6600</v>
      </c>
      <c r="I27">
        <f t="shared" si="4"/>
        <v>19</v>
      </c>
      <c r="J27" s="70" t="s">
        <v>1426</v>
      </c>
      <c r="O27" t="s">
        <v>653</v>
      </c>
      <c r="P27" t="s">
        <v>1363</v>
      </c>
      <c r="Q27" s="2" t="s">
        <v>494</v>
      </c>
    </row>
    <row r="28" spans="1:17" x14ac:dyDescent="0.25">
      <c r="A28" s="2">
        <f>IF(ISBLANK(D28),"",COUNTA($B$2:B28))</f>
        <v>27</v>
      </c>
      <c r="B28" s="2">
        <f t="shared" si="0"/>
        <v>6300</v>
      </c>
      <c r="C28" s="4">
        <f t="shared" si="6"/>
        <v>7000</v>
      </c>
      <c r="D28" s="53" t="s">
        <v>666</v>
      </c>
      <c r="F28">
        <f t="shared" si="1"/>
        <v>11</v>
      </c>
      <c r="G28" s="2" t="str">
        <f t="shared" si="7"/>
        <v>MIN WOO LEE</v>
      </c>
      <c r="H28" s="2" t="str">
        <f t="shared" si="8"/>
        <v>7000</v>
      </c>
      <c r="I28">
        <f t="shared" si="4"/>
        <v>16</v>
      </c>
      <c r="J28" s="70" t="s">
        <v>1427</v>
      </c>
      <c r="O28" t="s">
        <v>670</v>
      </c>
      <c r="P28" t="s">
        <v>1379</v>
      </c>
      <c r="Q28" s="2" t="s">
        <v>1397</v>
      </c>
    </row>
    <row r="29" spans="1:17" x14ac:dyDescent="0.25">
      <c r="A29" s="2">
        <f>IF(ISBLANK(D29),"",COUNTA($B$2:B29))</f>
        <v>28</v>
      </c>
      <c r="B29" s="2">
        <f t="shared" si="0"/>
        <v>6750</v>
      </c>
      <c r="C29" s="4">
        <f t="shared" si="6"/>
        <v>7500</v>
      </c>
      <c r="D29" s="53" t="s">
        <v>647</v>
      </c>
      <c r="F29">
        <f t="shared" si="1"/>
        <v>14</v>
      </c>
      <c r="G29" s="2" t="str">
        <f t="shared" si="7"/>
        <v>KEEGAN BRADLEY</v>
      </c>
      <c r="H29" s="2" t="str">
        <f t="shared" si="8"/>
        <v>7500</v>
      </c>
      <c r="I29">
        <f t="shared" si="4"/>
        <v>19</v>
      </c>
      <c r="J29" s="70" t="s">
        <v>1428</v>
      </c>
      <c r="O29" t="s">
        <v>634</v>
      </c>
      <c r="P29" t="s">
        <v>1380</v>
      </c>
      <c r="Q29" s="2" t="s">
        <v>1398</v>
      </c>
    </row>
    <row r="30" spans="1:17" x14ac:dyDescent="0.25">
      <c r="A30" s="2">
        <f>IF(ISBLANK(D30),"",COUNTA($B$2:B30))</f>
        <v>29</v>
      </c>
      <c r="B30" s="2">
        <f t="shared" si="0"/>
        <v>7200</v>
      </c>
      <c r="C30" s="4">
        <f t="shared" si="6"/>
        <v>8000</v>
      </c>
      <c r="D30" s="53" t="s">
        <v>655</v>
      </c>
      <c r="F30">
        <f t="shared" si="1"/>
        <v>14</v>
      </c>
      <c r="G30" s="2" t="str">
        <f t="shared" si="7"/>
        <v>DENNY MCCARTHY</v>
      </c>
      <c r="H30" s="2" t="str">
        <f t="shared" si="8"/>
        <v>8000</v>
      </c>
      <c r="I30">
        <f t="shared" si="4"/>
        <v>19</v>
      </c>
      <c r="J30" s="70" t="s">
        <v>1429</v>
      </c>
      <c r="O30" t="s">
        <v>646</v>
      </c>
      <c r="P30" t="s">
        <v>1381</v>
      </c>
      <c r="Q30" s="2" t="s">
        <v>1399</v>
      </c>
    </row>
    <row r="31" spans="1:17" x14ac:dyDescent="0.25">
      <c r="A31" s="2">
        <f>IF(ISBLANK(D31),"",COUNTA($B$2:B31))</f>
        <v>30</v>
      </c>
      <c r="B31" s="2">
        <f t="shared" si="0"/>
        <v>8100</v>
      </c>
      <c r="C31" s="4">
        <f t="shared" si="6"/>
        <v>9000</v>
      </c>
      <c r="D31" s="53" t="s">
        <v>672</v>
      </c>
      <c r="F31">
        <f t="shared" si="1"/>
        <v>11</v>
      </c>
      <c r="G31" s="2" t="str">
        <f t="shared" si="7"/>
        <v>MATT KUCHAR</v>
      </c>
      <c r="H31" s="2" t="str">
        <f t="shared" si="8"/>
        <v>9000</v>
      </c>
      <c r="I31">
        <f t="shared" si="4"/>
        <v>16</v>
      </c>
      <c r="J31" s="70" t="s">
        <v>1430</v>
      </c>
      <c r="O31" t="s">
        <v>640</v>
      </c>
      <c r="P31" t="s">
        <v>1382</v>
      </c>
      <c r="Q31" s="2" t="s">
        <v>792</v>
      </c>
    </row>
    <row r="32" spans="1:17" x14ac:dyDescent="0.25">
      <c r="A32" s="2">
        <f>IF(ISBLANK(D32),"",COUNTA($B$2:B32))</f>
        <v>31</v>
      </c>
      <c r="B32" s="2">
        <f t="shared" si="0"/>
        <v>8100</v>
      </c>
      <c r="C32" s="4">
        <f t="shared" si="6"/>
        <v>9000</v>
      </c>
      <c r="D32" s="53" t="s">
        <v>652</v>
      </c>
      <c r="F32">
        <f t="shared" si="1"/>
        <v>13</v>
      </c>
      <c r="G32" s="2" t="str">
        <f t="shared" si="7"/>
        <v>GARY WOODLAND</v>
      </c>
      <c r="H32" s="2" t="str">
        <f t="shared" si="8"/>
        <v>9000</v>
      </c>
      <c r="I32">
        <f t="shared" si="4"/>
        <v>18</v>
      </c>
      <c r="J32" s="70" t="s">
        <v>1431</v>
      </c>
      <c r="O32" t="s">
        <v>657</v>
      </c>
      <c r="P32" t="s">
        <v>1379</v>
      </c>
      <c r="Q32" s="2" t="s">
        <v>1397</v>
      </c>
    </row>
    <row r="33" spans="1:17" x14ac:dyDescent="0.25">
      <c r="A33" s="2">
        <f>IF(ISBLANK(D33),"",COUNTA($B$2:B33))</f>
        <v>32</v>
      </c>
      <c r="B33" s="2">
        <f t="shared" si="0"/>
        <v>8100</v>
      </c>
      <c r="C33" s="4">
        <f t="shared" si="6"/>
        <v>9000</v>
      </c>
      <c r="D33" s="53" t="s">
        <v>656</v>
      </c>
      <c r="F33">
        <f t="shared" si="1"/>
        <v>12</v>
      </c>
      <c r="G33" s="2" t="str">
        <f t="shared" si="7"/>
        <v>BRIAN HARMAN</v>
      </c>
      <c r="H33" s="2" t="str">
        <f t="shared" ref="H33" si="9">IF(ISBLANK(J33),0,IF(ISNUMBER(SEARCH("+",J33)),RIGHT(J33,LEN(J33)-SEARCH("+",J33,1)),RIGHT(J33,LEN(J33)-SEARCH("-",J33,1)+1)))</f>
        <v>9000</v>
      </c>
      <c r="I33">
        <f t="shared" si="4"/>
        <v>17</v>
      </c>
      <c r="J33" s="70" t="s">
        <v>1432</v>
      </c>
      <c r="O33" t="s">
        <v>1357</v>
      </c>
      <c r="P33" t="s">
        <v>1383</v>
      </c>
      <c r="Q33" s="2" t="s">
        <v>1400</v>
      </c>
    </row>
    <row r="34" spans="1:17" x14ac:dyDescent="0.25">
      <c r="A34" s="2">
        <f>IF(ISBLANK(D34),"",COUNTA($B$2:B34))</f>
        <v>33</v>
      </c>
      <c r="B34" s="2">
        <f t="shared" si="0"/>
        <v>10000</v>
      </c>
      <c r="C34" s="4">
        <f t="shared" si="6"/>
        <v>11000</v>
      </c>
      <c r="D34" s="53" t="s">
        <v>671</v>
      </c>
      <c r="F34">
        <f t="shared" si="1"/>
        <v>13</v>
      </c>
      <c r="G34" s="2" t="str">
        <f t="shared" si="7"/>
        <v>CAMERON DAVIS</v>
      </c>
      <c r="H34" s="2" t="str">
        <f t="shared" ref="H34:H65" si="10">IF(ISBLANK(J34),0,IF(ISNUMBER(SEARCH("+",J34)),RIGHT(J34,LEN(J34)-SEARCH("+",J34,1)),RIGHT(J34,LEN(J34)-SEARCH("-",J34,1)+1)))</f>
        <v>11000</v>
      </c>
      <c r="I34">
        <f t="shared" si="4"/>
        <v>19</v>
      </c>
      <c r="J34" s="70" t="s">
        <v>1433</v>
      </c>
      <c r="O34" t="s">
        <v>645</v>
      </c>
      <c r="P34" t="s">
        <v>1384</v>
      </c>
      <c r="Q34" s="2" t="s">
        <v>787</v>
      </c>
    </row>
    <row r="35" spans="1:17" x14ac:dyDescent="0.25">
      <c r="A35" s="2">
        <f>IF(ISBLANK(D35),"",COUNTA($B$2:B35))</f>
        <v>34</v>
      </c>
      <c r="B35" s="2">
        <f t="shared" si="0"/>
        <v>10000</v>
      </c>
      <c r="C35" s="4">
        <f t="shared" si="6"/>
        <v>11000</v>
      </c>
      <c r="D35" s="53" t="s">
        <v>1356</v>
      </c>
      <c r="F35">
        <f t="shared" si="1"/>
        <v>12</v>
      </c>
      <c r="G35" s="2" t="str">
        <f t="shared" si="7"/>
        <v>LUDVIG ABERG</v>
      </c>
      <c r="H35" s="2" t="str">
        <f t="shared" si="10"/>
        <v>11000</v>
      </c>
      <c r="I35">
        <f t="shared" si="4"/>
        <v>18</v>
      </c>
      <c r="J35" s="70" t="s">
        <v>1434</v>
      </c>
      <c r="O35" t="s">
        <v>673</v>
      </c>
      <c r="P35" t="s">
        <v>1381</v>
      </c>
      <c r="Q35" s="2" t="s">
        <v>1399</v>
      </c>
    </row>
    <row r="36" spans="1:17" x14ac:dyDescent="0.25">
      <c r="A36" s="2">
        <f>IF(ISBLANK(D36),"",COUNTA($B$2:B36))</f>
        <v>35</v>
      </c>
      <c r="B36" s="2">
        <f t="shared" si="0"/>
        <v>10000</v>
      </c>
      <c r="C36" s="4">
        <f t="shared" si="6"/>
        <v>11000</v>
      </c>
      <c r="D36" s="53" t="s">
        <v>687</v>
      </c>
      <c r="F36">
        <f t="shared" si="1"/>
        <v>14</v>
      </c>
      <c r="G36" s="2" t="str">
        <f t="shared" si="7"/>
        <v>AUSTIN ECKROAT</v>
      </c>
      <c r="H36" s="2" t="str">
        <f t="shared" si="10"/>
        <v>11000</v>
      </c>
      <c r="I36">
        <f t="shared" si="4"/>
        <v>20</v>
      </c>
      <c r="J36" s="70" t="s">
        <v>1435</v>
      </c>
      <c r="O36" t="s">
        <v>668</v>
      </c>
      <c r="P36" t="s">
        <v>1379</v>
      </c>
      <c r="Q36" s="2" t="s">
        <v>1397</v>
      </c>
    </row>
    <row r="37" spans="1:17" x14ac:dyDescent="0.25">
      <c r="A37" s="2">
        <f>IF(ISBLANK(D37),"",COUNTA($B$2:B37))</f>
        <v>36</v>
      </c>
      <c r="B37" s="2">
        <f t="shared" si="0"/>
        <v>10000</v>
      </c>
      <c r="C37" s="4">
        <f t="shared" si="6"/>
        <v>12500</v>
      </c>
      <c r="D37" s="53" t="s">
        <v>1355</v>
      </c>
      <c r="F37">
        <f t="shared" si="1"/>
        <v>13</v>
      </c>
      <c r="G37" s="2" t="str">
        <f t="shared" si="7"/>
        <v>BYEONG-HUN AN</v>
      </c>
      <c r="H37" s="2" t="str">
        <f t="shared" si="10"/>
        <v>12500</v>
      </c>
      <c r="I37">
        <f t="shared" si="4"/>
        <v>19</v>
      </c>
      <c r="J37" s="70" t="s">
        <v>1436</v>
      </c>
      <c r="O37" t="s">
        <v>651</v>
      </c>
      <c r="P37" t="s">
        <v>1368</v>
      </c>
      <c r="Q37" s="2" t="s">
        <v>785</v>
      </c>
    </row>
    <row r="38" spans="1:17" x14ac:dyDescent="0.25">
      <c r="A38" s="2">
        <f>IF(ISBLANK(D38),"",COUNTA($B$2:B38))</f>
        <v>37</v>
      </c>
      <c r="B38" s="2">
        <f t="shared" si="0"/>
        <v>10000</v>
      </c>
      <c r="C38" s="4">
        <f>IF(ISERROR(_xlfn.NUMBERVALUE(VLOOKUP(D38,G:H,2,0))),"NO",_xlfn.NUMBERVALUE(VLOOKUP(D38,G:H,2,0)))</f>
        <v>12500</v>
      </c>
      <c r="D38" s="53" t="s">
        <v>646</v>
      </c>
      <c r="F38">
        <f t="shared" si="1"/>
        <v>12</v>
      </c>
      <c r="G38" s="2" t="str">
        <f t="shared" si="7"/>
        <v>SEAMUS POWER</v>
      </c>
      <c r="H38" s="2" t="str">
        <f t="shared" si="10"/>
        <v>12500</v>
      </c>
      <c r="I38">
        <f t="shared" si="4"/>
        <v>18</v>
      </c>
      <c r="J38" s="70" t="s">
        <v>1437</v>
      </c>
      <c r="O38" t="s">
        <v>641</v>
      </c>
      <c r="P38" t="s">
        <v>1362</v>
      </c>
      <c r="Q38" s="2" t="s">
        <v>1389</v>
      </c>
    </row>
    <row r="39" spans="1:17" x14ac:dyDescent="0.25">
      <c r="A39" s="2">
        <f>IF(ISBLANK(D39),"",COUNTA($B$2:B39))</f>
        <v>38</v>
      </c>
      <c r="B39" s="2">
        <f t="shared" si="0"/>
        <v>10000</v>
      </c>
      <c r="C39" s="4">
        <f t="shared" si="6"/>
        <v>12500</v>
      </c>
      <c r="D39" s="53" t="s">
        <v>674</v>
      </c>
      <c r="F39">
        <f t="shared" si="1"/>
        <v>13</v>
      </c>
      <c r="G39" s="2" t="str">
        <f t="shared" si="7"/>
        <v>KURT KITAYAMA</v>
      </c>
      <c r="H39" s="2" t="str">
        <f t="shared" si="10"/>
        <v>12500</v>
      </c>
      <c r="I39">
        <f t="shared" si="4"/>
        <v>19</v>
      </c>
      <c r="J39" s="70" t="s">
        <v>1438</v>
      </c>
      <c r="O39" t="s">
        <v>642</v>
      </c>
      <c r="P39" t="s">
        <v>1385</v>
      </c>
      <c r="Q39" s="2" t="s">
        <v>495</v>
      </c>
    </row>
    <row r="40" spans="1:17" x14ac:dyDescent="0.25">
      <c r="A40" s="2">
        <f>IF(ISBLANK(D40),"",COUNTA($B$2:B40))</f>
        <v>39</v>
      </c>
      <c r="B40" s="2">
        <f t="shared" si="0"/>
        <v>10000</v>
      </c>
      <c r="C40" s="4">
        <f t="shared" si="6"/>
        <v>12500</v>
      </c>
      <c r="D40" s="53" t="s">
        <v>659</v>
      </c>
      <c r="F40">
        <f t="shared" si="1"/>
        <v>15</v>
      </c>
      <c r="G40" s="2" t="str">
        <f t="shared" si="7"/>
        <v>KYOUNG-HOON LEE</v>
      </c>
      <c r="H40" s="2" t="str">
        <f t="shared" si="10"/>
        <v>12500</v>
      </c>
      <c r="I40">
        <f t="shared" si="4"/>
        <v>21</v>
      </c>
      <c r="J40" s="70" t="s">
        <v>1439</v>
      </c>
      <c r="O40" t="s">
        <v>669</v>
      </c>
      <c r="P40" t="s">
        <v>1386</v>
      </c>
      <c r="Q40" s="2" t="s">
        <v>786</v>
      </c>
    </row>
    <row r="41" spans="1:17" x14ac:dyDescent="0.25">
      <c r="A41" s="2">
        <f>IF(ISBLANK(D41),"",COUNTA($B$2:B41))</f>
        <v>40</v>
      </c>
      <c r="B41" s="2">
        <f t="shared" si="0"/>
        <v>10000</v>
      </c>
      <c r="C41" s="4">
        <f t="shared" si="6"/>
        <v>12500</v>
      </c>
      <c r="D41" s="53" t="s">
        <v>673</v>
      </c>
      <c r="F41">
        <f t="shared" si="1"/>
        <v>12</v>
      </c>
      <c r="G41" s="2" t="str">
        <f t="shared" si="7"/>
        <v>TAYLOR MOORE</v>
      </c>
      <c r="H41" s="2" t="str">
        <f t="shared" si="10"/>
        <v>12500</v>
      </c>
      <c r="I41">
        <f t="shared" si="4"/>
        <v>18</v>
      </c>
      <c r="J41" s="70" t="s">
        <v>1440</v>
      </c>
      <c r="O41" t="s">
        <v>637</v>
      </c>
      <c r="P41" t="s">
        <v>1377</v>
      </c>
      <c r="Q41" s="2" t="s">
        <v>790</v>
      </c>
    </row>
    <row r="42" spans="1:17" x14ac:dyDescent="0.25">
      <c r="A42" s="2">
        <f>IF(ISBLANK(D42),"",COUNTA($B$2:B42))</f>
        <v>41</v>
      </c>
      <c r="B42" s="2">
        <f t="shared" si="0"/>
        <v>10000</v>
      </c>
      <c r="C42" s="4">
        <f t="shared" si="6"/>
        <v>12500</v>
      </c>
      <c r="D42" s="53" t="s">
        <v>661</v>
      </c>
      <c r="F42">
        <f t="shared" si="1"/>
        <v>15</v>
      </c>
      <c r="G42" s="2" t="str">
        <f t="shared" si="7"/>
        <v>PATRICK RODGERS</v>
      </c>
      <c r="H42" s="2" t="str">
        <f t="shared" si="10"/>
        <v>12500</v>
      </c>
      <c r="I42">
        <f t="shared" si="4"/>
        <v>21</v>
      </c>
      <c r="J42" s="73" t="s">
        <v>1441</v>
      </c>
    </row>
    <row r="43" spans="1:17" x14ac:dyDescent="0.25">
      <c r="A43" s="2">
        <f>IF(ISBLANK(D43),"",COUNTA($B$2:B43))</f>
        <v>42</v>
      </c>
      <c r="B43" s="2">
        <f t="shared" si="0"/>
        <v>10000</v>
      </c>
      <c r="C43" s="4">
        <f t="shared" si="6"/>
        <v>12500</v>
      </c>
      <c r="D43" s="53" t="s">
        <v>678</v>
      </c>
      <c r="F43">
        <f t="shared" si="1"/>
        <v>9</v>
      </c>
      <c r="G43" s="2" t="str">
        <f t="shared" si="7"/>
        <v>ERIC COLE</v>
      </c>
      <c r="H43" s="2" t="str">
        <f t="shared" si="10"/>
        <v>12500</v>
      </c>
      <c r="I43">
        <f t="shared" si="4"/>
        <v>15</v>
      </c>
      <c r="J43" s="73" t="s">
        <v>1442</v>
      </c>
    </row>
    <row r="44" spans="1:17" x14ac:dyDescent="0.25">
      <c r="A44" s="2">
        <f>IF(ISBLANK(D44),"",COUNTA($B$2:B44))</f>
        <v>43</v>
      </c>
      <c r="B44" s="2">
        <f t="shared" si="0"/>
        <v>10000</v>
      </c>
      <c r="C44" s="4">
        <f t="shared" si="6"/>
        <v>14000</v>
      </c>
      <c r="D44" s="53" t="s">
        <v>676</v>
      </c>
      <c r="F44">
        <f t="shared" si="1"/>
        <v>8</v>
      </c>
      <c r="G44" s="2" t="str">
        <f t="shared" si="7"/>
        <v>TOM HOGE</v>
      </c>
      <c r="H44" s="2" t="str">
        <f t="shared" si="10"/>
        <v>14000</v>
      </c>
      <c r="I44">
        <f t="shared" si="4"/>
        <v>14</v>
      </c>
      <c r="J44" s="73" t="s">
        <v>1443</v>
      </c>
    </row>
    <row r="45" spans="1:17" x14ac:dyDescent="0.25">
      <c r="A45" s="2">
        <f>IF(ISBLANK(D45),"",COUNTA($B$2:B45))</f>
        <v>44</v>
      </c>
      <c r="B45" s="2">
        <f t="shared" si="0"/>
        <v>10000</v>
      </c>
      <c r="C45" s="4">
        <f t="shared" si="6"/>
        <v>14000</v>
      </c>
      <c r="D45" s="53" t="s">
        <v>1553</v>
      </c>
      <c r="F45">
        <f t="shared" si="1"/>
        <v>9</v>
      </c>
      <c r="G45" s="2" t="str">
        <f t="shared" si="7"/>
        <v>AARON RAI</v>
      </c>
      <c r="H45" s="2" t="str">
        <f t="shared" si="10"/>
        <v>14000</v>
      </c>
      <c r="I45">
        <f t="shared" si="4"/>
        <v>15</v>
      </c>
      <c r="J45" s="73" t="s">
        <v>1444</v>
      </c>
    </row>
    <row r="46" spans="1:17" x14ac:dyDescent="0.25">
      <c r="A46" s="2">
        <f>IF(ISBLANK(D46),"",COUNTA($B$2:B46))</f>
        <v>45</v>
      </c>
      <c r="B46" s="2">
        <f t="shared" si="0"/>
        <v>10000</v>
      </c>
      <c r="C46" s="4">
        <f t="shared" si="6"/>
        <v>14000</v>
      </c>
      <c r="D46" s="53" t="s">
        <v>679</v>
      </c>
      <c r="F46">
        <f t="shared" si="1"/>
        <v>15</v>
      </c>
      <c r="G46" s="2" t="str">
        <f t="shared" si="7"/>
        <v>EMILIANO GRILLO</v>
      </c>
      <c r="H46" s="2" t="str">
        <f t="shared" si="10"/>
        <v>14000</v>
      </c>
      <c r="I46">
        <f t="shared" si="4"/>
        <v>21</v>
      </c>
      <c r="J46" s="73" t="s">
        <v>1445</v>
      </c>
    </row>
    <row r="47" spans="1:17" x14ac:dyDescent="0.25">
      <c r="A47" s="2">
        <f>IF(ISBLANK(D47),"",COUNTA($B$2:B47))</f>
        <v>46</v>
      </c>
      <c r="B47" s="2">
        <f t="shared" si="0"/>
        <v>10000</v>
      </c>
      <c r="C47" s="4">
        <f t="shared" si="6"/>
        <v>15000</v>
      </c>
      <c r="D47" s="53" t="s">
        <v>675</v>
      </c>
      <c r="F47">
        <f t="shared" si="1"/>
        <v>13</v>
      </c>
      <c r="G47" s="2" t="str">
        <f t="shared" si="7"/>
        <v>LUCAS HERBERT</v>
      </c>
      <c r="H47" s="2" t="str">
        <f t="shared" si="10"/>
        <v>15000</v>
      </c>
      <c r="I47">
        <f t="shared" si="4"/>
        <v>19</v>
      </c>
      <c r="J47" s="73" t="s">
        <v>1446</v>
      </c>
    </row>
    <row r="48" spans="1:17" x14ac:dyDescent="0.25">
      <c r="A48" s="2">
        <f>IF(ISBLANK(D48),"",COUNTA($B$2:B48))</f>
        <v>47</v>
      </c>
      <c r="B48" s="2">
        <f t="shared" si="0"/>
        <v>10000</v>
      </c>
      <c r="C48" s="4">
        <f t="shared" si="6"/>
        <v>15000</v>
      </c>
      <c r="D48" s="53" t="s">
        <v>1554</v>
      </c>
      <c r="F48">
        <f t="shared" si="1"/>
        <v>23</v>
      </c>
      <c r="G48" s="2" t="str">
        <f t="shared" si="7"/>
        <v>CHRISTIAAN BEZUIDENHOUT</v>
      </c>
      <c r="H48" s="2" t="str">
        <f t="shared" si="10"/>
        <v>15000</v>
      </c>
      <c r="I48">
        <f t="shared" si="4"/>
        <v>29</v>
      </c>
      <c r="J48" s="73" t="s">
        <v>1447</v>
      </c>
    </row>
    <row r="49" spans="1:16" x14ac:dyDescent="0.25">
      <c r="A49" s="2">
        <f>IF(ISBLANK(D49),"",COUNTA($B$2:B49))</f>
        <v>48</v>
      </c>
      <c r="B49" s="2">
        <f t="shared" si="0"/>
        <v>10000</v>
      </c>
      <c r="C49" s="4">
        <f t="shared" si="6"/>
        <v>15000</v>
      </c>
      <c r="D49" s="53" t="s">
        <v>1357</v>
      </c>
      <c r="F49">
        <f t="shared" si="1"/>
        <v>14</v>
      </c>
      <c r="G49" s="2" t="str">
        <f t="shared" si="7"/>
        <v>STEPHAN JAEGER</v>
      </c>
      <c r="H49" s="2" t="str">
        <f t="shared" si="10"/>
        <v>15000</v>
      </c>
      <c r="I49">
        <f t="shared" si="4"/>
        <v>20</v>
      </c>
      <c r="J49" s="73" t="s">
        <v>1448</v>
      </c>
    </row>
    <row r="50" spans="1:16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10000</v>
      </c>
      <c r="C50" s="4">
        <f t="shared" si="6"/>
        <v>15000</v>
      </c>
      <c r="D50" s="53" t="s">
        <v>680</v>
      </c>
      <c r="F50">
        <f t="shared" si="1"/>
        <v>11</v>
      </c>
      <c r="G50" s="2" t="str">
        <f t="shared" si="7"/>
        <v>J.T. POSTON</v>
      </c>
      <c r="H50" s="2" t="str">
        <f t="shared" si="10"/>
        <v>15000</v>
      </c>
      <c r="I50">
        <f t="shared" si="4"/>
        <v>17</v>
      </c>
      <c r="J50" s="73" t="s">
        <v>1449</v>
      </c>
    </row>
    <row r="51" spans="1:16" x14ac:dyDescent="0.25">
      <c r="A51" s="2">
        <f>IF(ISBLANK(D51),"",COUNTA($B$2:B51))</f>
        <v>50</v>
      </c>
      <c r="B51" s="2">
        <f t="shared" ref="B51:B114" si="11">IF(C51="NO","0",IF(C51&gt;=11000,10000,ROUND(IF((SIGN(C51)=-1),C51*(1+$E$1/100),C51*(1-$E$1/100)),0)))</f>
        <v>10000</v>
      </c>
      <c r="C51" s="4">
        <f t="shared" si="6"/>
        <v>15000</v>
      </c>
      <c r="D51" s="53" t="s">
        <v>1555</v>
      </c>
      <c r="F51">
        <f t="shared" si="1"/>
        <v>12</v>
      </c>
      <c r="G51" s="2" t="str">
        <f t="shared" si="7"/>
        <v>BRENDON TODD</v>
      </c>
      <c r="H51" s="2" t="str">
        <f t="shared" si="10"/>
        <v>15000</v>
      </c>
      <c r="I51">
        <f t="shared" si="4"/>
        <v>18</v>
      </c>
      <c r="J51" s="73" t="s">
        <v>1450</v>
      </c>
    </row>
    <row r="52" spans="1:16" x14ac:dyDescent="0.25">
      <c r="A52" s="2">
        <f>IF(ISBLANK(D52),"",COUNTA($B$2:B52))</f>
        <v>51</v>
      </c>
      <c r="B52" s="2">
        <f t="shared" si="11"/>
        <v>10000</v>
      </c>
      <c r="C52" s="4">
        <f t="shared" si="6"/>
        <v>15000</v>
      </c>
      <c r="D52" s="53" t="s">
        <v>1556</v>
      </c>
      <c r="F52">
        <f t="shared" si="1"/>
        <v>11</v>
      </c>
      <c r="G52" s="2" t="str">
        <f t="shared" si="7"/>
        <v>WILL GORDON</v>
      </c>
      <c r="H52" s="2" t="str">
        <f t="shared" si="10"/>
        <v>15000</v>
      </c>
      <c r="I52">
        <f t="shared" si="4"/>
        <v>17</v>
      </c>
      <c r="J52" s="73" t="s">
        <v>1451</v>
      </c>
    </row>
    <row r="53" spans="1:16" x14ac:dyDescent="0.25">
      <c r="A53" s="2">
        <f>IF(ISBLANK(D53),"",COUNTA($B$2:B53))</f>
        <v>52</v>
      </c>
      <c r="B53" s="2">
        <f t="shared" si="11"/>
        <v>10000</v>
      </c>
      <c r="C53" s="4">
        <f t="shared" si="6"/>
        <v>15000</v>
      </c>
      <c r="D53" s="53" t="s">
        <v>1557</v>
      </c>
      <c r="F53">
        <f t="shared" si="1"/>
        <v>10</v>
      </c>
      <c r="G53" s="2" t="str">
        <f>UPPER(IF(ISBLANK(J53),"",IF(ISNUMBER(SEARCH("+",J53)),LEFT(J53,SEARCH("+",J53,1)-1),LEFT(J53,SEARCH("-",J53,1)-1))))</f>
        <v>BRANDON WU</v>
      </c>
      <c r="H53" s="2" t="str">
        <f t="shared" si="10"/>
        <v>15000</v>
      </c>
      <c r="I53">
        <f t="shared" si="4"/>
        <v>16</v>
      </c>
      <c r="J53" s="73" t="s">
        <v>1452</v>
      </c>
    </row>
    <row r="54" spans="1:16" x14ac:dyDescent="0.25">
      <c r="A54" s="2">
        <f>IF(ISBLANK(D54),"",COUNTA($B$2:B54))</f>
        <v>53</v>
      </c>
      <c r="B54" s="2">
        <f t="shared" si="11"/>
        <v>10000</v>
      </c>
      <c r="C54" s="4">
        <f t="shared" si="6"/>
        <v>15000</v>
      </c>
      <c r="D54" s="53" t="s">
        <v>677</v>
      </c>
      <c r="F54">
        <f t="shared" si="1"/>
        <v>13</v>
      </c>
      <c r="G54" s="2" t="str">
        <f t="shared" si="7"/>
        <v>ANDREW PUTNAM</v>
      </c>
      <c r="H54" s="2" t="str">
        <f t="shared" si="10"/>
        <v>15000</v>
      </c>
      <c r="I54">
        <f t="shared" si="4"/>
        <v>19</v>
      </c>
      <c r="J54" s="73" t="s">
        <v>1453</v>
      </c>
    </row>
    <row r="55" spans="1:16" x14ac:dyDescent="0.25">
      <c r="A55" s="2">
        <f>IF(ISBLANK(D55),"",COUNTA($B$2:B55))</f>
        <v>54</v>
      </c>
      <c r="B55" s="2">
        <f t="shared" si="11"/>
        <v>10000</v>
      </c>
      <c r="C55" s="4">
        <f t="shared" si="6"/>
        <v>15000</v>
      </c>
      <c r="D55" s="53" t="s">
        <v>682</v>
      </c>
      <c r="F55">
        <f t="shared" si="1"/>
        <v>11</v>
      </c>
      <c r="G55" s="2" t="str">
        <f t="shared" si="7"/>
        <v>SEPP STRAKA</v>
      </c>
      <c r="H55" s="2" t="str">
        <f t="shared" si="10"/>
        <v>15000</v>
      </c>
      <c r="I55">
        <f t="shared" si="4"/>
        <v>17</v>
      </c>
      <c r="J55" s="73" t="s">
        <v>1454</v>
      </c>
    </row>
    <row r="56" spans="1:16" x14ac:dyDescent="0.25">
      <c r="A56" s="2">
        <f>IF(ISBLANK(D56),"",COUNTA($B$2:B56))</f>
        <v>55</v>
      </c>
      <c r="B56" s="2">
        <f t="shared" si="11"/>
        <v>10000</v>
      </c>
      <c r="C56" s="4">
        <f t="shared" si="6"/>
        <v>16000</v>
      </c>
      <c r="D56" s="53" t="s">
        <v>1558</v>
      </c>
      <c r="F56">
        <f t="shared" si="1"/>
        <v>11</v>
      </c>
      <c r="G56" s="2" t="str">
        <f t="shared" si="7"/>
        <v>DAVIS RILEY</v>
      </c>
      <c r="H56" s="2" t="str">
        <f t="shared" si="10"/>
        <v>16000</v>
      </c>
      <c r="I56">
        <f t="shared" si="4"/>
        <v>17</v>
      </c>
      <c r="J56" s="73" t="s">
        <v>1455</v>
      </c>
    </row>
    <row r="57" spans="1:16" x14ac:dyDescent="0.25">
      <c r="A57" s="2">
        <f>IF(ISBLANK(D57),"",COUNTA($B$2:B57))</f>
        <v>56</v>
      </c>
      <c r="B57" s="2">
        <f t="shared" si="11"/>
        <v>10000</v>
      </c>
      <c r="C57" s="4">
        <f t="shared" si="6"/>
        <v>17500</v>
      </c>
      <c r="D57" s="53" t="s">
        <v>1559</v>
      </c>
      <c r="F57">
        <f t="shared" si="1"/>
        <v>10</v>
      </c>
      <c r="G57" s="2" t="str">
        <f t="shared" si="7"/>
        <v>J.J. SPAUN</v>
      </c>
      <c r="H57" s="2" t="str">
        <f t="shared" si="10"/>
        <v>17500</v>
      </c>
      <c r="I57">
        <f t="shared" si="4"/>
        <v>16</v>
      </c>
      <c r="J57" s="73" t="s">
        <v>1456</v>
      </c>
    </row>
    <row r="58" spans="1:16" x14ac:dyDescent="0.25">
      <c r="A58" s="2">
        <f>IF(ISBLANK(D58),"",COUNTA($B$2:B58))</f>
        <v>57</v>
      </c>
      <c r="B58" s="2">
        <f t="shared" si="11"/>
        <v>10000</v>
      </c>
      <c r="C58" s="4">
        <f t="shared" si="6"/>
        <v>17500</v>
      </c>
      <c r="D58" s="53" t="s">
        <v>1560</v>
      </c>
      <c r="F58">
        <f t="shared" si="1"/>
        <v>12</v>
      </c>
      <c r="G58" s="2" t="str">
        <f t="shared" si="7"/>
        <v>BEAU HOSSLER</v>
      </c>
      <c r="H58" s="2" t="str">
        <f t="shared" si="10"/>
        <v>17500</v>
      </c>
      <c r="I58">
        <f t="shared" si="4"/>
        <v>18</v>
      </c>
      <c r="J58" s="73" t="s">
        <v>1457</v>
      </c>
    </row>
    <row r="59" spans="1:16" x14ac:dyDescent="0.25">
      <c r="A59" s="2">
        <f>IF(ISBLANK(D59),"",COUNTA($B$2:B59))</f>
        <v>58</v>
      </c>
      <c r="B59" s="2">
        <f t="shared" si="11"/>
        <v>10000</v>
      </c>
      <c r="C59" s="4">
        <f t="shared" si="6"/>
        <v>17500</v>
      </c>
      <c r="D59" s="53" t="s">
        <v>1561</v>
      </c>
      <c r="F59">
        <f t="shared" si="1"/>
        <v>12</v>
      </c>
      <c r="G59" s="2" t="str">
        <f t="shared" si="7"/>
        <v>ALEX SMALLEY</v>
      </c>
      <c r="H59" s="2" t="str">
        <f t="shared" si="10"/>
        <v>17500</v>
      </c>
      <c r="I59">
        <f t="shared" si="4"/>
        <v>18</v>
      </c>
      <c r="J59" s="73" t="s">
        <v>1458</v>
      </c>
    </row>
    <row r="60" spans="1:16" x14ac:dyDescent="0.25">
      <c r="A60" s="2">
        <f>IF(ISBLANK(D60),"",COUNTA($B$2:B60))</f>
        <v>59</v>
      </c>
      <c r="B60" s="2">
        <f t="shared" si="11"/>
        <v>10000</v>
      </c>
      <c r="C60" s="4">
        <f t="shared" si="6"/>
        <v>17500</v>
      </c>
      <c r="D60" s="53" t="s">
        <v>1562</v>
      </c>
      <c r="F60">
        <f t="shared" si="1"/>
        <v>12</v>
      </c>
      <c r="G60" s="2" t="str">
        <f t="shared" si="7"/>
        <v>THOMAS DETRY</v>
      </c>
      <c r="H60" s="2" t="str">
        <f t="shared" si="10"/>
        <v>17500</v>
      </c>
      <c r="I60">
        <f t="shared" si="4"/>
        <v>18</v>
      </c>
      <c r="J60" s="73" t="s">
        <v>1459</v>
      </c>
    </row>
    <row r="61" spans="1:16" x14ac:dyDescent="0.25">
      <c r="A61" s="2">
        <f>IF(ISBLANK(D61),"",COUNTA($B$2:B61))</f>
        <v>60</v>
      </c>
      <c r="B61" s="2">
        <f t="shared" si="11"/>
        <v>10000</v>
      </c>
      <c r="C61" s="4">
        <f t="shared" si="6"/>
        <v>17500</v>
      </c>
      <c r="D61" s="53" t="s">
        <v>684</v>
      </c>
      <c r="F61">
        <f t="shared" si="1"/>
        <v>13</v>
      </c>
      <c r="G61" s="2" t="str">
        <f t="shared" si="7"/>
        <v>ADAM SVENSSON</v>
      </c>
      <c r="H61" s="2" t="str">
        <f t="shared" si="10"/>
        <v>17500</v>
      </c>
      <c r="I61">
        <f t="shared" si="4"/>
        <v>19</v>
      </c>
      <c r="J61" s="73" t="s">
        <v>1460</v>
      </c>
      <c r="P61" s="1"/>
    </row>
    <row r="62" spans="1:16" x14ac:dyDescent="0.25">
      <c r="A62" s="2">
        <f>IF(ISBLANK(D62),"",COUNTA($B$2:B62))</f>
        <v>61</v>
      </c>
      <c r="B62" s="2">
        <f t="shared" si="11"/>
        <v>10000</v>
      </c>
      <c r="C62" s="4">
        <f t="shared" si="6"/>
        <v>17500</v>
      </c>
      <c r="D62" s="53" t="s">
        <v>681</v>
      </c>
      <c r="F62">
        <f t="shared" si="1"/>
        <v>10</v>
      </c>
      <c r="G62" s="2" t="str">
        <f t="shared" si="7"/>
        <v>JUSTIN SUH</v>
      </c>
      <c r="H62" s="2" t="str">
        <f t="shared" si="10"/>
        <v>17500</v>
      </c>
      <c r="I62">
        <f t="shared" si="4"/>
        <v>16</v>
      </c>
      <c r="J62" s="73" t="s">
        <v>1461</v>
      </c>
    </row>
    <row r="63" spans="1:16" x14ac:dyDescent="0.25">
      <c r="A63" s="2">
        <f>IF(ISBLANK(D63),"",COUNTA($B$2:B63))</f>
        <v>62</v>
      </c>
      <c r="B63" s="2">
        <f t="shared" si="11"/>
        <v>10000</v>
      </c>
      <c r="C63" s="4">
        <f t="shared" si="6"/>
        <v>17500</v>
      </c>
      <c r="D63" s="53" t="s">
        <v>650</v>
      </c>
      <c r="F63">
        <f t="shared" si="1"/>
        <v>14</v>
      </c>
      <c r="G63" s="2" t="str">
        <f t="shared" si="7"/>
        <v>BILLY HORSCHEL</v>
      </c>
      <c r="H63" s="2" t="str">
        <f t="shared" si="10"/>
        <v>17500</v>
      </c>
      <c r="I63">
        <f t="shared" si="4"/>
        <v>20</v>
      </c>
      <c r="J63" s="73" t="s">
        <v>1462</v>
      </c>
    </row>
    <row r="64" spans="1:16" x14ac:dyDescent="0.25">
      <c r="A64" s="2">
        <f>IF(ISBLANK(D64),"",COUNTA($B$2:B64))</f>
        <v>63</v>
      </c>
      <c r="B64" s="2">
        <f t="shared" si="11"/>
        <v>10000</v>
      </c>
      <c r="C64" s="4">
        <f t="shared" si="6"/>
        <v>17500</v>
      </c>
      <c r="D64" s="53" t="s">
        <v>683</v>
      </c>
      <c r="F64">
        <f t="shared" si="1"/>
        <v>11</v>
      </c>
      <c r="G64" s="2" t="str">
        <f t="shared" si="7"/>
        <v>ADAM SCHENK</v>
      </c>
      <c r="H64" s="2" t="str">
        <f t="shared" si="10"/>
        <v>17500</v>
      </c>
      <c r="I64">
        <f t="shared" si="4"/>
        <v>17</v>
      </c>
      <c r="J64" s="73" t="s">
        <v>1463</v>
      </c>
    </row>
    <row r="65" spans="1:10" x14ac:dyDescent="0.25">
      <c r="A65" s="2">
        <f>IF(ISBLANK(D65),"",COUNTA($B$2:B65))</f>
        <v>64</v>
      </c>
      <c r="B65" s="2">
        <f t="shared" si="11"/>
        <v>10000</v>
      </c>
      <c r="C65" s="4">
        <f t="shared" si="6"/>
        <v>19000</v>
      </c>
      <c r="D65" s="53" t="s">
        <v>1563</v>
      </c>
      <c r="F65">
        <f t="shared" si="1"/>
        <v>8</v>
      </c>
      <c r="G65" s="2" t="str">
        <f t="shared" si="7"/>
        <v>C.T. PAN</v>
      </c>
      <c r="H65" s="2" t="str">
        <f t="shared" si="10"/>
        <v>19000</v>
      </c>
      <c r="I65">
        <f t="shared" si="4"/>
        <v>14</v>
      </c>
      <c r="J65" s="73" t="s">
        <v>1464</v>
      </c>
    </row>
    <row r="66" spans="1:10" x14ac:dyDescent="0.25">
      <c r="A66" s="2">
        <f>IF(ISBLANK(D66),"",COUNTA($B$2:B66))</f>
        <v>65</v>
      </c>
      <c r="B66" s="2">
        <f t="shared" si="11"/>
        <v>10000</v>
      </c>
      <c r="C66" s="4">
        <f t="shared" ref="C66:C129" si="12">IF(ISERROR(_xlfn.NUMBERVALUE(VLOOKUP(D66,G:H,2,0))),"NO",_xlfn.NUMBERVALUE(VLOOKUP(D66,G:H,2,0)))</f>
        <v>20000</v>
      </c>
      <c r="D66" s="53" t="s">
        <v>1564</v>
      </c>
      <c r="F66">
        <f t="shared" ref="F66:F129" si="13">+LEN(G66)</f>
        <v>15</v>
      </c>
      <c r="G66" s="2" t="str">
        <f t="shared" si="7"/>
        <v>JOSEPH BRAMLETT</v>
      </c>
      <c r="H66" s="2" t="str">
        <f t="shared" ref="H66:H99" si="14">IF(ISBLANK(J66),0,IF(ISNUMBER(SEARCH("+",J66)),RIGHT(J66,LEN(J66)-SEARCH("+",J66,1)),RIGHT(J66,LEN(J66)-SEARCH("-",J66,1)+1)))</f>
        <v>20000</v>
      </c>
      <c r="I66">
        <f t="shared" ref="I66:I129" si="15">+LEN(J66)</f>
        <v>21</v>
      </c>
      <c r="J66" s="73" t="s">
        <v>1465</v>
      </c>
    </row>
    <row r="67" spans="1:10" x14ac:dyDescent="0.25">
      <c r="A67" s="2">
        <f>IF(ISBLANK(D67),"",COUNTA($B$2:B67))</f>
        <v>66</v>
      </c>
      <c r="B67" s="2">
        <f t="shared" si="11"/>
        <v>10000</v>
      </c>
      <c r="C67" s="4">
        <f t="shared" si="12"/>
        <v>20000</v>
      </c>
      <c r="D67" s="53" t="s">
        <v>658</v>
      </c>
      <c r="F67">
        <f t="shared" si="13"/>
        <v>16</v>
      </c>
      <c r="G67" s="2" t="str">
        <f t="shared" ref="G67:G130" si="16">UPPER(IF(ISBLANK(J67),"",IF(ISNUMBER(SEARCH("+",J67)),LEFT(J67,SEARCH("+",J67,1)-1),LEFT(J67,SEARCH("-",J67,1)-1))))</f>
        <v>MACKENZIE HUGHES</v>
      </c>
      <c r="H67" s="2" t="str">
        <f t="shared" si="14"/>
        <v>20000</v>
      </c>
      <c r="I67">
        <f t="shared" si="15"/>
        <v>22</v>
      </c>
      <c r="J67" s="73" t="s">
        <v>1466</v>
      </c>
    </row>
    <row r="68" spans="1:10" x14ac:dyDescent="0.25">
      <c r="A68" s="2">
        <f>IF(ISBLANK(D68),"",COUNTA($B$2:B68))</f>
        <v>67</v>
      </c>
      <c r="B68" s="2">
        <f t="shared" si="11"/>
        <v>10000</v>
      </c>
      <c r="C68" s="4">
        <f t="shared" si="12"/>
        <v>20000</v>
      </c>
      <c r="D68" s="53" t="s">
        <v>1565</v>
      </c>
      <c r="F68">
        <f t="shared" si="13"/>
        <v>12</v>
      </c>
      <c r="G68" s="2" t="str">
        <f t="shared" si="16"/>
        <v>MARK HUBBARD</v>
      </c>
      <c r="H68" s="2" t="str">
        <f t="shared" si="14"/>
        <v>20000</v>
      </c>
      <c r="I68">
        <f t="shared" si="15"/>
        <v>18</v>
      </c>
      <c r="J68" s="73" t="s">
        <v>1467</v>
      </c>
    </row>
    <row r="69" spans="1:10" x14ac:dyDescent="0.25">
      <c r="A69" s="2">
        <f>IF(ISBLANK(D69),"",COUNTA($B$2:B69))</f>
        <v>68</v>
      </c>
      <c r="B69" s="2">
        <f t="shared" si="11"/>
        <v>10000</v>
      </c>
      <c r="C69" s="4">
        <f t="shared" si="12"/>
        <v>20000</v>
      </c>
      <c r="D69" s="53" t="s">
        <v>1566</v>
      </c>
      <c r="F69">
        <f t="shared" si="13"/>
        <v>10</v>
      </c>
      <c r="G69" s="2" t="str">
        <f t="shared" si="16"/>
        <v>HARRY HALL</v>
      </c>
      <c r="H69" s="2" t="str">
        <f t="shared" si="14"/>
        <v>20000</v>
      </c>
      <c r="I69">
        <f t="shared" si="15"/>
        <v>16</v>
      </c>
      <c r="J69" s="73" t="s">
        <v>1468</v>
      </c>
    </row>
    <row r="70" spans="1:10" x14ac:dyDescent="0.25">
      <c r="A70" s="2">
        <f>IF(ISBLANK(D70),"",COUNTA($B$2:B70))</f>
        <v>69</v>
      </c>
      <c r="B70" s="2">
        <f t="shared" si="11"/>
        <v>10000</v>
      </c>
      <c r="C70" s="4">
        <f t="shared" si="12"/>
        <v>20000</v>
      </c>
      <c r="D70" s="53" t="s">
        <v>700</v>
      </c>
      <c r="F70">
        <f t="shared" si="13"/>
        <v>11</v>
      </c>
      <c r="G70" s="2" t="str">
        <f t="shared" si="16"/>
        <v>SAM BENNETT</v>
      </c>
      <c r="H70" s="2" t="str">
        <f t="shared" si="14"/>
        <v>20000</v>
      </c>
      <c r="I70">
        <f t="shared" si="15"/>
        <v>17</v>
      </c>
      <c r="J70" s="73" t="s">
        <v>1469</v>
      </c>
    </row>
    <row r="71" spans="1:10" x14ac:dyDescent="0.25">
      <c r="A71" s="2">
        <f>IF(ISBLANK(D71),"",COUNTA($B$2:B71))</f>
        <v>70</v>
      </c>
      <c r="B71" s="2">
        <f t="shared" si="11"/>
        <v>10000</v>
      </c>
      <c r="C71" s="4">
        <f t="shared" si="12"/>
        <v>22500</v>
      </c>
      <c r="D71" s="53" t="s">
        <v>1567</v>
      </c>
      <c r="F71">
        <f t="shared" si="13"/>
        <v>13</v>
      </c>
      <c r="G71" s="2" t="str">
        <f t="shared" si="16"/>
        <v>GARRICK HIGGO</v>
      </c>
      <c r="H71" s="2" t="str">
        <f t="shared" si="14"/>
        <v>22500</v>
      </c>
      <c r="I71">
        <f t="shared" si="15"/>
        <v>19</v>
      </c>
      <c r="J71" s="73" t="s">
        <v>1470</v>
      </c>
    </row>
    <row r="72" spans="1:10" x14ac:dyDescent="0.25">
      <c r="A72" s="2">
        <f>IF(ISBLANK(D72),"",COUNTA($B$2:B72))</f>
        <v>71</v>
      </c>
      <c r="B72" s="2">
        <f t="shared" si="11"/>
        <v>10000</v>
      </c>
      <c r="C72" s="4">
        <f t="shared" si="12"/>
        <v>22500</v>
      </c>
      <c r="D72" s="53" t="s">
        <v>1568</v>
      </c>
      <c r="F72">
        <f t="shared" si="13"/>
        <v>10</v>
      </c>
      <c r="G72" s="2" t="str">
        <f t="shared" si="16"/>
        <v>BEN MARTIN</v>
      </c>
      <c r="H72" s="2" t="str">
        <f t="shared" si="14"/>
        <v>22500</v>
      </c>
      <c r="I72">
        <f t="shared" si="15"/>
        <v>16</v>
      </c>
      <c r="J72" s="73" t="s">
        <v>1471</v>
      </c>
    </row>
    <row r="73" spans="1:10" x14ac:dyDescent="0.25">
      <c r="A73" s="2">
        <f>IF(ISBLANK(D73),"",COUNTA($B$2:B73))</f>
        <v>72</v>
      </c>
      <c r="B73" s="2">
        <f t="shared" si="11"/>
        <v>10000</v>
      </c>
      <c r="C73" s="4">
        <f t="shared" si="12"/>
        <v>22500</v>
      </c>
      <c r="D73" s="53" t="s">
        <v>690</v>
      </c>
      <c r="F73">
        <f t="shared" si="13"/>
        <v>11</v>
      </c>
      <c r="G73" s="2" t="str">
        <f t="shared" si="16"/>
        <v>MICHAEL KIM</v>
      </c>
      <c r="H73" s="2" t="str">
        <f t="shared" si="14"/>
        <v>22500</v>
      </c>
      <c r="I73">
        <f t="shared" si="15"/>
        <v>17</v>
      </c>
      <c r="J73" s="73" t="s">
        <v>1472</v>
      </c>
    </row>
    <row r="74" spans="1:10" x14ac:dyDescent="0.25">
      <c r="A74" s="2">
        <f>IF(ISBLANK(D74),"",COUNTA($B$2:B74))</f>
        <v>73</v>
      </c>
      <c r="B74" s="2">
        <f t="shared" si="11"/>
        <v>10000</v>
      </c>
      <c r="C74" s="4">
        <f t="shared" si="12"/>
        <v>22500</v>
      </c>
      <c r="D74" s="53" t="s">
        <v>1569</v>
      </c>
      <c r="F74">
        <f t="shared" si="13"/>
        <v>11</v>
      </c>
      <c r="G74" s="2" t="str">
        <f t="shared" si="16"/>
        <v>RYAN PALMER</v>
      </c>
      <c r="H74" s="2" t="str">
        <f t="shared" si="14"/>
        <v>22500</v>
      </c>
      <c r="I74">
        <f t="shared" si="15"/>
        <v>17</v>
      </c>
      <c r="J74" s="73" t="s">
        <v>1473</v>
      </c>
    </row>
    <row r="75" spans="1:10" x14ac:dyDescent="0.25">
      <c r="A75" s="2">
        <f>IF(ISBLANK(D75),"",COUNTA($B$2:B75))</f>
        <v>74</v>
      </c>
      <c r="B75" s="2">
        <f t="shared" si="11"/>
        <v>10000</v>
      </c>
      <c r="C75" s="4">
        <f t="shared" si="12"/>
        <v>22500</v>
      </c>
      <c r="D75" s="53" t="s">
        <v>685</v>
      </c>
      <c r="F75">
        <f t="shared" si="13"/>
        <v>11</v>
      </c>
      <c r="G75" s="2" t="str">
        <f t="shared" si="16"/>
        <v>SAM STEVENS</v>
      </c>
      <c r="H75" s="2" t="str">
        <f t="shared" si="14"/>
        <v>22500</v>
      </c>
      <c r="I75">
        <f t="shared" si="15"/>
        <v>17</v>
      </c>
      <c r="J75" s="73" t="s">
        <v>1474</v>
      </c>
    </row>
    <row r="76" spans="1:10" x14ac:dyDescent="0.25">
      <c r="A76" s="2">
        <f>IF(ISBLANK(D76),"",COUNTA($B$2:B76))</f>
        <v>75</v>
      </c>
      <c r="B76" s="2">
        <f t="shared" si="11"/>
        <v>10000</v>
      </c>
      <c r="C76" s="4">
        <f t="shared" si="12"/>
        <v>22500</v>
      </c>
      <c r="D76" s="53" t="s">
        <v>688</v>
      </c>
      <c r="F76">
        <f t="shared" si="13"/>
        <v>15</v>
      </c>
      <c r="G76" s="2" t="str">
        <f t="shared" si="16"/>
        <v>TAYLOR PENDRITH</v>
      </c>
      <c r="H76" s="2" t="str">
        <f t="shared" si="14"/>
        <v>22500</v>
      </c>
      <c r="I76">
        <f t="shared" si="15"/>
        <v>21</v>
      </c>
      <c r="J76" s="73" t="s">
        <v>1475</v>
      </c>
    </row>
    <row r="77" spans="1:10" x14ac:dyDescent="0.25">
      <c r="A77" s="2">
        <f>IF(ISBLANK(D77),"",COUNTA($B$2:B77))</f>
        <v>76</v>
      </c>
      <c r="B77" s="2">
        <f t="shared" si="11"/>
        <v>10000</v>
      </c>
      <c r="C77" s="4">
        <f t="shared" si="12"/>
        <v>22500</v>
      </c>
      <c r="D77" s="53" t="s">
        <v>1570</v>
      </c>
      <c r="F77">
        <f t="shared" si="13"/>
        <v>12</v>
      </c>
      <c r="G77" s="2" t="str">
        <f t="shared" si="16"/>
        <v>NATE LASHLEY</v>
      </c>
      <c r="H77" s="2" t="str">
        <f t="shared" si="14"/>
        <v>22500</v>
      </c>
      <c r="I77">
        <f t="shared" si="15"/>
        <v>18</v>
      </c>
      <c r="J77" s="73" t="s">
        <v>1476</v>
      </c>
    </row>
    <row r="78" spans="1:10" x14ac:dyDescent="0.25">
      <c r="A78" s="2">
        <f>IF(ISBLANK(D78),"",COUNTA($B$2:B78))</f>
        <v>77</v>
      </c>
      <c r="B78" s="2">
        <f t="shared" si="11"/>
        <v>10000</v>
      </c>
      <c r="C78" s="4">
        <f t="shared" si="12"/>
        <v>22500</v>
      </c>
      <c r="D78" s="53" t="s">
        <v>1571</v>
      </c>
      <c r="F78">
        <f t="shared" si="13"/>
        <v>10</v>
      </c>
      <c r="G78" s="2" t="str">
        <f t="shared" si="16"/>
        <v>LEE HODGES</v>
      </c>
      <c r="H78" s="2" t="str">
        <f t="shared" si="14"/>
        <v>22500</v>
      </c>
      <c r="I78">
        <f t="shared" si="15"/>
        <v>16</v>
      </c>
      <c r="J78" s="73" t="s">
        <v>1477</v>
      </c>
    </row>
    <row r="79" spans="1:10" x14ac:dyDescent="0.25">
      <c r="A79" s="2">
        <f>IF(ISBLANK(D79),"",COUNTA($B$2:B79))</f>
        <v>78</v>
      </c>
      <c r="B79" s="2">
        <f t="shared" si="11"/>
        <v>10000</v>
      </c>
      <c r="C79" s="4">
        <f t="shared" si="12"/>
        <v>25000</v>
      </c>
      <c r="D79" s="53" t="s">
        <v>686</v>
      </c>
      <c r="F79">
        <f t="shared" si="13"/>
        <v>14</v>
      </c>
      <c r="G79" s="2" t="str">
        <f t="shared" si="16"/>
        <v>HAYDEN BUCKLEY</v>
      </c>
      <c r="H79" s="2" t="str">
        <f t="shared" si="14"/>
        <v>25000</v>
      </c>
      <c r="I79">
        <f t="shared" si="15"/>
        <v>20</v>
      </c>
      <c r="J79" s="73" t="s">
        <v>1478</v>
      </c>
    </row>
    <row r="80" spans="1:10" x14ac:dyDescent="0.25">
      <c r="A80" s="2">
        <f>IF(ISBLANK(D80),"",COUNTA($B$2:B80))</f>
        <v>79</v>
      </c>
      <c r="B80" s="2">
        <f t="shared" si="11"/>
        <v>10000</v>
      </c>
      <c r="C80" s="4">
        <f t="shared" si="12"/>
        <v>25000</v>
      </c>
      <c r="D80" s="53" t="s">
        <v>1572</v>
      </c>
      <c r="F80">
        <f t="shared" si="13"/>
        <v>8</v>
      </c>
      <c r="G80" s="2" t="str">
        <f t="shared" si="16"/>
        <v>S.H. KIM</v>
      </c>
      <c r="H80" s="2" t="str">
        <f t="shared" si="14"/>
        <v>25000</v>
      </c>
      <c r="I80">
        <f t="shared" si="15"/>
        <v>14</v>
      </c>
      <c r="J80" s="73" t="s">
        <v>1479</v>
      </c>
    </row>
    <row r="81" spans="1:10" x14ac:dyDescent="0.25">
      <c r="A81" s="2">
        <f>IF(ISBLANK(D81),"",COUNTA($B$2:B81))</f>
        <v>80</v>
      </c>
      <c r="B81" s="2">
        <f t="shared" si="11"/>
        <v>10000</v>
      </c>
      <c r="C81" s="4">
        <f t="shared" si="12"/>
        <v>25000</v>
      </c>
      <c r="D81" s="53" t="s">
        <v>1573</v>
      </c>
      <c r="F81">
        <f t="shared" si="13"/>
        <v>13</v>
      </c>
      <c r="G81" s="2" t="str">
        <f t="shared" si="16"/>
        <v>CAMERON CHAMP</v>
      </c>
      <c r="H81" s="2" t="str">
        <f t="shared" si="14"/>
        <v>25000</v>
      </c>
      <c r="I81">
        <f t="shared" si="15"/>
        <v>19</v>
      </c>
      <c r="J81" s="73" t="s">
        <v>1480</v>
      </c>
    </row>
    <row r="82" spans="1:10" x14ac:dyDescent="0.25">
      <c r="A82" s="2">
        <f>IF(ISBLANK(D82),"",COUNTA($B$2:B82))</f>
        <v>81</v>
      </c>
      <c r="B82" s="2">
        <f t="shared" si="11"/>
        <v>10000</v>
      </c>
      <c r="C82" s="4">
        <f t="shared" si="12"/>
        <v>25000</v>
      </c>
      <c r="D82" s="53" t="s">
        <v>689</v>
      </c>
      <c r="F82">
        <f t="shared" si="13"/>
        <v>9</v>
      </c>
      <c r="G82" s="2" t="str">
        <f t="shared" si="16"/>
        <v>LUKE LIST</v>
      </c>
      <c r="H82" s="2" t="str">
        <f t="shared" si="14"/>
        <v>25000</v>
      </c>
      <c r="I82">
        <f t="shared" si="15"/>
        <v>15</v>
      </c>
      <c r="J82" s="73" t="s">
        <v>1481</v>
      </c>
    </row>
    <row r="83" spans="1:10" x14ac:dyDescent="0.25">
      <c r="A83" s="2">
        <f>IF(ISBLANK(D83),"",COUNTA($B$2:B83))</f>
        <v>82</v>
      </c>
      <c r="B83" s="2">
        <f t="shared" si="11"/>
        <v>10000</v>
      </c>
      <c r="C83" s="4">
        <f t="shared" si="12"/>
        <v>25000</v>
      </c>
      <c r="D83" s="53" t="s">
        <v>1574</v>
      </c>
      <c r="F83">
        <f t="shared" si="13"/>
        <v>11</v>
      </c>
      <c r="G83" s="2" t="str">
        <f t="shared" si="16"/>
        <v>BEN GRIFFIN</v>
      </c>
      <c r="H83" s="2" t="str">
        <f t="shared" si="14"/>
        <v>25000</v>
      </c>
      <c r="I83">
        <f t="shared" si="15"/>
        <v>17</v>
      </c>
      <c r="J83" s="73" t="s">
        <v>1482</v>
      </c>
    </row>
    <row r="84" spans="1:10" x14ac:dyDescent="0.25">
      <c r="A84" s="2">
        <f>IF(ISBLANK(D84),"",COUNTA($B$2:B84))</f>
        <v>83</v>
      </c>
      <c r="B84" s="2">
        <f t="shared" si="11"/>
        <v>10000</v>
      </c>
      <c r="C84" s="4">
        <f t="shared" si="12"/>
        <v>25000</v>
      </c>
      <c r="D84" s="53" t="s">
        <v>694</v>
      </c>
      <c r="F84">
        <f t="shared" si="13"/>
        <v>20</v>
      </c>
      <c r="G84" s="2" t="str">
        <f t="shared" si="16"/>
        <v>MICHAEL THORBJORNSEN</v>
      </c>
      <c r="H84" s="2" t="str">
        <f t="shared" si="14"/>
        <v>25000</v>
      </c>
      <c r="I84">
        <f t="shared" si="15"/>
        <v>26</v>
      </c>
      <c r="J84" s="73" t="s">
        <v>1483</v>
      </c>
    </row>
    <row r="85" spans="1:10" x14ac:dyDescent="0.25">
      <c r="A85" s="2">
        <f>IF(ISBLANK(D85),"",COUNTA($B$2:B85))</f>
        <v>84</v>
      </c>
      <c r="B85" s="2">
        <f t="shared" si="11"/>
        <v>10000</v>
      </c>
      <c r="C85" s="4">
        <f t="shared" si="12"/>
        <v>25000</v>
      </c>
      <c r="D85" s="53" t="s">
        <v>662</v>
      </c>
      <c r="F85">
        <f t="shared" si="13"/>
        <v>10</v>
      </c>
      <c r="G85" s="2" t="str">
        <f t="shared" si="16"/>
        <v>NICK HARDY</v>
      </c>
      <c r="H85" s="2" t="str">
        <f t="shared" si="14"/>
        <v>25000</v>
      </c>
      <c r="I85">
        <f t="shared" si="15"/>
        <v>16</v>
      </c>
      <c r="J85" s="73" t="s">
        <v>1484</v>
      </c>
    </row>
    <row r="86" spans="1:10" x14ac:dyDescent="0.25">
      <c r="A86" s="2">
        <f>IF(ISBLANK(D86),"",COUNTA($B$2:B86))</f>
        <v>85</v>
      </c>
      <c r="B86" s="2">
        <f t="shared" si="11"/>
        <v>10000</v>
      </c>
      <c r="C86" s="4">
        <f t="shared" si="12"/>
        <v>25000</v>
      </c>
      <c r="D86" s="53" t="s">
        <v>1575</v>
      </c>
      <c r="F86">
        <f t="shared" si="13"/>
        <v>11</v>
      </c>
      <c r="G86" s="2" t="str">
        <f t="shared" si="16"/>
        <v>CHEZ REAVIE</v>
      </c>
      <c r="H86" s="2" t="str">
        <f t="shared" si="14"/>
        <v>25000</v>
      </c>
      <c r="I86">
        <f t="shared" si="15"/>
        <v>17</v>
      </c>
      <c r="J86" s="73" t="s">
        <v>1485</v>
      </c>
    </row>
    <row r="87" spans="1:10" x14ac:dyDescent="0.25">
      <c r="A87" s="2">
        <f>IF(ISBLANK(D87),"",COUNTA($B$2:B87))</f>
        <v>86</v>
      </c>
      <c r="B87" s="2">
        <f t="shared" si="11"/>
        <v>10000</v>
      </c>
      <c r="C87" s="4">
        <f t="shared" si="12"/>
        <v>27500</v>
      </c>
      <c r="D87" s="53" t="s">
        <v>1576</v>
      </c>
      <c r="F87">
        <f t="shared" si="13"/>
        <v>12</v>
      </c>
      <c r="G87" s="2" t="str">
        <f t="shared" si="16"/>
        <v>WEBB SIMPSON</v>
      </c>
      <c r="H87" s="2" t="str">
        <f t="shared" si="14"/>
        <v>27500</v>
      </c>
      <c r="I87">
        <f t="shared" si="15"/>
        <v>18</v>
      </c>
      <c r="J87" s="73" t="s">
        <v>1486</v>
      </c>
    </row>
    <row r="88" spans="1:10" x14ac:dyDescent="0.25">
      <c r="A88" s="2">
        <f>IF(ISBLANK(D88),"",COUNTA($B$2:B88))</f>
        <v>87</v>
      </c>
      <c r="B88" s="2">
        <f t="shared" si="11"/>
        <v>10000</v>
      </c>
      <c r="C88" s="4">
        <f t="shared" si="12"/>
        <v>27500</v>
      </c>
      <c r="D88" s="53" t="s">
        <v>1577</v>
      </c>
      <c r="F88">
        <f t="shared" si="13"/>
        <v>14</v>
      </c>
      <c r="G88" s="2" t="str">
        <f t="shared" si="16"/>
        <v>PATTON KIZZIRE</v>
      </c>
      <c r="H88" s="2" t="str">
        <f t="shared" si="14"/>
        <v>27500</v>
      </c>
      <c r="I88">
        <f t="shared" si="15"/>
        <v>20</v>
      </c>
      <c r="J88" s="73" t="s">
        <v>1487</v>
      </c>
    </row>
    <row r="89" spans="1:10" x14ac:dyDescent="0.25">
      <c r="A89" s="2">
        <f>IF(ISBLANK(D89),"",COUNTA($B$2:B89))</f>
        <v>88</v>
      </c>
      <c r="B89" s="2">
        <f t="shared" si="11"/>
        <v>10000</v>
      </c>
      <c r="C89" s="4">
        <f t="shared" si="12"/>
        <v>27500</v>
      </c>
      <c r="D89" s="53" t="s">
        <v>1578</v>
      </c>
      <c r="F89">
        <f t="shared" si="13"/>
        <v>12</v>
      </c>
      <c r="G89" s="2" t="str">
        <f t="shared" si="16"/>
        <v>MATT WALLACE</v>
      </c>
      <c r="H89" s="2" t="str">
        <f t="shared" si="14"/>
        <v>27500</v>
      </c>
      <c r="I89">
        <f t="shared" si="15"/>
        <v>18</v>
      </c>
      <c r="J89" s="73" t="s">
        <v>1488</v>
      </c>
    </row>
    <row r="90" spans="1:10" x14ac:dyDescent="0.25">
      <c r="A90" s="2">
        <f>IF(ISBLANK(D90),"",COUNTA($B$2:B90))</f>
        <v>89</v>
      </c>
      <c r="B90" s="2">
        <f t="shared" si="11"/>
        <v>10000</v>
      </c>
      <c r="C90" s="4">
        <f t="shared" si="12"/>
        <v>30000</v>
      </c>
      <c r="D90" s="53" t="s">
        <v>1579</v>
      </c>
      <c r="F90">
        <f t="shared" si="13"/>
        <v>8</v>
      </c>
      <c r="G90" s="2" t="str">
        <f t="shared" si="16"/>
        <v>KEVIN YU</v>
      </c>
      <c r="H90" s="2" t="str">
        <f t="shared" si="14"/>
        <v>30000</v>
      </c>
      <c r="I90">
        <f t="shared" si="15"/>
        <v>14</v>
      </c>
      <c r="J90" s="73" t="s">
        <v>1489</v>
      </c>
    </row>
    <row r="91" spans="1:10" x14ac:dyDescent="0.25">
      <c r="A91" s="2">
        <f>IF(ISBLANK(D91),"",COUNTA($B$2:B91))</f>
        <v>90</v>
      </c>
      <c r="B91" s="2">
        <f t="shared" si="11"/>
        <v>10000</v>
      </c>
      <c r="C91" s="4">
        <f t="shared" si="12"/>
        <v>30000</v>
      </c>
      <c r="D91" s="53" t="s">
        <v>692</v>
      </c>
      <c r="F91">
        <f t="shared" si="13"/>
        <v>15</v>
      </c>
      <c r="G91" s="2" t="str">
        <f t="shared" si="16"/>
        <v>SCOTT STALLINGS</v>
      </c>
      <c r="H91" s="2" t="str">
        <f t="shared" si="14"/>
        <v>30000</v>
      </c>
      <c r="I91">
        <f t="shared" si="15"/>
        <v>21</v>
      </c>
      <c r="J91" s="73" t="s">
        <v>1490</v>
      </c>
    </row>
    <row r="92" spans="1:10" x14ac:dyDescent="0.25">
      <c r="A92" s="2">
        <f>IF(ISBLANK(D92),"",COUNTA($B$2:B92))</f>
        <v>91</v>
      </c>
      <c r="B92" s="2">
        <f t="shared" si="11"/>
        <v>10000</v>
      </c>
      <c r="C92" s="4">
        <f t="shared" si="12"/>
        <v>30000</v>
      </c>
      <c r="D92" s="53" t="s">
        <v>1580</v>
      </c>
      <c r="F92">
        <f t="shared" si="13"/>
        <v>9</v>
      </c>
      <c r="G92" s="2" t="str">
        <f t="shared" si="16"/>
        <v>SAM RYDER</v>
      </c>
      <c r="H92" s="2" t="str">
        <f t="shared" si="14"/>
        <v>30000</v>
      </c>
      <c r="I92">
        <f t="shared" si="15"/>
        <v>15</v>
      </c>
      <c r="J92" s="73" t="s">
        <v>1491</v>
      </c>
    </row>
    <row r="93" spans="1:10" x14ac:dyDescent="0.25">
      <c r="A93" s="2">
        <f>IF(ISBLANK(D93),"",COUNTA($B$2:B93))</f>
        <v>92</v>
      </c>
      <c r="B93" s="2">
        <f t="shared" si="11"/>
        <v>10000</v>
      </c>
      <c r="C93" s="4">
        <f t="shared" si="12"/>
        <v>30000</v>
      </c>
      <c r="D93" s="53" t="s">
        <v>1581</v>
      </c>
      <c r="F93">
        <f t="shared" si="13"/>
        <v>9</v>
      </c>
      <c r="G93" s="2" t="str">
        <f t="shared" si="16"/>
        <v>DOUG GHIM</v>
      </c>
      <c r="H93" s="2" t="str">
        <f t="shared" si="14"/>
        <v>30000</v>
      </c>
      <c r="I93">
        <f t="shared" si="15"/>
        <v>15</v>
      </c>
      <c r="J93" s="73" t="s">
        <v>1492</v>
      </c>
    </row>
    <row r="94" spans="1:10" x14ac:dyDescent="0.25">
      <c r="A94" s="2">
        <f>IF(ISBLANK(D94),"",COUNTA($B$2:B94))</f>
        <v>93</v>
      </c>
      <c r="B94" s="2">
        <f t="shared" si="11"/>
        <v>10000</v>
      </c>
      <c r="C94" s="4">
        <f t="shared" si="12"/>
        <v>30000</v>
      </c>
      <c r="D94" s="53" t="s">
        <v>660</v>
      </c>
      <c r="F94">
        <f t="shared" si="13"/>
        <v>11</v>
      </c>
      <c r="G94" s="2" t="str">
        <f t="shared" si="16"/>
        <v>JOEL DAHMEN</v>
      </c>
      <c r="H94" s="2" t="str">
        <f t="shared" si="14"/>
        <v>30000</v>
      </c>
      <c r="I94">
        <f t="shared" si="15"/>
        <v>17</v>
      </c>
      <c r="J94" s="73" t="s">
        <v>1493</v>
      </c>
    </row>
    <row r="95" spans="1:10" x14ac:dyDescent="0.25">
      <c r="A95" s="2">
        <f>IF(ISBLANK(D95),"",COUNTA($B$2:B95))</f>
        <v>94</v>
      </c>
      <c r="B95" s="2">
        <f t="shared" si="11"/>
        <v>10000</v>
      </c>
      <c r="C95" s="4">
        <f t="shared" si="12"/>
        <v>30000</v>
      </c>
      <c r="D95" s="53" t="s">
        <v>1582</v>
      </c>
      <c r="F95">
        <f t="shared" si="13"/>
        <v>15</v>
      </c>
      <c r="G95" s="2" t="str">
        <f t="shared" si="16"/>
        <v>MATTHEW NESMITH</v>
      </c>
      <c r="H95" s="2" t="str">
        <f t="shared" si="14"/>
        <v>30000</v>
      </c>
      <c r="I95">
        <f t="shared" si="15"/>
        <v>21</v>
      </c>
      <c r="J95" s="73" t="s">
        <v>1494</v>
      </c>
    </row>
    <row r="96" spans="1:10" x14ac:dyDescent="0.25">
      <c r="A96" s="2">
        <f>IF(ISBLANK(D96),"",COUNTA($B$2:B96))</f>
        <v>95</v>
      </c>
      <c r="B96" s="2">
        <f t="shared" si="11"/>
        <v>10000</v>
      </c>
      <c r="C96" s="4">
        <f t="shared" si="12"/>
        <v>30000</v>
      </c>
      <c r="D96" s="53" t="s">
        <v>693</v>
      </c>
      <c r="F96">
        <f t="shared" si="13"/>
        <v>15</v>
      </c>
      <c r="G96" s="2" t="str">
        <f t="shared" si="16"/>
        <v>VINCENT NORRMAN</v>
      </c>
      <c r="H96" s="2" t="str">
        <f t="shared" si="14"/>
        <v>30000</v>
      </c>
      <c r="I96">
        <f t="shared" si="15"/>
        <v>21</v>
      </c>
      <c r="J96" s="73" t="s">
        <v>1495</v>
      </c>
    </row>
    <row r="97" spans="1:16" x14ac:dyDescent="0.25">
      <c r="A97" s="2">
        <f>IF(ISBLANK(D97),"",COUNTA($B$2:B97))</f>
        <v>96</v>
      </c>
      <c r="B97" s="2">
        <f t="shared" si="11"/>
        <v>10000</v>
      </c>
      <c r="C97" s="4">
        <f t="shared" si="12"/>
        <v>30000</v>
      </c>
      <c r="D97" s="53" t="s">
        <v>699</v>
      </c>
      <c r="F97">
        <f t="shared" si="13"/>
        <v>8</v>
      </c>
      <c r="G97" s="2" t="str">
        <f t="shared" si="16"/>
        <v>DYLAN WU</v>
      </c>
      <c r="H97" s="2" t="str">
        <f t="shared" si="14"/>
        <v>30000</v>
      </c>
      <c r="I97">
        <f t="shared" si="15"/>
        <v>14</v>
      </c>
      <c r="J97" s="73" t="s">
        <v>1496</v>
      </c>
    </row>
    <row r="98" spans="1:16" x14ac:dyDescent="0.25">
      <c r="A98" s="2">
        <f>IF(ISBLANK(D98),"",COUNTA($B$2:B98))</f>
        <v>97</v>
      </c>
      <c r="B98" s="2">
        <f t="shared" si="11"/>
        <v>10000</v>
      </c>
      <c r="C98" s="4">
        <f t="shared" si="12"/>
        <v>35000</v>
      </c>
      <c r="D98" s="53" t="s">
        <v>1583</v>
      </c>
      <c r="F98">
        <f t="shared" si="13"/>
        <v>13</v>
      </c>
      <c r="G98" s="2" t="str">
        <f t="shared" si="16"/>
        <v>ROBBY SHELTON</v>
      </c>
      <c r="H98" s="2" t="str">
        <f t="shared" si="14"/>
        <v>35000</v>
      </c>
      <c r="I98">
        <f t="shared" si="15"/>
        <v>19</v>
      </c>
      <c r="J98" s="73" t="s">
        <v>1497</v>
      </c>
    </row>
    <row r="99" spans="1:16" x14ac:dyDescent="0.25">
      <c r="A99" s="2">
        <f>IF(ISBLANK(D99),"",COUNTA($B$2:B99))</f>
        <v>98</v>
      </c>
      <c r="B99" s="2">
        <f t="shared" si="11"/>
        <v>10000</v>
      </c>
      <c r="C99" s="4">
        <f t="shared" si="12"/>
        <v>35000</v>
      </c>
      <c r="D99" s="53" t="s">
        <v>695</v>
      </c>
      <c r="F99">
        <f t="shared" si="13"/>
        <v>14</v>
      </c>
      <c r="G99" s="2" t="str">
        <f t="shared" si="16"/>
        <v>DAVIS THOMPSON</v>
      </c>
      <c r="H99" s="2" t="str">
        <f t="shared" si="14"/>
        <v>35000</v>
      </c>
      <c r="I99">
        <f t="shared" si="15"/>
        <v>20</v>
      </c>
      <c r="J99" s="73" t="s">
        <v>1498</v>
      </c>
    </row>
    <row r="100" spans="1:16" x14ac:dyDescent="0.25">
      <c r="A100" s="2">
        <f>IF(ISBLANK(D100),"",COUNTA($B$2:B100))</f>
        <v>99</v>
      </c>
      <c r="B100" s="2">
        <f t="shared" si="11"/>
        <v>10000</v>
      </c>
      <c r="C100" s="4">
        <f t="shared" si="12"/>
        <v>35000</v>
      </c>
      <c r="D100" s="53" t="s">
        <v>691</v>
      </c>
      <c r="F100">
        <f t="shared" si="13"/>
        <v>15</v>
      </c>
      <c r="G100" s="2" t="str">
        <f t="shared" si="16"/>
        <v>KEVIN STREELMAN</v>
      </c>
      <c r="H100" s="2" t="str">
        <f t="shared" ref="H100:H109" si="17">IF(ISBLANK(J100),0,IF(ISNUMBER(SEARCH("+",J100)),RIGHT(J100,LEN(J100)-SEARCH("+",J100,1)),RIGHT(J100,LEN(J100)-SEARCH("-",J100,1)+1)))</f>
        <v>35000</v>
      </c>
      <c r="I100">
        <f t="shared" si="15"/>
        <v>21</v>
      </c>
      <c r="J100" s="73" t="s">
        <v>1499</v>
      </c>
    </row>
    <row r="101" spans="1:16" s="1" customFormat="1" x14ac:dyDescent="0.25">
      <c r="A101" s="2">
        <f>IF(ISBLANK(D101),"",COUNTA($B$2:B101))</f>
        <v>100</v>
      </c>
      <c r="B101" s="2">
        <f t="shared" si="11"/>
        <v>10000</v>
      </c>
      <c r="C101" s="4">
        <f t="shared" si="12"/>
        <v>35000</v>
      </c>
      <c r="D101" s="53" t="s">
        <v>1584</v>
      </c>
      <c r="E101"/>
      <c r="F101">
        <f t="shared" si="13"/>
        <v>11</v>
      </c>
      <c r="G101" s="2" t="str">
        <f t="shared" si="16"/>
        <v>ZECHENG DOU</v>
      </c>
      <c r="H101" s="2" t="str">
        <f t="shared" si="17"/>
        <v>35000</v>
      </c>
      <c r="I101">
        <f t="shared" si="15"/>
        <v>17</v>
      </c>
      <c r="J101" s="73" t="s">
        <v>1500</v>
      </c>
      <c r="N101"/>
      <c r="P101"/>
    </row>
    <row r="102" spans="1:16" x14ac:dyDescent="0.25">
      <c r="A102" s="2">
        <f>IF(ISBLANK(D102),"",COUNTA($B$2:B102))</f>
        <v>101</v>
      </c>
      <c r="B102" s="2">
        <f t="shared" si="11"/>
        <v>10000</v>
      </c>
      <c r="C102" s="4">
        <f t="shared" si="12"/>
        <v>40000</v>
      </c>
      <c r="D102" s="53" t="s">
        <v>1585</v>
      </c>
      <c r="F102">
        <f t="shared" si="13"/>
        <v>12</v>
      </c>
      <c r="G102" s="2" t="str">
        <f t="shared" si="16"/>
        <v>ANDREW NOVAK</v>
      </c>
      <c r="H102" s="2" t="str">
        <f t="shared" si="17"/>
        <v>40000</v>
      </c>
      <c r="I102">
        <f t="shared" si="15"/>
        <v>18</v>
      </c>
      <c r="J102" s="73" t="s">
        <v>1501</v>
      </c>
    </row>
    <row r="103" spans="1:16" x14ac:dyDescent="0.25">
      <c r="A103" s="2">
        <f>IF(ISBLANK(D103),"",COUNTA($B$2:B103))</f>
        <v>102</v>
      </c>
      <c r="B103" s="2">
        <f t="shared" si="11"/>
        <v>10000</v>
      </c>
      <c r="C103" s="4">
        <f t="shared" si="12"/>
        <v>40000</v>
      </c>
      <c r="D103" s="53" t="s">
        <v>1586</v>
      </c>
      <c r="F103">
        <f t="shared" si="13"/>
        <v>13</v>
      </c>
      <c r="G103" s="2" t="str">
        <f t="shared" si="16"/>
        <v>DANNY WILLETT</v>
      </c>
      <c r="H103" s="2" t="str">
        <f t="shared" si="17"/>
        <v>40000</v>
      </c>
      <c r="I103">
        <f t="shared" si="15"/>
        <v>19</v>
      </c>
      <c r="J103" s="73" t="s">
        <v>1502</v>
      </c>
    </row>
    <row r="104" spans="1:16" x14ac:dyDescent="0.25">
      <c r="A104" s="2">
        <f>IF(ISBLANK(D104),"",COUNTA($B$2:B104))</f>
        <v>103</v>
      </c>
      <c r="B104" s="2">
        <f t="shared" si="11"/>
        <v>10000</v>
      </c>
      <c r="C104" s="4">
        <f t="shared" si="12"/>
        <v>40000</v>
      </c>
      <c r="D104" s="53" t="s">
        <v>698</v>
      </c>
      <c r="F104">
        <f t="shared" si="13"/>
        <v>15</v>
      </c>
      <c r="G104" s="2" t="str">
        <f t="shared" si="16"/>
        <v>CHARLEY HOFFMAN</v>
      </c>
      <c r="H104" s="2" t="str">
        <f t="shared" si="17"/>
        <v>40000</v>
      </c>
      <c r="I104">
        <f t="shared" si="15"/>
        <v>21</v>
      </c>
      <c r="J104" s="73" t="s">
        <v>1503</v>
      </c>
    </row>
    <row r="105" spans="1:16" x14ac:dyDescent="0.25">
      <c r="A105" s="2">
        <f>IF(ISBLANK(D105),"",COUNTA($B$2:B105))</f>
        <v>104</v>
      </c>
      <c r="B105" s="2">
        <f t="shared" si="11"/>
        <v>10000</v>
      </c>
      <c r="C105" s="4">
        <f t="shared" si="12"/>
        <v>40000</v>
      </c>
      <c r="D105" s="53" t="s">
        <v>1587</v>
      </c>
      <c r="F105">
        <f t="shared" si="13"/>
        <v>12</v>
      </c>
      <c r="G105" s="2" t="str">
        <f t="shared" si="16"/>
        <v>JIMMY WALKER</v>
      </c>
      <c r="H105" s="2" t="str">
        <f t="shared" si="17"/>
        <v>40000</v>
      </c>
      <c r="I105">
        <f t="shared" si="15"/>
        <v>18</v>
      </c>
      <c r="J105" s="73" t="s">
        <v>1504</v>
      </c>
    </row>
    <row r="106" spans="1:16" x14ac:dyDescent="0.25">
      <c r="A106" s="2">
        <f>IF(ISBLANK(D106),"",COUNTA($B$2:B106))</f>
        <v>105</v>
      </c>
      <c r="B106" s="2">
        <f t="shared" si="11"/>
        <v>10000</v>
      </c>
      <c r="C106" s="4">
        <f t="shared" si="12"/>
        <v>40000</v>
      </c>
      <c r="D106" s="53" t="s">
        <v>664</v>
      </c>
      <c r="F106">
        <f t="shared" si="13"/>
        <v>18</v>
      </c>
      <c r="G106" s="2" t="str">
        <f t="shared" si="16"/>
        <v>FRANCESCO MOLINARI</v>
      </c>
      <c r="H106" s="2" t="str">
        <f t="shared" si="17"/>
        <v>40000</v>
      </c>
      <c r="I106">
        <f t="shared" si="15"/>
        <v>24</v>
      </c>
      <c r="J106" s="73" t="s">
        <v>1505</v>
      </c>
    </row>
    <row r="107" spans="1:16" x14ac:dyDescent="0.25">
      <c r="A107" s="2">
        <f>IF(ISBLANK(D107),"",COUNTA($B$2:B107))</f>
        <v>106</v>
      </c>
      <c r="B107" s="2">
        <f t="shared" si="11"/>
        <v>10000</v>
      </c>
      <c r="C107" s="4">
        <f t="shared" si="12"/>
        <v>40000</v>
      </c>
      <c r="D107" s="53" t="s">
        <v>697</v>
      </c>
      <c r="F107">
        <f t="shared" si="13"/>
        <v>12</v>
      </c>
      <c r="G107" s="2" t="str">
        <f t="shared" si="16"/>
        <v>CARSON YOUNG</v>
      </c>
      <c r="H107" s="2" t="str">
        <f t="shared" si="17"/>
        <v>40000</v>
      </c>
      <c r="I107">
        <f t="shared" si="15"/>
        <v>18</v>
      </c>
      <c r="J107" s="73" t="s">
        <v>1506</v>
      </c>
    </row>
    <row r="108" spans="1:16" x14ac:dyDescent="0.25">
      <c r="A108" s="2">
        <f>IF(ISBLANK(D108),"",COUNTA($B$2:B108))</f>
        <v>107</v>
      </c>
      <c r="B108" s="2">
        <f t="shared" si="11"/>
        <v>10000</v>
      </c>
      <c r="C108" s="4">
        <f t="shared" si="12"/>
        <v>40000</v>
      </c>
      <c r="D108" s="53" t="s">
        <v>1588</v>
      </c>
      <c r="F108">
        <f t="shared" si="13"/>
        <v>13</v>
      </c>
      <c r="G108" s="2" t="str">
        <f t="shared" si="16"/>
        <v>TREY MULLINAX</v>
      </c>
      <c r="H108" s="2" t="str">
        <f t="shared" si="17"/>
        <v>40000</v>
      </c>
      <c r="I108">
        <f t="shared" si="15"/>
        <v>19</v>
      </c>
      <c r="J108" s="73" t="s">
        <v>1507</v>
      </c>
    </row>
    <row r="109" spans="1:16" x14ac:dyDescent="0.25">
      <c r="A109" s="2">
        <f>IF(ISBLANK(D109),"",COUNTA($B$2:B109))</f>
        <v>108</v>
      </c>
      <c r="B109" s="2">
        <f t="shared" si="11"/>
        <v>10000</v>
      </c>
      <c r="C109" s="4">
        <f t="shared" si="12"/>
        <v>50000</v>
      </c>
      <c r="D109" s="53" t="s">
        <v>1589</v>
      </c>
      <c r="F109">
        <f t="shared" si="13"/>
        <v>12</v>
      </c>
      <c r="G109" s="2" t="str">
        <f t="shared" si="16"/>
        <v>LUCAS GLOVER</v>
      </c>
      <c r="H109" s="2" t="str">
        <f t="shared" si="17"/>
        <v>50000</v>
      </c>
      <c r="I109">
        <f t="shared" si="15"/>
        <v>18</v>
      </c>
      <c r="J109" s="73" t="s">
        <v>1508</v>
      </c>
    </row>
    <row r="110" spans="1:16" x14ac:dyDescent="0.25">
      <c r="A110" s="2">
        <f>IF(ISBLANK(D110),"",COUNTA($B$2:B110))</f>
        <v>109</v>
      </c>
      <c r="B110" s="2">
        <f t="shared" si="11"/>
        <v>10000</v>
      </c>
      <c r="C110" s="4">
        <f t="shared" si="12"/>
        <v>50000</v>
      </c>
      <c r="D110" s="53" t="s">
        <v>1590</v>
      </c>
      <c r="F110">
        <f t="shared" si="13"/>
        <v>13</v>
      </c>
      <c r="G110" s="2" t="str">
        <f t="shared" si="16"/>
        <v>LANTO GRIFFIN</v>
      </c>
      <c r="H110" s="2" t="str">
        <f t="shared" ref="H110:H173" si="18">IF(ISBLANK(J110),0,IF(ISNUMBER(SEARCH("+",J110)),RIGHT(J110,LEN(J110)-SEARCH("+",J110,1)),RIGHT(J110,LEN(J110)-SEARCH("-",J110,1)+1)))</f>
        <v>50000</v>
      </c>
      <c r="I110">
        <f t="shared" si="15"/>
        <v>19</v>
      </c>
      <c r="J110" s="73" t="s">
        <v>1509</v>
      </c>
    </row>
    <row r="111" spans="1:16" x14ac:dyDescent="0.25">
      <c r="A111" s="2">
        <f>IF(ISBLANK(D111),"",COUNTA($B$2:B111))</f>
        <v>110</v>
      </c>
      <c r="B111" s="2">
        <f t="shared" si="11"/>
        <v>10000</v>
      </c>
      <c r="C111" s="4">
        <f t="shared" si="12"/>
        <v>50000</v>
      </c>
      <c r="D111" s="53" t="s">
        <v>1591</v>
      </c>
      <c r="F111">
        <f t="shared" si="13"/>
        <v>13</v>
      </c>
      <c r="G111" s="2" t="str">
        <f t="shared" si="16"/>
        <v>CALLUM TARREN</v>
      </c>
      <c r="H111" s="2" t="str">
        <f t="shared" si="18"/>
        <v>50000</v>
      </c>
      <c r="I111">
        <f t="shared" si="15"/>
        <v>19</v>
      </c>
      <c r="J111" s="73" t="s">
        <v>1510</v>
      </c>
    </row>
    <row r="112" spans="1:16" x14ac:dyDescent="0.25">
      <c r="A112" s="2">
        <f>IF(ISBLANK(D112),"",COUNTA($B$2:B112))</f>
        <v>111</v>
      </c>
      <c r="B112" s="2">
        <f t="shared" si="11"/>
        <v>10000</v>
      </c>
      <c r="C112" s="4">
        <f t="shared" si="12"/>
        <v>50000</v>
      </c>
      <c r="D112" s="53" t="s">
        <v>1592</v>
      </c>
      <c r="F112">
        <f t="shared" si="13"/>
        <v>12</v>
      </c>
      <c r="G112" s="2" t="str">
        <f t="shared" si="16"/>
        <v>TYLER DUNCAN</v>
      </c>
      <c r="H112" s="2" t="str">
        <f t="shared" si="18"/>
        <v>50000</v>
      </c>
      <c r="I112">
        <f t="shared" si="15"/>
        <v>18</v>
      </c>
      <c r="J112" s="73" t="s">
        <v>1511</v>
      </c>
    </row>
    <row r="113" spans="1:10" x14ac:dyDescent="0.25">
      <c r="A113" s="2">
        <f>IF(ISBLANK(D113),"",COUNTA($B$2:B113))</f>
        <v>112</v>
      </c>
      <c r="B113" s="2">
        <f t="shared" si="11"/>
        <v>10000</v>
      </c>
      <c r="C113" s="4">
        <f t="shared" si="12"/>
        <v>50000</v>
      </c>
      <c r="D113" s="53" t="s">
        <v>1593</v>
      </c>
      <c r="F113">
        <f t="shared" si="13"/>
        <v>12</v>
      </c>
      <c r="G113" s="2" t="str">
        <f t="shared" si="16"/>
        <v>SCOTT PIERCY</v>
      </c>
      <c r="H113" s="2" t="str">
        <f t="shared" si="18"/>
        <v>50000</v>
      </c>
      <c r="I113">
        <f t="shared" si="15"/>
        <v>18</v>
      </c>
      <c r="J113" s="73" t="s">
        <v>1512</v>
      </c>
    </row>
    <row r="114" spans="1:10" x14ac:dyDescent="0.25">
      <c r="A114" s="2">
        <f>IF(ISBLANK(D114),"",COUNTA($B$2:B114))</f>
        <v>113</v>
      </c>
      <c r="B114" s="2">
        <f t="shared" si="11"/>
        <v>10000</v>
      </c>
      <c r="C114" s="4">
        <f t="shared" si="12"/>
        <v>50000</v>
      </c>
      <c r="D114" s="53" t="s">
        <v>696</v>
      </c>
      <c r="F114">
        <f t="shared" si="13"/>
        <v>12</v>
      </c>
      <c r="G114" s="2" t="str">
        <f t="shared" si="16"/>
        <v>STEWART CINK</v>
      </c>
      <c r="H114" s="2" t="str">
        <f t="shared" si="18"/>
        <v>50000</v>
      </c>
      <c r="I114">
        <f t="shared" si="15"/>
        <v>18</v>
      </c>
      <c r="J114" s="73" t="s">
        <v>1513</v>
      </c>
    </row>
    <row r="115" spans="1:10" x14ac:dyDescent="0.25">
      <c r="A115" s="2">
        <f>IF(ISBLANK(D115),"",COUNTA($B$2:B115))</f>
        <v>114</v>
      </c>
      <c r="B115" s="2">
        <f t="shared" ref="B115:B178" si="19">IF(C115="NO","0",IF(C115&gt;=11000,10000,ROUND(IF((SIGN(C115)=-1),C115*(1+$E$1/100),C115*(1-$E$1/100)),0)))</f>
        <v>10000</v>
      </c>
      <c r="C115" s="4">
        <f t="shared" si="12"/>
        <v>50000</v>
      </c>
      <c r="D115" s="53" t="s">
        <v>1594</v>
      </c>
      <c r="F115">
        <f t="shared" si="13"/>
        <v>14</v>
      </c>
      <c r="G115" s="2" t="str">
        <f t="shared" si="16"/>
        <v>CHESSON HADLEY</v>
      </c>
      <c r="H115" s="2" t="str">
        <f t="shared" si="18"/>
        <v>50000</v>
      </c>
      <c r="I115">
        <f t="shared" si="15"/>
        <v>20</v>
      </c>
      <c r="J115" s="73" t="s">
        <v>1514</v>
      </c>
    </row>
    <row r="116" spans="1:10" x14ac:dyDescent="0.25">
      <c r="A116" s="2">
        <f>IF(ISBLANK(D116),"",COUNTA($B$2:B116))</f>
        <v>115</v>
      </c>
      <c r="B116" s="2">
        <f t="shared" si="19"/>
        <v>10000</v>
      </c>
      <c r="C116" s="4">
        <f t="shared" si="12"/>
        <v>50000</v>
      </c>
      <c r="D116" s="53" t="s">
        <v>1595</v>
      </c>
      <c r="F116">
        <f t="shared" si="13"/>
        <v>12</v>
      </c>
      <c r="G116" s="2" t="str">
        <f t="shared" si="16"/>
        <v>DAVID LIPSKY</v>
      </c>
      <c r="H116" s="2" t="str">
        <f t="shared" si="18"/>
        <v>50000</v>
      </c>
      <c r="I116">
        <f t="shared" si="15"/>
        <v>18</v>
      </c>
      <c r="J116" s="73" t="s">
        <v>1515</v>
      </c>
    </row>
    <row r="117" spans="1:10" x14ac:dyDescent="0.25">
      <c r="A117" s="2">
        <f>IF(ISBLANK(D117),"",COUNTA($B$2:B117))</f>
        <v>116</v>
      </c>
      <c r="B117" s="2">
        <f t="shared" si="19"/>
        <v>10000</v>
      </c>
      <c r="C117" s="4">
        <f t="shared" si="12"/>
        <v>60000</v>
      </c>
      <c r="D117" s="53" t="s">
        <v>1596</v>
      </c>
      <c r="F117">
        <f t="shared" si="13"/>
        <v>12</v>
      </c>
      <c r="G117" s="2" t="str">
        <f t="shared" si="16"/>
        <v>GREYSON SIGG</v>
      </c>
      <c r="H117" s="2" t="str">
        <f t="shared" si="18"/>
        <v>60000</v>
      </c>
      <c r="I117">
        <f t="shared" si="15"/>
        <v>18</v>
      </c>
      <c r="J117" s="73" t="s">
        <v>1516</v>
      </c>
    </row>
    <row r="118" spans="1:10" x14ac:dyDescent="0.25">
      <c r="A118" s="2">
        <f>IF(ISBLANK(D118),"",COUNTA($B$2:B118))</f>
        <v>117</v>
      </c>
      <c r="B118" s="2">
        <f t="shared" si="19"/>
        <v>10000</v>
      </c>
      <c r="C118" s="4">
        <f t="shared" si="12"/>
        <v>60000</v>
      </c>
      <c r="D118" s="53" t="s">
        <v>1597</v>
      </c>
      <c r="F118">
        <f t="shared" si="13"/>
        <v>15</v>
      </c>
      <c r="G118" s="2" t="str">
        <f t="shared" si="16"/>
        <v>ERIK VAN ROOYEN</v>
      </c>
      <c r="H118" s="2" t="str">
        <f t="shared" si="18"/>
        <v>60000</v>
      </c>
      <c r="I118">
        <f t="shared" si="15"/>
        <v>21</v>
      </c>
      <c r="J118" s="73" t="s">
        <v>1517</v>
      </c>
    </row>
    <row r="119" spans="1:10" x14ac:dyDescent="0.25">
      <c r="A119" s="2">
        <f>IF(ISBLANK(D119),"",COUNTA($B$2:B119))</f>
        <v>118</v>
      </c>
      <c r="B119" s="2">
        <f t="shared" si="19"/>
        <v>10000</v>
      </c>
      <c r="C119" s="4">
        <f t="shared" si="12"/>
        <v>60000</v>
      </c>
      <c r="D119" s="53" t="s">
        <v>1598</v>
      </c>
      <c r="F119">
        <f t="shared" si="13"/>
        <v>17</v>
      </c>
      <c r="G119" s="2" t="str">
        <f t="shared" si="16"/>
        <v>AUSTIN SMOTHERMAN</v>
      </c>
      <c r="H119" s="2" t="str">
        <f t="shared" si="18"/>
        <v>60000</v>
      </c>
      <c r="I119">
        <f t="shared" si="15"/>
        <v>23</v>
      </c>
      <c r="J119" s="73" t="s">
        <v>1518</v>
      </c>
    </row>
    <row r="120" spans="1:10" x14ac:dyDescent="0.25">
      <c r="A120" s="2">
        <f>IF(ISBLANK(D120),"",COUNTA($B$2:B120))</f>
        <v>119</v>
      </c>
      <c r="B120" s="2">
        <f t="shared" si="19"/>
        <v>10000</v>
      </c>
      <c r="C120" s="4">
        <f t="shared" si="12"/>
        <v>60000</v>
      </c>
      <c r="D120" s="53" t="s">
        <v>1599</v>
      </c>
      <c r="F120">
        <f t="shared" si="13"/>
        <v>10</v>
      </c>
      <c r="G120" s="2" t="str">
        <f t="shared" si="16"/>
        <v>CHAD RAMEY</v>
      </c>
      <c r="H120" s="2" t="str">
        <f t="shared" si="18"/>
        <v>60000</v>
      </c>
      <c r="I120">
        <f t="shared" si="15"/>
        <v>16</v>
      </c>
      <c r="J120" s="73" t="s">
        <v>1519</v>
      </c>
    </row>
    <row r="121" spans="1:10" x14ac:dyDescent="0.25">
      <c r="A121" s="2">
        <f>IF(ISBLANK(D121),"",COUNTA($B$2:B121))</f>
        <v>120</v>
      </c>
      <c r="B121" s="2">
        <f t="shared" si="19"/>
        <v>10000</v>
      </c>
      <c r="C121" s="4">
        <f t="shared" si="12"/>
        <v>75000</v>
      </c>
      <c r="D121" s="53" t="s">
        <v>1600</v>
      </c>
      <c r="F121">
        <f t="shared" si="13"/>
        <v>9</v>
      </c>
      <c r="G121" s="2" t="str">
        <f t="shared" si="16"/>
        <v>ADAM LONG</v>
      </c>
      <c r="H121" s="2" t="str">
        <f t="shared" si="18"/>
        <v>75000</v>
      </c>
      <c r="I121">
        <f t="shared" si="15"/>
        <v>15</v>
      </c>
      <c r="J121" s="73" t="s">
        <v>1520</v>
      </c>
    </row>
    <row r="122" spans="1:10" x14ac:dyDescent="0.25">
      <c r="A122" s="2">
        <f>IF(ISBLANK(D122),"",COUNTA($B$2:B122))</f>
        <v>121</v>
      </c>
      <c r="B122" s="2">
        <f t="shared" si="19"/>
        <v>10000</v>
      </c>
      <c r="C122" s="4">
        <f t="shared" si="12"/>
        <v>75000</v>
      </c>
      <c r="D122" s="53" t="s">
        <v>1601</v>
      </c>
      <c r="F122">
        <f t="shared" si="13"/>
        <v>10</v>
      </c>
      <c r="G122" s="2" t="str">
        <f t="shared" si="16"/>
        <v>KEVIN TWAY</v>
      </c>
      <c r="H122" s="2" t="str">
        <f t="shared" si="18"/>
        <v>75000</v>
      </c>
      <c r="I122">
        <f t="shared" si="15"/>
        <v>16</v>
      </c>
      <c r="J122" s="73" t="s">
        <v>1521</v>
      </c>
    </row>
    <row r="123" spans="1:10" x14ac:dyDescent="0.25">
      <c r="A123" s="2">
        <f>IF(ISBLANK(D123),"",COUNTA($B$2:B123))</f>
        <v>122</v>
      </c>
      <c r="B123" s="2">
        <f t="shared" si="19"/>
        <v>10000</v>
      </c>
      <c r="C123" s="4">
        <f t="shared" si="12"/>
        <v>75000</v>
      </c>
      <c r="D123" s="53" t="s">
        <v>1602</v>
      </c>
      <c r="F123">
        <f t="shared" si="13"/>
        <v>12</v>
      </c>
      <c r="G123" s="2" t="str">
        <f t="shared" si="16"/>
        <v>JUSTIN LOWER</v>
      </c>
      <c r="H123" s="2" t="str">
        <f t="shared" si="18"/>
        <v>75000</v>
      </c>
      <c r="I123">
        <f t="shared" si="15"/>
        <v>18</v>
      </c>
      <c r="J123" s="73" t="s">
        <v>1522</v>
      </c>
    </row>
    <row r="124" spans="1:10" x14ac:dyDescent="0.25">
      <c r="A124" s="2">
        <f>IF(ISBLANK(D124),"",COUNTA($B$2:B124))</f>
        <v>123</v>
      </c>
      <c r="B124" s="2">
        <f t="shared" si="19"/>
        <v>10000</v>
      </c>
      <c r="C124" s="4">
        <f t="shared" si="12"/>
        <v>75000</v>
      </c>
      <c r="D124" s="53" t="s">
        <v>1603</v>
      </c>
      <c r="F124">
        <f t="shared" si="13"/>
        <v>12</v>
      </c>
      <c r="G124" s="2" t="str">
        <f t="shared" si="16"/>
        <v>ZACH JOHNSON</v>
      </c>
      <c r="H124" s="2" t="str">
        <f t="shared" si="18"/>
        <v>75000</v>
      </c>
      <c r="I124">
        <f t="shared" si="15"/>
        <v>18</v>
      </c>
      <c r="J124" s="73" t="s">
        <v>1523</v>
      </c>
    </row>
    <row r="125" spans="1:10" x14ac:dyDescent="0.25">
      <c r="A125" s="2">
        <f>IF(ISBLANK(D125),"",COUNTA($B$2:B125))</f>
        <v>124</v>
      </c>
      <c r="B125" s="2">
        <f t="shared" si="19"/>
        <v>10000</v>
      </c>
      <c r="C125" s="4">
        <f t="shared" si="12"/>
        <v>75000</v>
      </c>
      <c r="D125" s="53" t="s">
        <v>1604</v>
      </c>
      <c r="F125">
        <f t="shared" si="13"/>
        <v>10</v>
      </c>
      <c r="G125" s="2" t="str">
        <f t="shared" si="16"/>
        <v>DOC REDMAN</v>
      </c>
      <c r="H125" s="2" t="str">
        <f t="shared" si="18"/>
        <v>75000</v>
      </c>
      <c r="I125">
        <f t="shared" si="15"/>
        <v>16</v>
      </c>
      <c r="J125" s="73" t="s">
        <v>1524</v>
      </c>
    </row>
    <row r="126" spans="1:10" x14ac:dyDescent="0.25">
      <c r="A126" s="2">
        <f>IF(ISBLANK(D126),"",COUNTA($B$2:B126))</f>
        <v>125</v>
      </c>
      <c r="B126" s="2">
        <f t="shared" si="19"/>
        <v>10000</v>
      </c>
      <c r="C126" s="4">
        <f t="shared" si="12"/>
        <v>75000</v>
      </c>
      <c r="D126" s="53" t="s">
        <v>1605</v>
      </c>
      <c r="F126">
        <f t="shared" si="13"/>
        <v>13</v>
      </c>
      <c r="G126" s="2" t="str">
        <f t="shared" si="16"/>
        <v>PETER MALNATI</v>
      </c>
      <c r="H126" s="2" t="str">
        <f t="shared" si="18"/>
        <v>75000</v>
      </c>
      <c r="I126">
        <f t="shared" si="15"/>
        <v>19</v>
      </c>
      <c r="J126" s="73" t="s">
        <v>1525</v>
      </c>
    </row>
    <row r="127" spans="1:10" x14ac:dyDescent="0.25">
      <c r="A127" s="2">
        <f>IF(ISBLANK(D127),"",COUNTA($B$2:B127))</f>
        <v>126</v>
      </c>
      <c r="B127" s="2">
        <f t="shared" si="19"/>
        <v>10000</v>
      </c>
      <c r="C127" s="4">
        <f t="shared" si="12"/>
        <v>75000</v>
      </c>
      <c r="D127" s="53" t="s">
        <v>1606</v>
      </c>
      <c r="F127">
        <f t="shared" si="13"/>
        <v>10</v>
      </c>
      <c r="G127" s="2" t="str">
        <f t="shared" si="16"/>
        <v>JAMES HAHN</v>
      </c>
      <c r="H127" s="2" t="str">
        <f t="shared" si="18"/>
        <v>75000</v>
      </c>
      <c r="I127">
        <f t="shared" si="15"/>
        <v>16</v>
      </c>
      <c r="J127" s="73" t="s">
        <v>1526</v>
      </c>
    </row>
    <row r="128" spans="1:10" x14ac:dyDescent="0.25">
      <c r="A128" s="2">
        <f>IF(ISBLANK(D128),"",COUNTA($B$2:B128))</f>
        <v>127</v>
      </c>
      <c r="B128" s="2">
        <f t="shared" si="19"/>
        <v>10000</v>
      </c>
      <c r="C128" s="4">
        <f t="shared" si="12"/>
        <v>75000</v>
      </c>
      <c r="D128" s="53" t="s">
        <v>1607</v>
      </c>
      <c r="F128">
        <f t="shared" si="13"/>
        <v>12</v>
      </c>
      <c r="G128" s="2" t="str">
        <f t="shared" si="16"/>
        <v>KEVIN KISNER</v>
      </c>
      <c r="H128" s="2" t="str">
        <f t="shared" si="18"/>
        <v>75000</v>
      </c>
      <c r="I128">
        <f t="shared" si="15"/>
        <v>18</v>
      </c>
      <c r="J128" s="73" t="s">
        <v>1527</v>
      </c>
    </row>
    <row r="129" spans="1:10" x14ac:dyDescent="0.25">
      <c r="A129" s="2">
        <f>IF(ISBLANK(D129),"",COUNTA($B$2:B129))</f>
        <v>128</v>
      </c>
      <c r="B129" s="2">
        <f t="shared" si="19"/>
        <v>10000</v>
      </c>
      <c r="C129" s="4">
        <f t="shared" si="12"/>
        <v>75000</v>
      </c>
      <c r="D129" s="53" t="s">
        <v>1608</v>
      </c>
      <c r="F129">
        <f t="shared" si="13"/>
        <v>10</v>
      </c>
      <c r="G129" s="2" t="str">
        <f t="shared" si="16"/>
        <v>BEN TAYLOR</v>
      </c>
      <c r="H129" s="2" t="str">
        <f t="shared" si="18"/>
        <v>75000</v>
      </c>
      <c r="I129">
        <f t="shared" si="15"/>
        <v>16</v>
      </c>
      <c r="J129" s="73" t="s">
        <v>1528</v>
      </c>
    </row>
    <row r="130" spans="1:10" x14ac:dyDescent="0.25">
      <c r="A130" s="2">
        <f>IF(ISBLANK(D130),"",COUNTA($B$2:B130))</f>
        <v>129</v>
      </c>
      <c r="B130" s="2">
        <f t="shared" si="19"/>
        <v>10000</v>
      </c>
      <c r="C130" s="4">
        <f t="shared" ref="C130:C193" si="20">IF(ISERROR(_xlfn.NUMBERVALUE(VLOOKUP(D130,G:H,2,0))),"NO",_xlfn.NUMBERVALUE(VLOOKUP(D130,G:H,2,0)))</f>
        <v>75000</v>
      </c>
      <c r="D130" s="53" t="s">
        <v>1609</v>
      </c>
      <c r="F130">
        <f t="shared" ref="F130:F193" si="21">+LEN(G130)</f>
        <v>13</v>
      </c>
      <c r="G130" s="2" t="str">
        <f t="shared" si="16"/>
        <v>KRAMER HICKOK</v>
      </c>
      <c r="H130" s="2" t="str">
        <f t="shared" si="18"/>
        <v>75000</v>
      </c>
      <c r="I130">
        <f t="shared" ref="I130:I193" si="22">+LEN(J130)</f>
        <v>19</v>
      </c>
      <c r="J130" s="73" t="s">
        <v>1529</v>
      </c>
    </row>
    <row r="131" spans="1:10" x14ac:dyDescent="0.25">
      <c r="A131" s="2">
        <f>IF(ISBLANK(D131),"",COUNTA($B$2:B131))</f>
        <v>130</v>
      </c>
      <c r="B131" s="2">
        <f t="shared" si="19"/>
        <v>10000</v>
      </c>
      <c r="C131" s="4">
        <f t="shared" si="20"/>
        <v>75000</v>
      </c>
      <c r="D131" s="53" t="s">
        <v>1610</v>
      </c>
      <c r="F131">
        <f t="shared" si="21"/>
        <v>15</v>
      </c>
      <c r="G131" s="2" t="str">
        <f t="shared" ref="G131:G194" si="23">UPPER(IF(ISBLANK(J131),"",IF(ISNUMBER(SEARCH("+",J131)),LEFT(J131,SEARCH("+",J131,1)-1),LEFT(J131,SEARCH("-",J131,1)-1))))</f>
        <v>DAVID LINGMERTH</v>
      </c>
      <c r="H131" s="2" t="str">
        <f t="shared" si="18"/>
        <v>75000</v>
      </c>
      <c r="I131">
        <f t="shared" si="22"/>
        <v>21</v>
      </c>
      <c r="J131" s="73" t="s">
        <v>1530</v>
      </c>
    </row>
    <row r="132" spans="1:10" x14ac:dyDescent="0.25">
      <c r="A132" s="2">
        <f>IF(ISBLANK(D132),"",COUNTA($B$2:B132))</f>
        <v>131</v>
      </c>
      <c r="B132" s="2">
        <f t="shared" si="19"/>
        <v>10000</v>
      </c>
      <c r="C132" s="4">
        <f t="shared" si="20"/>
        <v>75000</v>
      </c>
      <c r="D132" s="53" t="s">
        <v>701</v>
      </c>
      <c r="F132">
        <f t="shared" si="21"/>
        <v>18</v>
      </c>
      <c r="G132" s="2" t="str">
        <f t="shared" si="23"/>
        <v>NICOLAS ECHAVARRIA</v>
      </c>
      <c r="H132" s="2" t="str">
        <f t="shared" si="18"/>
        <v>75000</v>
      </c>
      <c r="I132">
        <f t="shared" si="22"/>
        <v>24</v>
      </c>
      <c r="J132" s="73" t="s">
        <v>1531</v>
      </c>
    </row>
    <row r="133" spans="1:10" x14ac:dyDescent="0.25">
      <c r="A133" s="2">
        <f>IF(ISBLANK(D133),"",COUNTA($B$2:B133))</f>
        <v>132</v>
      </c>
      <c r="B133" s="2">
        <f t="shared" si="19"/>
        <v>10000</v>
      </c>
      <c r="C133" s="4">
        <f t="shared" si="20"/>
        <v>75000</v>
      </c>
      <c r="D133" s="53" t="s">
        <v>1611</v>
      </c>
      <c r="F133">
        <f t="shared" si="21"/>
        <v>12</v>
      </c>
      <c r="G133" s="2" t="str">
        <f t="shared" si="23"/>
        <v>TROY MERRITT</v>
      </c>
      <c r="H133" s="2" t="str">
        <f t="shared" si="18"/>
        <v>75000</v>
      </c>
      <c r="I133">
        <f t="shared" si="22"/>
        <v>18</v>
      </c>
      <c r="J133" s="73" t="s">
        <v>1532</v>
      </c>
    </row>
    <row r="134" spans="1:10" x14ac:dyDescent="0.25">
      <c r="A134" s="2">
        <f>IF(ISBLANK(D134),"",COUNTA($B$2:B134))</f>
        <v>133</v>
      </c>
      <c r="B134" s="2">
        <f t="shared" si="19"/>
        <v>10000</v>
      </c>
      <c r="C134" s="4">
        <f t="shared" si="20"/>
        <v>100000</v>
      </c>
      <c r="D134" s="53" t="s">
        <v>1612</v>
      </c>
      <c r="F134">
        <f t="shared" si="21"/>
        <v>10</v>
      </c>
      <c r="G134" s="2" t="str">
        <f t="shared" si="23"/>
        <v>RYAN MOORE</v>
      </c>
      <c r="H134" s="2" t="str">
        <f t="shared" si="18"/>
        <v>100000</v>
      </c>
      <c r="I134">
        <f t="shared" si="22"/>
        <v>17</v>
      </c>
      <c r="J134" s="73" t="s">
        <v>1533</v>
      </c>
    </row>
    <row r="135" spans="1:10" x14ac:dyDescent="0.25">
      <c r="A135" s="2">
        <f>IF(ISBLANK(D135),"",COUNTA($B$2:B135))</f>
        <v>134</v>
      </c>
      <c r="B135" s="2">
        <f t="shared" si="19"/>
        <v>10000</v>
      </c>
      <c r="C135" s="4">
        <f t="shared" si="20"/>
        <v>100000</v>
      </c>
      <c r="D135" s="53" t="s">
        <v>1613</v>
      </c>
      <c r="F135">
        <f t="shared" si="21"/>
        <v>14</v>
      </c>
      <c r="G135" s="2" t="str">
        <f t="shared" si="23"/>
        <v>BENJAMIN JAMES</v>
      </c>
      <c r="H135" s="2" t="str">
        <f t="shared" si="18"/>
        <v>100000</v>
      </c>
      <c r="I135">
        <f t="shared" si="22"/>
        <v>21</v>
      </c>
      <c r="J135" s="73" t="s">
        <v>1534</v>
      </c>
    </row>
    <row r="136" spans="1:10" x14ac:dyDescent="0.25">
      <c r="A136" s="2">
        <f>IF(ISBLANK(D136),"",COUNTA($B$2:B136))</f>
        <v>135</v>
      </c>
      <c r="B136" s="2">
        <f t="shared" si="19"/>
        <v>10000</v>
      </c>
      <c r="C136" s="4">
        <f t="shared" si="20"/>
        <v>100000</v>
      </c>
      <c r="D136" s="53" t="s">
        <v>1614</v>
      </c>
      <c r="F136">
        <f t="shared" si="21"/>
        <v>12</v>
      </c>
      <c r="G136" s="2" t="str">
        <f t="shared" si="23"/>
        <v>MARTIN LAIRD</v>
      </c>
      <c r="H136" s="2" t="str">
        <f t="shared" si="18"/>
        <v>100000</v>
      </c>
      <c r="I136">
        <f t="shared" si="22"/>
        <v>19</v>
      </c>
      <c r="J136" s="73" t="s">
        <v>1535</v>
      </c>
    </row>
    <row r="137" spans="1:10" x14ac:dyDescent="0.25">
      <c r="A137" s="2">
        <f>IF(ISBLANK(D137),"",COUNTA($B$2:B137))</f>
        <v>136</v>
      </c>
      <c r="B137" s="2">
        <f t="shared" si="19"/>
        <v>10000</v>
      </c>
      <c r="C137" s="4">
        <f t="shared" si="20"/>
        <v>100000</v>
      </c>
      <c r="D137" s="53" t="s">
        <v>1615</v>
      </c>
      <c r="F137">
        <f t="shared" si="21"/>
        <v>15</v>
      </c>
      <c r="G137" s="2" t="str">
        <f t="shared" si="23"/>
        <v>MATTHIAS SCHWAB</v>
      </c>
      <c r="H137" s="2" t="str">
        <f t="shared" si="18"/>
        <v>100000</v>
      </c>
      <c r="I137">
        <f t="shared" si="22"/>
        <v>22</v>
      </c>
      <c r="J137" s="73" t="s">
        <v>1536</v>
      </c>
    </row>
    <row r="138" spans="1:10" x14ac:dyDescent="0.25">
      <c r="A138" s="2">
        <f>IF(ISBLANK(D138),"",COUNTA($B$2:B138))</f>
        <v>137</v>
      </c>
      <c r="B138" s="2">
        <f t="shared" si="19"/>
        <v>10000</v>
      </c>
      <c r="C138" s="4">
        <f t="shared" si="20"/>
        <v>100000</v>
      </c>
      <c r="D138" s="53" t="s">
        <v>1616</v>
      </c>
      <c r="F138">
        <f t="shared" si="21"/>
        <v>14</v>
      </c>
      <c r="G138" s="2" t="str">
        <f t="shared" si="23"/>
        <v>RICHY WERENSKI</v>
      </c>
      <c r="H138" s="2" t="str">
        <f t="shared" si="18"/>
        <v>100000</v>
      </c>
      <c r="I138">
        <f t="shared" si="22"/>
        <v>21</v>
      </c>
      <c r="J138" s="73" t="s">
        <v>1537</v>
      </c>
    </row>
    <row r="139" spans="1:10" x14ac:dyDescent="0.25">
      <c r="A139" s="2">
        <f>IF(ISBLANK(D139),"",COUNTA($B$2:B139))</f>
        <v>138</v>
      </c>
      <c r="B139" s="2">
        <f t="shared" si="19"/>
        <v>10000</v>
      </c>
      <c r="C139" s="4">
        <f t="shared" si="20"/>
        <v>150000</v>
      </c>
      <c r="D139" s="53" t="s">
        <v>1617</v>
      </c>
      <c r="F139">
        <f t="shared" si="21"/>
        <v>12</v>
      </c>
      <c r="G139" s="2" t="str">
        <f t="shared" si="23"/>
        <v>JASON DUFNER</v>
      </c>
      <c r="H139" s="2" t="str">
        <f t="shared" si="18"/>
        <v>150000</v>
      </c>
      <c r="I139">
        <f t="shared" si="22"/>
        <v>19</v>
      </c>
      <c r="J139" s="73" t="s">
        <v>1538</v>
      </c>
    </row>
    <row r="140" spans="1:10" x14ac:dyDescent="0.25">
      <c r="A140" s="2">
        <f>IF(ISBLANK(D140),"",COUNTA($B$2:B140))</f>
        <v>139</v>
      </c>
      <c r="B140" s="2">
        <f t="shared" si="19"/>
        <v>10000</v>
      </c>
      <c r="C140" s="4">
        <f t="shared" si="20"/>
        <v>150000</v>
      </c>
      <c r="D140" s="53" t="s">
        <v>1618</v>
      </c>
      <c r="F140">
        <f t="shared" si="21"/>
        <v>12</v>
      </c>
      <c r="G140" s="2" t="str">
        <f t="shared" si="23"/>
        <v>ROBERT STREB</v>
      </c>
      <c r="H140" s="2" t="str">
        <f t="shared" si="18"/>
        <v>150000</v>
      </c>
      <c r="I140">
        <f t="shared" si="22"/>
        <v>19</v>
      </c>
      <c r="J140" s="73" t="s">
        <v>1539</v>
      </c>
    </row>
    <row r="141" spans="1:10" x14ac:dyDescent="0.25">
      <c r="A141" s="2">
        <f>IF(ISBLANK(D141),"",COUNTA($B$2:B141))</f>
        <v>140</v>
      </c>
      <c r="B141" s="2">
        <f t="shared" si="19"/>
        <v>10000</v>
      </c>
      <c r="C141" s="4">
        <f t="shared" si="20"/>
        <v>150000</v>
      </c>
      <c r="D141" s="53" t="s">
        <v>1619</v>
      </c>
      <c r="F141">
        <f t="shared" si="21"/>
        <v>9</v>
      </c>
      <c r="G141" s="2" t="str">
        <f t="shared" si="23"/>
        <v>BRIAN GAY</v>
      </c>
      <c r="H141" s="2" t="str">
        <f t="shared" si="18"/>
        <v>150000</v>
      </c>
      <c r="I141">
        <f t="shared" si="22"/>
        <v>16</v>
      </c>
      <c r="J141" s="73" t="s">
        <v>1540</v>
      </c>
    </row>
    <row r="142" spans="1:10" x14ac:dyDescent="0.25">
      <c r="A142" s="2">
        <f>IF(ISBLANK(D142),"",COUNTA($B$2:B142))</f>
        <v>141</v>
      </c>
      <c r="B142" s="2">
        <f t="shared" si="19"/>
        <v>10000</v>
      </c>
      <c r="C142" s="4">
        <f t="shared" si="20"/>
        <v>150000</v>
      </c>
      <c r="D142" s="53" t="s">
        <v>1620</v>
      </c>
      <c r="F142">
        <f t="shared" si="21"/>
        <v>9</v>
      </c>
      <c r="G142" s="2" t="str">
        <f t="shared" si="23"/>
        <v>ZAC BLAIR</v>
      </c>
      <c r="H142" s="2" t="str">
        <f t="shared" si="18"/>
        <v>150000</v>
      </c>
      <c r="I142">
        <f t="shared" si="22"/>
        <v>16</v>
      </c>
      <c r="J142" s="73" t="s">
        <v>1541</v>
      </c>
    </row>
    <row r="143" spans="1:10" x14ac:dyDescent="0.25">
      <c r="A143" s="2">
        <f>IF(ISBLANK(D143),"",COUNTA($B$2:B143))</f>
        <v>142</v>
      </c>
      <c r="B143" s="2">
        <f t="shared" si="19"/>
        <v>10000</v>
      </c>
      <c r="C143" s="4">
        <f t="shared" si="20"/>
        <v>150000</v>
      </c>
      <c r="D143" s="53" t="s">
        <v>1621</v>
      </c>
      <c r="F143">
        <f t="shared" si="21"/>
        <v>12</v>
      </c>
      <c r="G143" s="2" t="str">
        <f t="shared" si="23"/>
        <v>RUSSELL KNOX</v>
      </c>
      <c r="H143" s="2" t="str">
        <f t="shared" si="18"/>
        <v>150000</v>
      </c>
      <c r="I143">
        <f t="shared" si="22"/>
        <v>19</v>
      </c>
      <c r="J143" s="73" t="s">
        <v>1542</v>
      </c>
    </row>
    <row r="144" spans="1:10" x14ac:dyDescent="0.25">
      <c r="A144" s="2">
        <f>IF(ISBLANK(D144),"",COUNTA($B$2:B144))</f>
        <v>143</v>
      </c>
      <c r="B144" s="2">
        <f t="shared" si="19"/>
        <v>10000</v>
      </c>
      <c r="C144" s="4">
        <f t="shared" si="20"/>
        <v>150000</v>
      </c>
      <c r="D144" s="53" t="s">
        <v>702</v>
      </c>
      <c r="F144">
        <f t="shared" si="21"/>
        <v>13</v>
      </c>
      <c r="G144" s="2" t="str">
        <f t="shared" si="23"/>
        <v>PAUL HALEY II</v>
      </c>
      <c r="H144" s="2" t="str">
        <f t="shared" si="18"/>
        <v>150000</v>
      </c>
      <c r="I144">
        <f t="shared" si="22"/>
        <v>20</v>
      </c>
      <c r="J144" s="73" t="s">
        <v>1543</v>
      </c>
    </row>
    <row r="145" spans="1:10" x14ac:dyDescent="0.25">
      <c r="A145" s="2">
        <f>IF(ISBLANK(D145),"",COUNTA($B$2:B145))</f>
        <v>144</v>
      </c>
      <c r="B145" s="2">
        <f t="shared" si="19"/>
        <v>10000</v>
      </c>
      <c r="C145" s="4">
        <f t="shared" si="20"/>
        <v>200000</v>
      </c>
      <c r="D145" s="53" t="s">
        <v>1622</v>
      </c>
      <c r="F145">
        <f t="shared" si="21"/>
        <v>13</v>
      </c>
      <c r="G145" s="2" t="str">
        <f t="shared" si="23"/>
        <v>ANDREW LANDRY</v>
      </c>
      <c r="H145" s="2" t="str">
        <f t="shared" si="18"/>
        <v>200000</v>
      </c>
      <c r="I145">
        <f t="shared" si="22"/>
        <v>20</v>
      </c>
      <c r="J145" s="73" t="s">
        <v>1544</v>
      </c>
    </row>
    <row r="146" spans="1:10" x14ac:dyDescent="0.25">
      <c r="A146" s="2">
        <f>IF(ISBLANK(D146),"",COUNTA($B$2:B146))</f>
        <v>145</v>
      </c>
      <c r="B146" s="2">
        <f t="shared" si="19"/>
        <v>10000</v>
      </c>
      <c r="C146" s="4">
        <f t="shared" si="20"/>
        <v>200000</v>
      </c>
      <c r="D146" s="53" t="s">
        <v>1623</v>
      </c>
      <c r="F146">
        <f t="shared" si="21"/>
        <v>11</v>
      </c>
      <c r="G146" s="2" t="str">
        <f t="shared" si="23"/>
        <v>J.B. HOLMES</v>
      </c>
      <c r="H146" s="2" t="str">
        <f t="shared" si="18"/>
        <v>200000</v>
      </c>
      <c r="I146">
        <f t="shared" si="22"/>
        <v>18</v>
      </c>
      <c r="J146" s="73" t="s">
        <v>1545</v>
      </c>
    </row>
    <row r="147" spans="1:10" x14ac:dyDescent="0.25">
      <c r="A147" s="2">
        <f>IF(ISBLANK(D147),"",COUNTA($B$2:B147))</f>
        <v>146</v>
      </c>
      <c r="B147" s="2">
        <f t="shared" si="19"/>
        <v>10000</v>
      </c>
      <c r="C147" s="4">
        <f t="shared" si="20"/>
        <v>250000</v>
      </c>
      <c r="D147" s="53" t="s">
        <v>703</v>
      </c>
      <c r="F147">
        <f t="shared" si="21"/>
        <v>14</v>
      </c>
      <c r="G147" s="2" t="str">
        <f t="shared" si="23"/>
        <v>ANDREW SVOBODA</v>
      </c>
      <c r="H147" s="2" t="str">
        <f t="shared" si="18"/>
        <v>250000</v>
      </c>
      <c r="I147">
        <f t="shared" si="22"/>
        <v>21</v>
      </c>
      <c r="J147" s="73" t="s">
        <v>1546</v>
      </c>
    </row>
    <row r="148" spans="1:10" x14ac:dyDescent="0.25">
      <c r="A148" s="2">
        <f>IF(ISBLANK(D148),"",COUNTA($B$2:B148))</f>
        <v>147</v>
      </c>
      <c r="B148" s="2">
        <f t="shared" si="19"/>
        <v>10000</v>
      </c>
      <c r="C148" s="4">
        <f t="shared" si="20"/>
        <v>250000</v>
      </c>
      <c r="D148" s="53" t="s">
        <v>1624</v>
      </c>
      <c r="F148">
        <f t="shared" si="21"/>
        <v>15</v>
      </c>
      <c r="G148" s="2" t="str">
        <f t="shared" si="23"/>
        <v>TYSON ALEXANDER</v>
      </c>
      <c r="H148" s="2" t="str">
        <f t="shared" si="18"/>
        <v>250000</v>
      </c>
      <c r="I148">
        <f t="shared" si="22"/>
        <v>22</v>
      </c>
      <c r="J148" s="73" t="s">
        <v>1547</v>
      </c>
    </row>
    <row r="149" spans="1:10" x14ac:dyDescent="0.25">
      <c r="A149" s="2">
        <f>IF(ISBLANK(D149),"",COUNTA($B$2:B149))</f>
        <v>148</v>
      </c>
      <c r="B149" s="2">
        <f t="shared" si="19"/>
        <v>10000</v>
      </c>
      <c r="C149" s="4">
        <f t="shared" si="20"/>
        <v>250000</v>
      </c>
      <c r="D149" s="53" t="s">
        <v>1625</v>
      </c>
      <c r="F149">
        <f t="shared" si="21"/>
        <v>11</v>
      </c>
      <c r="G149" s="2" t="str">
        <f t="shared" si="23"/>
        <v>NICK WATNEY</v>
      </c>
      <c r="H149" s="2" t="str">
        <f t="shared" si="18"/>
        <v>250000</v>
      </c>
      <c r="I149">
        <f t="shared" si="22"/>
        <v>18</v>
      </c>
      <c r="J149" s="73" t="s">
        <v>1548</v>
      </c>
    </row>
    <row r="150" spans="1:10" x14ac:dyDescent="0.25">
      <c r="A150" s="2">
        <f>IF(ISBLANK(D150),"",COUNTA($B$2:B150))</f>
        <v>149</v>
      </c>
      <c r="B150" s="2">
        <f t="shared" si="19"/>
        <v>10000</v>
      </c>
      <c r="C150" s="4">
        <f t="shared" si="20"/>
        <v>250000</v>
      </c>
      <c r="D150" s="53" t="s">
        <v>1626</v>
      </c>
      <c r="F150">
        <f t="shared" si="21"/>
        <v>10</v>
      </c>
      <c r="G150" s="2" t="str">
        <f t="shared" si="23"/>
        <v>RYAN BREHM</v>
      </c>
      <c r="H150" s="2" t="str">
        <f t="shared" si="18"/>
        <v>250000</v>
      </c>
      <c r="I150">
        <f t="shared" si="22"/>
        <v>17</v>
      </c>
      <c r="J150" s="73" t="s">
        <v>1549</v>
      </c>
    </row>
    <row r="151" spans="1:10" x14ac:dyDescent="0.25">
      <c r="A151" s="2">
        <f>IF(ISBLANK(D151),"",COUNTA($B$2:B151))</f>
        <v>150</v>
      </c>
      <c r="B151" s="2">
        <f t="shared" si="19"/>
        <v>10000</v>
      </c>
      <c r="C151" s="4">
        <f t="shared" si="20"/>
        <v>250000</v>
      </c>
      <c r="D151" s="53" t="s">
        <v>1627</v>
      </c>
      <c r="F151">
        <f t="shared" si="21"/>
        <v>12</v>
      </c>
      <c r="G151" s="2" t="str">
        <f t="shared" si="23"/>
        <v>MAX MCGREEVY</v>
      </c>
      <c r="H151" s="2" t="str">
        <f t="shared" si="18"/>
        <v>250000</v>
      </c>
      <c r="I151">
        <f t="shared" si="22"/>
        <v>19</v>
      </c>
      <c r="J151" s="73" t="s">
        <v>1550</v>
      </c>
    </row>
    <row r="152" spans="1:10" x14ac:dyDescent="0.25">
      <c r="A152" s="2">
        <f>IF(ISBLANK(D152),"",COUNTA($B$2:B152))</f>
        <v>151</v>
      </c>
      <c r="B152" s="2">
        <f t="shared" si="19"/>
        <v>10000</v>
      </c>
      <c r="C152" s="4">
        <f t="shared" si="20"/>
        <v>250000</v>
      </c>
      <c r="D152" s="53" t="s">
        <v>1628</v>
      </c>
      <c r="F152">
        <f t="shared" si="21"/>
        <v>10</v>
      </c>
      <c r="G152" s="2" t="str">
        <f t="shared" si="23"/>
        <v>JIM HERMAN</v>
      </c>
      <c r="H152" s="2" t="str">
        <f t="shared" si="18"/>
        <v>250000</v>
      </c>
      <c r="I152">
        <f t="shared" si="22"/>
        <v>17</v>
      </c>
      <c r="J152" s="73" t="s">
        <v>1551</v>
      </c>
    </row>
    <row r="153" spans="1:10" x14ac:dyDescent="0.25">
      <c r="A153" s="2">
        <f>IF(ISBLANK(D153),"",COUNTA($B$2:B153))</f>
        <v>152</v>
      </c>
      <c r="B153" s="2">
        <f t="shared" si="19"/>
        <v>10000</v>
      </c>
      <c r="C153" s="4">
        <f t="shared" si="20"/>
        <v>250000</v>
      </c>
      <c r="D153" s="53" t="s">
        <v>1629</v>
      </c>
      <c r="F153">
        <f t="shared" si="21"/>
        <v>11</v>
      </c>
      <c r="G153" s="2" t="str">
        <f t="shared" si="23"/>
        <v>KELLY KRAFT</v>
      </c>
      <c r="H153" s="2" t="str">
        <f t="shared" si="18"/>
        <v>250000</v>
      </c>
      <c r="I153">
        <f t="shared" si="22"/>
        <v>18</v>
      </c>
      <c r="J153" s="73" t="s">
        <v>1552</v>
      </c>
    </row>
    <row r="154" spans="1:10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3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10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3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10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3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10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3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10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10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10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  <c r="L331" t="s">
        <v>93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  <c r="L332" t="s">
        <v>94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  <c r="L333" t="s">
        <v>95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  <c r="L334" t="s">
        <v>96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  <c r="L335" t="s">
        <v>97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  <c r="L336" t="s">
        <v>98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  <c r="L337" t="s">
        <v>99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  <c r="L338" t="s">
        <v>100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  <c r="L339" t="s">
        <v>101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  <c r="L340" t="s">
        <v>102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  <c r="L341" t="s">
        <v>103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  <c r="L342" t="s">
        <v>104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  <c r="L343" t="s">
        <v>105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  <c r="L344" t="s">
        <v>106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  <c r="L345" t="s">
        <v>107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  <c r="L346" t="s">
        <v>108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  <c r="L347" t="s">
        <v>109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  <c r="L348" t="s">
        <v>110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  <c r="L349" t="s">
        <v>111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  <c r="L350" t="s">
        <v>112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  <c r="L351" t="s">
        <v>113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  <c r="L352" t="s">
        <v>114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  <c r="L353" t="s">
        <v>115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  <c r="L354" t="s">
        <v>116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  <c r="L355" t="s">
        <v>117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  <c r="L356" t="s">
        <v>118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  <c r="L357" t="s">
        <v>119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  <c r="L358" t="s">
        <v>120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  <c r="L359" t="s">
        <v>121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  <c r="L360" t="s">
        <v>122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  <c r="L361" t="s">
        <v>123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  <c r="L362" t="s">
        <v>124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  <c r="L363" t="s">
        <v>125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  <c r="L364" t="s">
        <v>126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  <c r="L365" t="s">
        <v>127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  <c r="L366" t="s">
        <v>128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  <c r="L367" t="s">
        <v>129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  <c r="L368" t="s">
        <v>130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  <c r="L369" t="s">
        <v>131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  <c r="L370" t="s">
        <v>132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  <c r="L371" t="s">
        <v>133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  <c r="L372" t="s">
        <v>134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  <c r="L373" t="s">
        <v>135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  <c r="L374" t="s">
        <v>136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  <c r="L375" t="s">
        <v>137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  <c r="L376" t="s">
        <v>138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  <c r="L377" t="s">
        <v>139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  <c r="L378" t="s">
        <v>140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  <c r="L379" t="s">
        <v>141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142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  <c r="L381" t="s">
        <v>143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  <c r="L382" t="s">
        <v>144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  <c r="L383" t="s">
        <v>145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  <c r="L384" t="s">
        <v>146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  <c r="L385" t="s">
        <v>147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  <c r="L386" t="s">
        <v>148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149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  <c r="L388" t="s">
        <v>150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  <c r="L389" t="s">
        <v>151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  <c r="L390" t="s">
        <v>152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  <c r="L391" t="s">
        <v>153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  <c r="L392" t="s">
        <v>154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  <c r="L393" t="s">
        <v>155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  <c r="L394" t="s">
        <v>156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  <c r="L395" t="s">
        <v>157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  <c r="L396" t="s">
        <v>158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  <c r="L397" t="s">
        <v>159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  <c r="L398" t="s">
        <v>160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  <c r="L399" t="s">
        <v>161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  <c r="L400" t="s">
        <v>162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  <c r="L401" t="s">
        <v>163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  <c r="L402" t="s">
        <v>164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  <c r="L403" t="s">
        <v>165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  <c r="L404" t="s">
        <v>166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  <c r="L405" t="s">
        <v>167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  <c r="L406" t="s">
        <v>168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  <c r="L407" t="s">
        <v>169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  <c r="L408" t="s">
        <v>170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  <c r="L409" t="s">
        <v>171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  <c r="L410" t="s">
        <v>172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  <c r="L411" t="s">
        <v>173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  <c r="L412" t="s">
        <v>174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  <c r="L413" t="s">
        <v>175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  <c r="L414" t="s">
        <v>176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  <c r="L415" t="s">
        <v>177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  <c r="L416" t="s">
        <v>178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  <c r="L417" t="s">
        <v>179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  <c r="L418" t="s">
        <v>180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  <c r="L419" t="s">
        <v>181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  <c r="L420" t="s">
        <v>182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  <c r="L421" t="s">
        <v>183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  <c r="L422" t="s">
        <v>184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  <c r="L423" t="s">
        <v>185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  <c r="L424" t="s">
        <v>186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  <c r="L425" t="s">
        <v>187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  <c r="L426" t="s">
        <v>188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  <c r="L427" t="s">
        <v>189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  <c r="L428" t="s">
        <v>190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  <c r="L429" t="s">
        <v>191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  <c r="L430" t="s">
        <v>192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  <c r="L431" t="s">
        <v>193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  <c r="L432" t="s">
        <v>194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  <c r="L433" t="s">
        <v>195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  <c r="L434" t="s">
        <v>196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  <c r="L435" t="s">
        <v>197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  <c r="L436" t="s">
        <v>198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  <c r="L437" t="s">
        <v>199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  <c r="L438" t="s">
        <v>200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  <c r="L439" t="s">
        <v>201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  <c r="L440" t="s">
        <v>202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  <c r="L441" t="s">
        <v>203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  <c r="L442" t="s">
        <v>204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  <c r="L443" t="s">
        <v>205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206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  <c r="L445" t="s">
        <v>207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  <c r="L446" t="s">
        <v>208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  <c r="L447" t="s">
        <v>209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  <c r="L448" t="s">
        <v>210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  <c r="L449" t="s">
        <v>211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  <c r="L450" t="s">
        <v>212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213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  <c r="L452" t="s">
        <v>214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  <c r="L453" t="s">
        <v>215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  <c r="L454" t="s">
        <v>216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  <c r="L455" t="s">
        <v>217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  <c r="L456" t="s">
        <v>218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  <c r="L457" t="s">
        <v>219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  <c r="L458" t="s">
        <v>220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  <c r="L459" t="s">
        <v>221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  <c r="L460" t="s">
        <v>222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  <c r="L461" t="s">
        <v>223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  <c r="L462" t="s">
        <v>224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  <c r="L463" t="s">
        <v>225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  <c r="L464" t="s">
        <v>226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  <c r="L465" t="s">
        <v>227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  <c r="L466" t="s">
        <v>228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  <c r="L467" t="s">
        <v>229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  <c r="L468" t="s">
        <v>230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  <c r="L469" t="s">
        <v>231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  <c r="L470" t="s">
        <v>232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  <c r="L471" t="s">
        <v>233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  <c r="L472" t="s">
        <v>234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  <c r="L473" t="s">
        <v>235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  <c r="L474" t="s">
        <v>236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  <c r="L475" t="s">
        <v>237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  <c r="L476" t="s">
        <v>238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  <c r="L477" t="s">
        <v>239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  <c r="L478" t="s">
        <v>240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  <c r="L479" t="s">
        <v>241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  <c r="L480" t="s">
        <v>242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  <c r="L481" t="s">
        <v>243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  <c r="L482" t="s">
        <v>244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  <c r="L483" t="s">
        <v>245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  <c r="L484" t="s">
        <v>246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  <c r="L485" t="s">
        <v>247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  <c r="L486" t="s">
        <v>248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  <c r="L487" t="s">
        <v>249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  <c r="L488" t="s">
        <v>250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  <c r="L489" t="s">
        <v>251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  <c r="L490" t="s">
        <v>252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  <c r="L491" t="s">
        <v>253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  <c r="L492" t="s">
        <v>254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  <c r="L493" t="s">
        <v>255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  <c r="L494" t="s">
        <v>256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  <c r="L495" t="s">
        <v>257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  <c r="L496" t="s">
        <v>258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  <c r="L497" t="s">
        <v>259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  <c r="L498" t="s">
        <v>260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  <c r="L499" t="s">
        <v>261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  <c r="L500" t="s">
        <v>262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  <c r="L501" t="s">
        <v>263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  <c r="L502" t="s">
        <v>264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  <c r="L503" t="s">
        <v>265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  <c r="L504" t="s">
        <v>266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  <c r="L505" t="s">
        <v>267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  <c r="L506" t="s">
        <v>268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  <c r="L507" t="s">
        <v>269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270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  <c r="L509" t="s">
        <v>271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  <c r="L510" t="s">
        <v>272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  <c r="L511" t="s">
        <v>273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  <c r="L512" t="s">
        <v>274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  <c r="L513" t="s">
        <v>275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  <c r="L514" t="s">
        <v>276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277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  <c r="L516" t="s">
        <v>278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  <c r="L517" t="s">
        <v>279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  <c r="L518" t="s">
        <v>280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  <c r="L519" t="s">
        <v>281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  <c r="L520" t="s">
        <v>282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  <c r="L521" t="s">
        <v>283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  <c r="L522" t="s">
        <v>284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  <c r="L523" t="s">
        <v>285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  <c r="L524" t="s">
        <v>286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  <c r="L525" t="s">
        <v>287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  <c r="L526" t="s">
        <v>288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  <c r="L527" t="s">
        <v>289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  <c r="L528" t="s">
        <v>290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  <c r="L529" t="s">
        <v>291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  <c r="L530" t="s">
        <v>292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  <c r="L531" t="s">
        <v>293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  <c r="L532" t="s">
        <v>294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  <c r="L533" t="s">
        <v>295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  <c r="L534" t="s">
        <v>296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  <c r="L535" t="s">
        <v>297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  <c r="L536" t="s">
        <v>298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  <c r="L537" t="s">
        <v>299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  <c r="L538" t="s">
        <v>300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  <c r="L539" t="s">
        <v>301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  <c r="L540" t="s">
        <v>302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  <c r="L541" t="s">
        <v>303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  <c r="L542" t="s">
        <v>304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25" priority="11" operator="equal">
      <formula>"NO"</formula>
    </cfRule>
  </conditionalFormatting>
  <conditionalFormatting sqref="F2:F300">
    <cfRule type="cellIs" dxfId="24" priority="8" operator="greaterThan">
      <formula>50</formula>
    </cfRule>
  </conditionalFormatting>
  <conditionalFormatting sqref="I2:I300">
    <cfRule type="cellIs" dxfId="23" priority="9" operator="greaterThan">
      <formula>50</formula>
    </cfRule>
  </conditionalFormatting>
  <conditionalFormatting sqref="B1:B1048576">
    <cfRule type="cellIs" dxfId="4" priority="1" operator="between">
      <formula>0</formula>
      <formula>100</formula>
    </cfRule>
    <cfRule type="cellIs" dxfId="7" priority="2" operator="lessThan">
      <formula>-100</formula>
    </cfRule>
    <cfRule type="cellIs" dxfId="6" priority="3" operator="between">
      <formula>9500</formula>
      <formula>9999</formula>
    </cfRule>
    <cfRule type="cellIs" dxfId="5" priority="4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85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56</v>
      </c>
      <c r="F3" t="s">
        <v>86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57</v>
      </c>
      <c r="F4" t="s">
        <v>87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88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58</v>
      </c>
      <c r="F6" t="s">
        <v>89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59</v>
      </c>
      <c r="F7" t="s">
        <v>90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60</v>
      </c>
      <c r="F9" t="s">
        <v>85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61</v>
      </c>
      <c r="F10" t="s">
        <v>86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87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54</v>
      </c>
      <c r="F12" t="s">
        <v>88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62</v>
      </c>
      <c r="F13" t="s">
        <v>89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90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63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64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Q2" sqref="Q2:R11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4" customWidth="1"/>
    <col min="22" max="22" width="9.42578125" customWidth="1"/>
    <col min="23" max="23" width="11.7109375" customWidth="1"/>
    <col min="24" max="24" width="16.42578125" customWidth="1"/>
    <col min="25" max="25" width="25.140625" style="50" customWidth="1"/>
    <col min="26" max="26" width="20.140625" customWidth="1"/>
    <col min="27" max="27" width="17.42578125" customWidth="1"/>
    <col min="29" max="29" width="34.28515625" style="50"/>
  </cols>
  <sheetData>
    <row r="1" spans="1:30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s="62" t="s">
        <v>8</v>
      </c>
      <c r="R1" s="62" t="s">
        <v>9</v>
      </c>
      <c r="S1" t="s">
        <v>51</v>
      </c>
      <c r="T1" s="1"/>
      <c r="V1" s="42" t="s">
        <v>53</v>
      </c>
      <c r="W1" s="45">
        <v>2</v>
      </c>
      <c r="X1" t="s">
        <v>51</v>
      </c>
      <c r="Y1" s="46"/>
      <c r="AA1" t="s">
        <v>70</v>
      </c>
      <c r="AC1" s="50" t="s">
        <v>352</v>
      </c>
    </row>
    <row r="2" spans="1:30" ht="26.25" thickBot="1" x14ac:dyDescent="0.3">
      <c r="A2">
        <f>IF($B$2=0,"",COUNTA($B$2:B2))</f>
        <v>1</v>
      </c>
      <c r="B2" s="3" t="s">
        <v>500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361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6" t="s">
        <v>305</v>
      </c>
      <c r="AA2">
        <v>-250</v>
      </c>
      <c r="AC2" s="60" t="str">
        <f>+$AC$1&amp;" - "&amp;AD2</f>
        <v>NCAA FOOTBALL - AIR FORCE 2023 REGULAR SEASON WINS</v>
      </c>
      <c r="AD2" t="s">
        <v>432</v>
      </c>
    </row>
    <row r="3" spans="1:30" ht="26.25" thickBot="1" x14ac:dyDescent="0.3">
      <c r="A3">
        <f>IF($B$2=0,"",COUNTA($B$2:B3))</f>
        <v>2</v>
      </c>
      <c r="B3" s="3" t="s">
        <v>501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340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6" t="s">
        <v>306</v>
      </c>
      <c r="AA3">
        <v>-250</v>
      </c>
      <c r="AC3" s="60" t="str">
        <f t="shared" ref="AC3:AC66" si="11">+$AC$1&amp;" - "&amp;AD3</f>
        <v>NCAA FOOTBALL - AKRON 2023 REGULAR SEASON WINS</v>
      </c>
      <c r="AD3" t="s">
        <v>433</v>
      </c>
    </row>
    <row r="4" spans="1:30" ht="26.25" thickBot="1" x14ac:dyDescent="0.3">
      <c r="A4">
        <f>IF($B$2=0,"",COUNTA($B$2:B4))</f>
        <v>3</v>
      </c>
      <c r="B4" s="3" t="s">
        <v>502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6" t="s">
        <v>307</v>
      </c>
      <c r="AA4">
        <v>-250</v>
      </c>
      <c r="AC4" s="60" t="str">
        <f t="shared" si="11"/>
        <v>NCAA FOOTBALL - APPALACHIAN STATE 2023 REGULAR SEASON WINS</v>
      </c>
      <c r="AD4" t="s">
        <v>434</v>
      </c>
    </row>
    <row r="5" spans="1:30" ht="26.25" thickBot="1" x14ac:dyDescent="0.3">
      <c r="A5">
        <f>IF($B$2=0,"",COUNTA($B$2:B5))</f>
        <v>4</v>
      </c>
      <c r="B5" s="3" t="s">
        <v>489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341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6" t="s">
        <v>308</v>
      </c>
      <c r="AA5">
        <v>-250</v>
      </c>
      <c r="AC5" s="60" t="str">
        <f t="shared" si="11"/>
        <v>NCAA FOOTBALL - ARKANSAS STATE 2023 REGULAR SEASON WINS</v>
      </c>
      <c r="AD5" t="s">
        <v>435</v>
      </c>
    </row>
    <row r="6" spans="1:30" ht="26.25" thickBot="1" x14ac:dyDescent="0.3">
      <c r="A6">
        <f>IF($B$2=0,"",COUNTA($B$2:B6))</f>
        <v>5</v>
      </c>
      <c r="B6" s="3" t="s">
        <v>490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337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6" t="s">
        <v>309</v>
      </c>
      <c r="AA6">
        <v>-250</v>
      </c>
      <c r="AC6" s="60" t="str">
        <f t="shared" si="11"/>
        <v>NCAA FOOTBALL - ARMY 2023 REGULAR SEASON WINS</v>
      </c>
      <c r="AD6" t="s">
        <v>436</v>
      </c>
    </row>
    <row r="7" spans="1:30" ht="26.25" thickBot="1" x14ac:dyDescent="0.3">
      <c r="A7">
        <f>IF($B$2=0,"",COUNTA($B$2:B7))</f>
        <v>6</v>
      </c>
      <c r="B7" s="3" t="s">
        <v>491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362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6" t="s">
        <v>310</v>
      </c>
      <c r="AA7">
        <v>-250</v>
      </c>
      <c r="AC7" s="60" t="str">
        <f t="shared" si="11"/>
        <v>NCAA FOOTBALL - BALL STATE 2023 REGULAR SEASON WINS</v>
      </c>
      <c r="AD7" t="s">
        <v>437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338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6" t="s">
        <v>311</v>
      </c>
      <c r="AA8">
        <v>-200</v>
      </c>
      <c r="AC8" s="60" t="str">
        <f t="shared" si="11"/>
        <v>NCAA FOOTBALL - BOISE STATE 2023 REGULAR SEASON WINS</v>
      </c>
      <c r="AD8" t="s">
        <v>438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50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6" t="s">
        <v>312</v>
      </c>
      <c r="AA9">
        <v>-200</v>
      </c>
      <c r="AC9" s="60" t="str">
        <f t="shared" si="11"/>
        <v>NCAA FOOTBALL - BOWLING GREEN 2023 REGULAR SEASON WINS</v>
      </c>
      <c r="AD9" t="s">
        <v>439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339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6" t="s">
        <v>313</v>
      </c>
      <c r="AA10">
        <v>-200</v>
      </c>
      <c r="AC10" s="60" t="str">
        <f t="shared" si="11"/>
        <v>NCAA FOOTBALL - BUFFALO 2023 REGULAR SEASON WINS</v>
      </c>
      <c r="AD10" t="s">
        <v>440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49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7" t="s">
        <v>314</v>
      </c>
      <c r="AA11">
        <v>-188</v>
      </c>
      <c r="AC11" s="60" t="str">
        <f t="shared" si="11"/>
        <v>NCAA FOOTBALL - CENTRAL MICHIGAN 2023 REGULAR SEASON WINS</v>
      </c>
      <c r="AD11" t="s">
        <v>441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363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3"/>
      <c r="AA12">
        <v>-188</v>
      </c>
      <c r="AC12" s="60" t="str">
        <f t="shared" si="11"/>
        <v>NCAA FOOTBALL - CHARLOTTE 2023 REGULAR SEASON WINS</v>
      </c>
      <c r="AD12" t="s">
        <v>442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321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60" t="str">
        <f t="shared" si="11"/>
        <v>NCAA FOOTBALL - COASTAL CAROLINA 2023 REGULAR SEASON WINS</v>
      </c>
      <c r="AD13" t="s">
        <v>443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47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3"/>
      <c r="AA14">
        <v>-188</v>
      </c>
      <c r="AC14" s="60" t="str">
        <f t="shared" si="11"/>
        <v>NCAA FOOTBALL - COLORADO STATE 2023 REGULAR SEASON WINS</v>
      </c>
      <c r="AD14" t="s">
        <v>444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323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60" t="str">
        <f t="shared" si="11"/>
        <v>NCAA FOOTBALL - EAST CAROLINA 2023 REGULAR SEASON WINS</v>
      </c>
      <c r="AD15" t="s">
        <v>445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S16" t="str">
        <f t="shared" ca="1" si="7"/>
        <v>UNDER 6.5</v>
      </c>
      <c r="T16" t="s">
        <v>48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3"/>
      <c r="AA16">
        <v>-188</v>
      </c>
      <c r="AC16" s="60" t="str">
        <f t="shared" si="11"/>
        <v>NCAA FOOTBALL - EASTERN MICHIGAN 2023 REGULAR SEASON WINS</v>
      </c>
      <c r="AD16" t="s">
        <v>446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S17" t="str">
        <f t="shared" ca="1" si="7"/>
        <v>UNDER 2.5</v>
      </c>
      <c r="T17" t="s">
        <v>364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60" t="str">
        <f t="shared" si="11"/>
        <v>NCAA FOOTBALL - FIU 2023 REGULAR SEASON WINS</v>
      </c>
      <c r="AD17" t="s">
        <v>447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S18" t="str">
        <f t="shared" ca="1" si="7"/>
        <v>UNDER 7.5</v>
      </c>
      <c r="T18" t="s">
        <v>330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3"/>
      <c r="AA18">
        <v>-175</v>
      </c>
      <c r="AC18" s="60" t="str">
        <f t="shared" si="11"/>
        <v>NCAA FOOTBALL - FLORIDA ATLANTIC 2023 REGULAR SEASON WINS</v>
      </c>
      <c r="AD18" t="s">
        <v>448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S19" t="str">
        <f t="shared" ca="1" si="7"/>
        <v>UNDER 7.5</v>
      </c>
      <c r="T19" t="s">
        <v>326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60" t="str">
        <f t="shared" si="11"/>
        <v>NCAA FOOTBALL - FRESNO STATE 2023 REGULAR SEASON WINS</v>
      </c>
      <c r="AD19" t="s">
        <v>449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S20" t="str">
        <f t="shared" ca="1" si="7"/>
        <v>UNDER 6</v>
      </c>
      <c r="T20" t="s">
        <v>332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3"/>
      <c r="AA20">
        <v>-175</v>
      </c>
      <c r="AC20" s="60" t="str">
        <f t="shared" si="11"/>
        <v>NCAA FOOTBALL - GEORGIA SOUTHERN 2023 REGULAR SEASON WINS</v>
      </c>
      <c r="AD20" t="s">
        <v>450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60" t="str">
        <f t="shared" si="11"/>
        <v>NCAA FOOTBALL - GEORGIA STATE 2023 REGULAR SEASON WINS</v>
      </c>
      <c r="AD21" t="s">
        <v>451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S22" t="str">
        <f t="shared" ca="1" si="7"/>
        <v>UNDER 3.5</v>
      </c>
      <c r="T22" t="s">
        <v>365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3"/>
      <c r="AA22">
        <v>-163</v>
      </c>
      <c r="AC22" s="60" t="str">
        <f t="shared" si="11"/>
        <v>NCAA FOOTBALL - HAWAII 2023 REGULAR SEASON WINS (13 GAMES)</v>
      </c>
      <c r="AD22" t="s">
        <v>452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S23" t="str">
        <f t="shared" ca="1" si="7"/>
        <v>UNDER 5.5</v>
      </c>
      <c r="T23" t="s">
        <v>342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60" t="str">
        <f t="shared" si="11"/>
        <v>NCAA FOOTBALL - JACKSONVILLE STATE 2023 REGULAR SEASON WINS</v>
      </c>
      <c r="AD23" t="s">
        <v>453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3"/>
      <c r="AA24">
        <v>-163</v>
      </c>
      <c r="AC24" s="60" t="str">
        <f t="shared" si="11"/>
        <v>NCAA FOOTBALL - JAMES MADISON 2023 REGULAR SEASON WINS</v>
      </c>
      <c r="AD24" t="s">
        <v>454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S25" t="str">
        <f t="shared" ca="1" si="7"/>
        <v>UNDER 2.5</v>
      </c>
      <c r="T25" t="s">
        <v>343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60" t="str">
        <f t="shared" si="11"/>
        <v>NCAA FOOTBALL - KENT STATE 2023 REGULAR SEASON WINS</v>
      </c>
      <c r="AD25" t="s">
        <v>455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S26" t="str">
        <f t="shared" ca="1" si="7"/>
        <v>UNDER 9.5</v>
      </c>
      <c r="T26" t="s">
        <v>331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3"/>
      <c r="AA26">
        <v>-150</v>
      </c>
      <c r="AC26" s="60" t="str">
        <f t="shared" si="11"/>
        <v>NCAA FOOTBALL - LIBERTY 2023 REGULAR SEASON WINS</v>
      </c>
      <c r="AD26" t="s">
        <v>456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S27" t="str">
        <f t="shared" ca="1" si="7"/>
        <v>UNDER 6.5</v>
      </c>
      <c r="T27" t="s">
        <v>366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60" t="str">
        <f t="shared" si="11"/>
        <v>NCAA FOOTBALL - LOUISIANA TECH 2023 REGULAR SEASON WINS</v>
      </c>
      <c r="AD27" t="s">
        <v>457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S28" t="str">
        <f t="shared" ca="1" si="7"/>
        <v>UNDER 5.5</v>
      </c>
      <c r="T28" t="s">
        <v>330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3"/>
      <c r="AC28" s="60" t="str">
        <f t="shared" si="11"/>
        <v>NCAA FOOTBALL - LOUISIANA-LAFAYETTE 2023 REGULAR SEASON WINS</v>
      </c>
      <c r="AD28" t="s">
        <v>458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S29" t="str">
        <f t="shared" ca="1" si="7"/>
        <v>UNDER 7</v>
      </c>
      <c r="T29" t="s">
        <v>50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60" t="str">
        <f t="shared" si="11"/>
        <v>NCAA FOOTBALL - MARSHALL 2023 REGULAR SEASON WINS</v>
      </c>
      <c r="AD29" t="s">
        <v>459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S30" t="str">
        <f t="shared" ca="1" si="7"/>
        <v>UNDER 1.5</v>
      </c>
      <c r="T30" t="s">
        <v>332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7"/>
      <c r="AC30" s="60" t="str">
        <f t="shared" si="11"/>
        <v>NCAA FOOTBALL - MASSACHUSETTS 2023 REGULAR SEASON WINS</v>
      </c>
      <c r="AD30" t="s">
        <v>460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S31" t="str">
        <f t="shared" ca="1" si="7"/>
        <v>UNDER 7</v>
      </c>
      <c r="T31" t="s">
        <v>49</v>
      </c>
      <c r="X31" t="str">
        <f t="shared" ca="1" si="10"/>
        <v/>
      </c>
      <c r="Y31" s="48"/>
      <c r="AC31" s="60" t="str">
        <f t="shared" si="11"/>
        <v>NCAA FOOTBALL - MEMPHIS 2023 REGULAR SEASON WINS</v>
      </c>
      <c r="AD31" t="s">
        <v>461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5">IF(ISBLANK(K32),0,IF(ISNUMBER(SEARCH("+",K32)),RIGHT(K32,LEN(K32)-SEARCH("+",K32,1)),RIGHT(K32,LEN(K32)-SEARCH("-",K32,1)+1)))</f>
        <v>0</v>
      </c>
      <c r="N32">
        <f t="shared" si="15"/>
        <v>0</v>
      </c>
      <c r="P32" s="2" t="str">
        <f t="shared" ca="1" si="4"/>
        <v>6.5</v>
      </c>
      <c r="S32" t="str">
        <f t="shared" ca="1" si="7"/>
        <v>UNDER 6.5</v>
      </c>
      <c r="T32" t="s">
        <v>367</v>
      </c>
      <c r="X32" t="str">
        <f t="shared" ca="1" si="10"/>
        <v/>
      </c>
      <c r="Y32" s="47"/>
      <c r="AC32" s="60" t="str">
        <f t="shared" si="11"/>
        <v>NCAA FOOTBALL - MIAMI OH 2023 REGULAR SEASON WINS</v>
      </c>
      <c r="AD32" t="s">
        <v>462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5"/>
        <v>0</v>
      </c>
      <c r="N33">
        <f t="shared" si="15"/>
        <v>0</v>
      </c>
      <c r="P33" s="2" t="str">
        <f t="shared" ca="1" si="4"/>
        <v>6.5</v>
      </c>
      <c r="S33" t="str">
        <f t="shared" ca="1" si="7"/>
        <v>UNDER 6.5</v>
      </c>
      <c r="T33" t="s">
        <v>344</v>
      </c>
      <c r="X33" t="str">
        <f t="shared" ca="1" si="10"/>
        <v/>
      </c>
      <c r="Y33" s="48"/>
      <c r="AC33" s="60" t="str">
        <f t="shared" si="11"/>
        <v>NCAA FOOTBALL - MIDDLE TENNESSEE 2023 REGULAR SEASON WINS</v>
      </c>
      <c r="AD33" t="s">
        <v>463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331</v>
      </c>
      <c r="X34" t="str">
        <f t="shared" ca="1" si="10"/>
        <v/>
      </c>
      <c r="Y34" s="47"/>
      <c r="AC34" s="60" t="str">
        <f t="shared" si="11"/>
        <v>NCAA FOOTBALL - NAVY 2023 REGULAR SEASON WINS</v>
      </c>
      <c r="AD34" t="s">
        <v>464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345</v>
      </c>
      <c r="X35" t="str">
        <f t="shared" ca="1" si="10"/>
        <v/>
      </c>
      <c r="Y35" s="48"/>
      <c r="AC35" s="60" t="str">
        <f t="shared" si="11"/>
        <v>NCAA FOOTBALL - NEVADA 2023 REGULAR SEASON WINS</v>
      </c>
      <c r="AD35" t="s">
        <v>465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7"/>
      <c r="AC36" s="60" t="str">
        <f t="shared" si="11"/>
        <v>NCAA FOOTBALL - NEW MEXICO 2023 REGULAR SEASON WINS</v>
      </c>
      <c r="AD36" t="s">
        <v>466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368</v>
      </c>
      <c r="X37" t="str">
        <f t="shared" ca="1" si="10"/>
        <v/>
      </c>
      <c r="Y37" s="48"/>
      <c r="AC37" s="60" t="str">
        <f t="shared" si="11"/>
        <v>NCAA FOOTBALL - NEW MEXICO STATE 2023 REGULAR SEASON WINS (13 GAMES)</v>
      </c>
      <c r="AD37" t="s">
        <v>467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327</v>
      </c>
      <c r="X38" t="str">
        <f t="shared" ca="1" si="10"/>
        <v/>
      </c>
      <c r="Y38" s="47"/>
      <c r="AC38" s="60" t="str">
        <f t="shared" si="11"/>
        <v>NCAA FOOTBALL - NORTH TEXAS 2023 REGULAR SEASON WINS</v>
      </c>
      <c r="AD38" t="s">
        <v>468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8"/>
      <c r="AC39" s="60" t="str">
        <f t="shared" si="11"/>
        <v>NCAA FOOTBALL - NORTHERN ILLINOIS 2023 REGULAR SEASON WINS</v>
      </c>
      <c r="AD39" t="s">
        <v>469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328</v>
      </c>
      <c r="X40" t="str">
        <f t="shared" ca="1" si="10"/>
        <v/>
      </c>
      <c r="Y40" s="47"/>
      <c r="AC40" s="60" t="str">
        <f t="shared" si="11"/>
        <v>NCAA FOOTBALL - OHIO 2023 REGULAR SEASON WINS</v>
      </c>
      <c r="AD40" t="s">
        <v>470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331</v>
      </c>
      <c r="X41" t="str">
        <f t="shared" ca="1" si="10"/>
        <v/>
      </c>
      <c r="Y41" s="48"/>
      <c r="AC41" s="60" t="str">
        <f t="shared" si="11"/>
        <v>NCAA FOOTBALL - OLD DOMINION 2023 REGULAR SEASON WINS</v>
      </c>
      <c r="AD41" t="s">
        <v>471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369</v>
      </c>
      <c r="X42" t="str">
        <f t="shared" ca="1" si="10"/>
        <v/>
      </c>
      <c r="Y42" s="47"/>
      <c r="AC42" s="60" t="str">
        <f t="shared" si="11"/>
        <v>NCAA FOOTBALL - RICE 2023 REGULAR SEASON WINS</v>
      </c>
      <c r="AD42" t="s">
        <v>472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319</v>
      </c>
      <c r="X43" t="str">
        <f t="shared" ca="1" si="10"/>
        <v/>
      </c>
      <c r="Y43" s="48"/>
      <c r="AC43" s="60" t="str">
        <f t="shared" si="11"/>
        <v>NCAA FOOTBALL - SAM HOUSTON 2023 REGULAR SEASON WINS</v>
      </c>
      <c r="AD43" t="s">
        <v>473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49</v>
      </c>
      <c r="X44" t="str">
        <f t="shared" ca="1" si="10"/>
        <v/>
      </c>
      <c r="Y44" s="47"/>
      <c r="AC44" s="60" t="str">
        <f t="shared" si="11"/>
        <v>NCAA FOOTBALL - SAN DIEGO STATE 2023 REGULAR SEASON WINS</v>
      </c>
      <c r="AD44" t="s">
        <v>474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320</v>
      </c>
      <c r="X45" t="str">
        <f t="shared" ca="1" si="10"/>
        <v/>
      </c>
      <c r="Y45" s="48"/>
      <c r="AC45" s="60" t="str">
        <f t="shared" si="11"/>
        <v>NCAA FOOTBALL - SAN JOSE STATE 2023 REGULAR SEASON WINS</v>
      </c>
      <c r="AD45" t="s">
        <v>475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50</v>
      </c>
      <c r="X46" t="str">
        <f t="shared" ca="1" si="10"/>
        <v/>
      </c>
      <c r="Y46" s="47"/>
      <c r="AC46" s="60" t="str">
        <f t="shared" si="11"/>
        <v>NCAA FOOTBALL - SMU 2023 REGULAR SEASON WINS</v>
      </c>
      <c r="AD46" t="s">
        <v>476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370</v>
      </c>
      <c r="X47" t="str">
        <f t="shared" ca="1" si="10"/>
        <v/>
      </c>
      <c r="Y47" s="48"/>
      <c r="AC47" s="60" t="str">
        <f t="shared" si="11"/>
        <v>NCAA FOOTBALL - SOUTH ALABAMA 2023 REGULAR SEASON WINS</v>
      </c>
      <c r="AD47" t="s">
        <v>477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327</v>
      </c>
      <c r="X48" t="str">
        <f t="shared" ca="1" si="10"/>
        <v/>
      </c>
      <c r="Y48" s="47"/>
      <c r="AC48" s="60" t="str">
        <f t="shared" si="11"/>
        <v>NCAA FOOTBALL - SOUTH FLORIDA 2023 REGULAR SEASON WINS</v>
      </c>
      <c r="AD48" t="s">
        <v>478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47</v>
      </c>
      <c r="X49" t="str">
        <f t="shared" ca="1" si="10"/>
        <v/>
      </c>
      <c r="Y49" s="48"/>
      <c r="AC49" s="60" t="str">
        <f t="shared" si="11"/>
        <v>NCAA FOOTBALL - SOUTHERN MISS 2023 REGULAR SEASON WINS</v>
      </c>
      <c r="AD49" t="s">
        <v>479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328</v>
      </c>
      <c r="X50" t="str">
        <f t="shared" ca="1" si="10"/>
        <v/>
      </c>
      <c r="Y50" s="47"/>
      <c r="AC50" s="60" t="str">
        <f t="shared" si="11"/>
        <v>NCAA FOOTBALL - TEMPLE 2023 REGULAR SEASON WINS</v>
      </c>
      <c r="AD50" t="s">
        <v>480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48</v>
      </c>
      <c r="X51" t="str">
        <f t="shared" ca="1" si="10"/>
        <v/>
      </c>
      <c r="Y51" s="48"/>
      <c r="AC51" s="60" t="str">
        <f t="shared" si="11"/>
        <v>NCAA FOOTBALL - TEXAS STATE 2023 REGULAR SEASON WINS</v>
      </c>
      <c r="AD51" t="s">
        <v>481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371</v>
      </c>
      <c r="X52" t="str">
        <f t="shared" ca="1" si="10"/>
        <v/>
      </c>
      <c r="Y52" s="47"/>
      <c r="AC52" s="60" t="str">
        <f t="shared" si="11"/>
        <v>NCAA FOOTBALL - TOLEDO 2023 REGULAR SEASON WINS</v>
      </c>
      <c r="AD52" t="s">
        <v>482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372</v>
      </c>
      <c r="X53" t="str">
        <f t="shared" ca="1" si="10"/>
        <v/>
      </c>
      <c r="Y53" s="48"/>
      <c r="AC53" s="60" t="str">
        <f t="shared" si="11"/>
        <v>NCAA FOOTBALL - TROY 2023 REGULAR SEASON WINS</v>
      </c>
      <c r="AD53" t="s">
        <v>483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7"/>
      <c r="AC54" s="60" t="str">
        <f t="shared" si="11"/>
        <v>NCAA FOOTBALL - TULANE 2023 REGULAR SEASON WINS</v>
      </c>
      <c r="AD54" t="s">
        <v>484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373</v>
      </c>
      <c r="X55" t="str">
        <f t="shared" ca="1" si="10"/>
        <v/>
      </c>
      <c r="Y55" s="49"/>
      <c r="AC55" s="60" t="str">
        <f t="shared" si="11"/>
        <v>NCAA FOOTBALL - TULSA 2023 REGULAR SEASON WINS</v>
      </c>
      <c r="AD55" t="s">
        <v>485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316</v>
      </c>
      <c r="X56" t="str">
        <f t="shared" ca="1" si="10"/>
        <v/>
      </c>
      <c r="Y56" s="47"/>
      <c r="AC56" s="60" t="str">
        <f t="shared" si="11"/>
        <v>NCAA FOOTBALL - UAB 2023 REGULAR SEASON WINS</v>
      </c>
      <c r="AD56" t="s">
        <v>486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374</v>
      </c>
      <c r="X57" t="str">
        <f t="shared" ca="1" si="10"/>
        <v/>
      </c>
      <c r="Y57" s="48"/>
      <c r="AC57" s="60" t="str">
        <f t="shared" si="11"/>
        <v>NCAA FOOTBALL - UCONN 2023 REGULAR SEASON WINS</v>
      </c>
      <c r="AD57" t="s">
        <v>487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346</v>
      </c>
      <c r="X58" t="str">
        <f t="shared" ca="1" si="10"/>
        <v/>
      </c>
      <c r="Y58" s="47"/>
      <c r="AC58" s="60" t="str">
        <f t="shared" si="11"/>
        <v>NCAA FOOTBALL - ULM 2023 REGULAR SEASON WINS</v>
      </c>
      <c r="AD58" t="s">
        <v>488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50</v>
      </c>
      <c r="X59" t="str">
        <f t="shared" ca="1" si="10"/>
        <v/>
      </c>
      <c r="Y59" s="48"/>
      <c r="AC59" s="60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347</v>
      </c>
      <c r="X60" t="str">
        <f t="shared" ca="1" si="10"/>
        <v/>
      </c>
      <c r="Y60" s="47"/>
      <c r="AC60" s="60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49</v>
      </c>
      <c r="X61" t="str">
        <f t="shared" ca="1" si="10"/>
        <v/>
      </c>
      <c r="Y61" s="48"/>
      <c r="AC61" s="60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375</v>
      </c>
      <c r="Y62" s="47"/>
      <c r="AC62" s="60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330</v>
      </c>
      <c r="Y63" s="48"/>
      <c r="AC63" s="60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48</v>
      </c>
      <c r="Y64" s="47"/>
      <c r="AC64" s="60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332</v>
      </c>
      <c r="Y65" s="48"/>
      <c r="AC65" s="60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47</v>
      </c>
      <c r="Y66" s="47"/>
      <c r="AC66" s="60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376</v>
      </c>
      <c r="Y67" s="48"/>
      <c r="AC67" s="60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327</v>
      </c>
      <c r="Y68" s="47"/>
      <c r="AC68" s="60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47</v>
      </c>
      <c r="Y69" s="48"/>
      <c r="AC69" s="60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328</v>
      </c>
      <c r="Y70" s="47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48</v>
      </c>
      <c r="Y71" s="48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377</v>
      </c>
      <c r="Y72" s="47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321</v>
      </c>
      <c r="Y73" s="48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326</v>
      </c>
      <c r="Y74" s="47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323</v>
      </c>
      <c r="Y75" s="48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7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378</v>
      </c>
      <c r="Y77" s="48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372</v>
      </c>
      <c r="Y78" s="47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326</v>
      </c>
      <c r="Y79" s="48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373</v>
      </c>
      <c r="Y80" s="47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8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379</v>
      </c>
      <c r="Y82" s="47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324</v>
      </c>
      <c r="Y83" s="48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7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325</v>
      </c>
      <c r="Y85" s="48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331</v>
      </c>
      <c r="Y86" s="47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380</v>
      </c>
      <c r="Y87" s="48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324</v>
      </c>
      <c r="Y88" s="47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331</v>
      </c>
      <c r="Y89" s="48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325</v>
      </c>
      <c r="Y90" s="47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8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381</v>
      </c>
      <c r="Y92" s="47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342</v>
      </c>
      <c r="Y93" s="48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47</v>
      </c>
      <c r="Y94" s="47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343</v>
      </c>
      <c r="Y95" s="48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48</v>
      </c>
      <c r="Y96" s="47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382</v>
      </c>
      <c r="Y97" s="48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327</v>
      </c>
      <c r="Y98" s="47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8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328</v>
      </c>
      <c r="Y100" s="47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331</v>
      </c>
      <c r="Y101" s="49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383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338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339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316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384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327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316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328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385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319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326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320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386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372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50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373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49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387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333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334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337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388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321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49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323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50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389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327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47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328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48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390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319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47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320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48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391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392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316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393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394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319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320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322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395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321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47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323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48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396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321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329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323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397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319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320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331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398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372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399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373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400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401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50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402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49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403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330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316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332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404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321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322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323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405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321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316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323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406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319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50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320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49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407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401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48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402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47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408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327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328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331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409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401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329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402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410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319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49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320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50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411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327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326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328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412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346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47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347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48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413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346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49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347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50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414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335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331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336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415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317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318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329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416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330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331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332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417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330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50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332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49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418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333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47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334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48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419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346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347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331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420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333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334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326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421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338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316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339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422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327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328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326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423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327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328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331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424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338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339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337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425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342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49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343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50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426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342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343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329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427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327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328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329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428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324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50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325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49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348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344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345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331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349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321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50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323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350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330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316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332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429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340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341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337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430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338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339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322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351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344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345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326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431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321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329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323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topLeftCell="A163" zoomScale="70" zoomScaleNormal="70" workbookViewId="0">
      <selection activeCell="D189" sqref="D18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6" max="6" width="5.7109375" customWidth="1"/>
    <col min="7" max="7" width="42.28515625" style="2" customWidth="1"/>
    <col min="8" max="8" width="7.42578125" style="2" bestFit="1" customWidth="1"/>
    <col min="9" max="9" width="9.5703125" customWidth="1"/>
    <col min="10" max="10" width="28.85546875" style="63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2" t="s">
        <v>1</v>
      </c>
      <c r="H1" s="2" t="s">
        <v>0</v>
      </c>
      <c r="M1" s="58" t="s">
        <v>783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-25</v>
      </c>
      <c r="C2" s="4">
        <f t="shared" ref="C2:C65" ca="1" si="0">IF(ISERROR(_xlfn.NUMBERVALUE(VLOOKUP(D2,G:H,2,0))),"NO",_xlfn.NUMBERVALUE(VLOOKUP(D2,G:H,2,0)))</f>
        <v>-23</v>
      </c>
      <c r="D2" t="s">
        <v>92</v>
      </c>
      <c r="F2">
        <f t="shared" ref="F2:F66" ca="1" si="1">+LEN(G2)</f>
        <v>3</v>
      </c>
      <c r="G2" s="2" t="str">
        <f t="shared" ref="G2:G32" ca="1" si="2">UPPER(OFFSET(J1,(ROW()-1),0))</f>
        <v>ABC</v>
      </c>
      <c r="H2" s="2">
        <f t="shared" ref="H2:H31" ca="1" si="3">OFFSET(J2,(ROW()-1),0)</f>
        <v>-23</v>
      </c>
      <c r="I2">
        <f t="shared" ref="I2:I31" si="4">+LEN(J2)</f>
        <v>3</v>
      </c>
      <c r="J2" s="63" t="s">
        <v>92</v>
      </c>
      <c r="M2" t="str">
        <f t="shared" ref="M2:M65" si="5">N2&amp;" "&amp;$M$1</f>
        <v>DEN NUGGETS 84:75 MIA HEAT (END 3Q)</v>
      </c>
      <c r="N2" s="53" t="s">
        <v>704</v>
      </c>
      <c r="P2">
        <v>500</v>
      </c>
      <c r="Q2" t="s">
        <v>804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1440</v>
      </c>
      <c r="C3" s="4">
        <f t="shared" ca="1" si="0"/>
        <v>1600</v>
      </c>
      <c r="D3" s="2" t="s">
        <v>945</v>
      </c>
      <c r="F3">
        <f t="shared" ca="1" si="1"/>
        <v>30</v>
      </c>
      <c r="G3" s="2" t="str">
        <f t="shared" ca="1" si="2"/>
        <v>NFL FUTURES 2023/24 - AFC EAST</v>
      </c>
      <c r="H3" s="2" t="str">
        <f t="shared" ca="1" si="3"/>
        <v>**</v>
      </c>
      <c r="I3">
        <f t="shared" si="4"/>
        <v>3</v>
      </c>
      <c r="J3" s="63">
        <v>-23</v>
      </c>
      <c r="M3" t="str">
        <f t="shared" si="5"/>
        <v>DEN NUGGETS 81:72 MIA HEAT (END 3Q)</v>
      </c>
      <c r="N3" s="53" t="s">
        <v>571</v>
      </c>
      <c r="P3">
        <v>650</v>
      </c>
      <c r="Q3" t="s">
        <v>842</v>
      </c>
    </row>
    <row r="4" spans="1:17" x14ac:dyDescent="0.25">
      <c r="A4" s="2">
        <f ca="1">IF(ISBLANK(D4),"",COUNTA($B$2:B4))</f>
        <v>3</v>
      </c>
      <c r="B4" s="2">
        <f t="shared" ca="1" si="6"/>
        <v>450</v>
      </c>
      <c r="C4" s="4">
        <f t="shared" ca="1" si="0"/>
        <v>500</v>
      </c>
      <c r="D4" s="2" t="s">
        <v>946</v>
      </c>
      <c r="F4">
        <f t="shared" ca="1" si="1"/>
        <v>69</v>
      </c>
      <c r="G4" s="2" t="str">
        <f t="shared" ca="1" si="2"/>
        <v>1ST - BUF BILLS, 2ND - NY JETS, 3RD - MIA DOLPHINS, 4TH - NE PATRIOTS</v>
      </c>
      <c r="H4" s="2">
        <f t="shared" ca="1" si="3"/>
        <v>450</v>
      </c>
      <c r="I4">
        <f t="shared" si="4"/>
        <v>30</v>
      </c>
      <c r="J4" s="63" t="s">
        <v>937</v>
      </c>
      <c r="M4" t="str">
        <f t="shared" si="5"/>
        <v>DEN NUGGETS 81:82 MIA HEAT (END 3Q)</v>
      </c>
      <c r="N4" s="53" t="s">
        <v>600</v>
      </c>
      <c r="P4">
        <v>800</v>
      </c>
      <c r="Q4" t="s">
        <v>805</v>
      </c>
    </row>
    <row r="5" spans="1:17" x14ac:dyDescent="0.25">
      <c r="A5" s="2">
        <f ca="1">IF(ISBLANK(D5),"",COUNTA($B$2:B5))</f>
        <v>4</v>
      </c>
      <c r="B5" s="2">
        <f t="shared" ca="1" si="6"/>
        <v>1980</v>
      </c>
      <c r="C5" s="4">
        <f t="shared" ca="1" si="0"/>
        <v>2200</v>
      </c>
      <c r="D5" s="2" t="s">
        <v>947</v>
      </c>
      <c r="F5">
        <f t="shared" ca="1" si="1"/>
        <v>69</v>
      </c>
      <c r="G5" s="2" t="str">
        <f t="shared" ca="1" si="2"/>
        <v>1ST - BUF BILLS, 2ND - MIA DOLPHINS, 3RD - NY JETS, 4TH - NE PATRIOTS</v>
      </c>
      <c r="H5" s="2">
        <f t="shared" ca="1" si="3"/>
        <v>500</v>
      </c>
      <c r="I5">
        <f t="shared" si="4"/>
        <v>2</v>
      </c>
      <c r="J5" s="63" t="s">
        <v>799</v>
      </c>
      <c r="M5" t="str">
        <f t="shared" si="5"/>
        <v>DEN NUGGETS 81:74 MIA HEAT (END 3Q)</v>
      </c>
      <c r="N5" s="53" t="s">
        <v>569</v>
      </c>
      <c r="P5">
        <v>1000</v>
      </c>
      <c r="Q5" t="s">
        <v>845</v>
      </c>
    </row>
    <row r="6" spans="1:17" x14ac:dyDescent="0.25">
      <c r="A6" s="2">
        <f ca="1">IF(ISBLANK(D6),"",COUNTA($B$2:B6))</f>
        <v>5</v>
      </c>
      <c r="B6" s="2">
        <f t="shared" ca="1" si="6"/>
        <v>1620</v>
      </c>
      <c r="C6" s="4">
        <f t="shared" ca="1" si="0"/>
        <v>1800</v>
      </c>
      <c r="D6" s="2" t="s">
        <v>948</v>
      </c>
      <c r="F6">
        <f t="shared" ca="1" si="1"/>
        <v>69</v>
      </c>
      <c r="G6" s="2" t="str">
        <f t="shared" ca="1" si="2"/>
        <v>1ST - BUF BILLS, 2ND - NY JETS, 3RD - NE PATRIOTS, 4TH - MIA DOLPHINS</v>
      </c>
      <c r="H6" s="2">
        <f t="shared" ca="1" si="3"/>
        <v>1200</v>
      </c>
      <c r="I6">
        <f t="shared" si="4"/>
        <v>69</v>
      </c>
      <c r="J6" s="63" t="s">
        <v>1137</v>
      </c>
      <c r="M6" t="str">
        <f t="shared" si="5"/>
        <v>DEN NUGGETS 78:75 MIA HEAT (END 3Q)</v>
      </c>
      <c r="N6" s="53" t="s">
        <v>705</v>
      </c>
      <c r="P6">
        <v>1400</v>
      </c>
      <c r="Q6" t="s">
        <v>811</v>
      </c>
    </row>
    <row r="7" spans="1:17" x14ac:dyDescent="0.25">
      <c r="A7" s="2">
        <f ca="1">IF(ISBLANK(D7),"",COUNTA($B$2:B7))</f>
        <v>6</v>
      </c>
      <c r="B7" s="2">
        <f t="shared" ca="1" si="6"/>
        <v>405</v>
      </c>
      <c r="C7" s="4">
        <f t="shared" ca="1" si="0"/>
        <v>450</v>
      </c>
      <c r="D7" s="2" t="s">
        <v>949</v>
      </c>
      <c r="F7">
        <f t="shared" ca="1" si="1"/>
        <v>69</v>
      </c>
      <c r="G7" s="2" t="str">
        <f t="shared" ca="1" si="2"/>
        <v>1ST - BUF BILLS, 2ND - MIA DOLPHINS, 3RD - NE PATRIOTS, 4TH - NY JETS</v>
      </c>
      <c r="H7" s="2">
        <f t="shared" ca="1" si="3"/>
        <v>1600</v>
      </c>
      <c r="I7">
        <f t="shared" si="4"/>
        <v>3</v>
      </c>
      <c r="J7" s="63">
        <v>450</v>
      </c>
      <c r="M7" t="str">
        <f t="shared" si="5"/>
        <v>DEN NUGGETS 87:73 MIA HEAT (END 3Q)</v>
      </c>
      <c r="N7" s="53" t="s">
        <v>572</v>
      </c>
      <c r="P7">
        <v>1400</v>
      </c>
      <c r="Q7" t="s">
        <v>816</v>
      </c>
    </row>
    <row r="8" spans="1:17" x14ac:dyDescent="0.25">
      <c r="A8" s="2">
        <f ca="1">IF(ISBLANK(D8),"",COUNTA($B$2:B8))</f>
        <v>7</v>
      </c>
      <c r="B8" s="2">
        <f t="shared" ca="1" si="6"/>
        <v>1080</v>
      </c>
      <c r="C8" s="4">
        <f t="shared" ca="1" si="0"/>
        <v>1200</v>
      </c>
      <c r="D8" s="2" t="s">
        <v>950</v>
      </c>
      <c r="F8">
        <f t="shared" ca="1" si="1"/>
        <v>69</v>
      </c>
      <c r="G8" s="2" t="str">
        <f t="shared" ca="1" si="2"/>
        <v>1ST - BUF BILLS, 2ND - NE PATRIOTS, 3RD - NY JETS, 4TH - MIA DOLPHINS</v>
      </c>
      <c r="H8" s="2">
        <f t="shared" ca="1" si="3"/>
        <v>1800</v>
      </c>
      <c r="I8">
        <f t="shared" si="4"/>
        <v>69</v>
      </c>
      <c r="J8" s="63" t="s">
        <v>1138</v>
      </c>
      <c r="M8" t="str">
        <f t="shared" si="5"/>
        <v>DEN NUGGETS 87:77 MIA HEAT (END 3Q)</v>
      </c>
      <c r="N8" s="53" t="s">
        <v>706</v>
      </c>
      <c r="P8">
        <v>1400</v>
      </c>
      <c r="Q8" t="s">
        <v>854</v>
      </c>
    </row>
    <row r="9" spans="1:17" x14ac:dyDescent="0.25">
      <c r="A9" s="2">
        <f ca="1">IF(ISBLANK(D9),"",COUNTA($B$2:B9))</f>
        <v>8</v>
      </c>
      <c r="B9" s="2">
        <f t="shared" ca="1" si="6"/>
        <v>1980</v>
      </c>
      <c r="C9" s="4">
        <f t="shared" ca="1" si="0"/>
        <v>2200</v>
      </c>
      <c r="D9" s="2" t="s">
        <v>951</v>
      </c>
      <c r="F9">
        <f t="shared" ca="1" si="1"/>
        <v>69</v>
      </c>
      <c r="G9" s="2" t="str">
        <f t="shared" ca="1" si="2"/>
        <v>1ST - BUF BILLS, 2ND - NE PATRIOTS, 3RD - MIA DOLPHINS, 4TH - NY JETS</v>
      </c>
      <c r="H9" s="2">
        <f t="shared" ca="1" si="3"/>
        <v>2200</v>
      </c>
      <c r="I9">
        <f t="shared" si="4"/>
        <v>3</v>
      </c>
      <c r="J9" s="63">
        <v>500</v>
      </c>
      <c r="M9" t="str">
        <f t="shared" si="5"/>
        <v>DEN NUGGETS 84:71 MIA HEAT (END 3Q)</v>
      </c>
      <c r="N9" s="53" t="s">
        <v>620</v>
      </c>
      <c r="P9">
        <v>1600</v>
      </c>
      <c r="Q9" t="s">
        <v>815</v>
      </c>
    </row>
    <row r="10" spans="1:17" x14ac:dyDescent="0.25">
      <c r="A10" s="2">
        <f ca="1">IF(ISBLANK(D10),"",COUNTA($B$2:B10))</f>
        <v>9</v>
      </c>
      <c r="B10" s="2">
        <f t="shared" ca="1" si="6"/>
        <v>675</v>
      </c>
      <c r="C10" s="4">
        <f t="shared" ca="1" si="0"/>
        <v>750</v>
      </c>
      <c r="D10" s="2" t="s">
        <v>952</v>
      </c>
      <c r="F10">
        <f t="shared" ca="1" si="1"/>
        <v>69</v>
      </c>
      <c r="G10" s="2" t="str">
        <f t="shared" ca="1" si="2"/>
        <v>1ST - NY JETS, 2ND - BUF BILLS, 3RD - MIA DOLPHINS, 4TH - NE PATRIOTS</v>
      </c>
      <c r="H10" s="2">
        <f t="shared" ca="1" si="3"/>
        <v>650</v>
      </c>
      <c r="I10">
        <f t="shared" si="4"/>
        <v>69</v>
      </c>
      <c r="J10" s="63" t="s">
        <v>1139</v>
      </c>
      <c r="M10" t="str">
        <f t="shared" si="5"/>
        <v>DEN NUGGETS 82:72 MIA HEAT (END 3Q)</v>
      </c>
      <c r="N10" s="53" t="s">
        <v>580</v>
      </c>
      <c r="P10">
        <v>1600</v>
      </c>
      <c r="Q10" t="s">
        <v>819</v>
      </c>
    </row>
    <row r="11" spans="1:17" x14ac:dyDescent="0.25">
      <c r="A11" s="2">
        <f ca="1">IF(ISBLANK(D11),"",COUNTA($B$2:B11))</f>
        <v>10</v>
      </c>
      <c r="B11" s="2">
        <f t="shared" ca="1" si="6"/>
        <v>3600</v>
      </c>
      <c r="C11" s="4">
        <f t="shared" ca="1" si="0"/>
        <v>4000</v>
      </c>
      <c r="D11" s="2" t="s">
        <v>953</v>
      </c>
      <c r="F11">
        <f t="shared" ca="1" si="1"/>
        <v>69</v>
      </c>
      <c r="G11" s="2" t="str">
        <f t="shared" ca="1" si="2"/>
        <v>1ST - NY JETS, 2ND - MIA DOLPHINS, 3RD - BUF BILLS, 4TH - NE PATRIOTS</v>
      </c>
      <c r="H11" s="2">
        <f t="shared" ca="1" si="3"/>
        <v>1000</v>
      </c>
      <c r="I11">
        <f t="shared" si="4"/>
        <v>4</v>
      </c>
      <c r="J11" s="63">
        <v>1200</v>
      </c>
      <c r="M11" t="str">
        <f t="shared" si="5"/>
        <v>DEN NUGGETS 83:76 MIA HEAT (END 3Q)</v>
      </c>
      <c r="N11" s="53" t="s">
        <v>576</v>
      </c>
      <c r="P11">
        <v>2000</v>
      </c>
      <c r="Q11" t="s">
        <v>802</v>
      </c>
    </row>
    <row r="12" spans="1:17" x14ac:dyDescent="0.25">
      <c r="A12" s="2">
        <f ca="1">IF(ISBLANK(D12),"",COUNTA($B$2:B12))</f>
        <v>11</v>
      </c>
      <c r="B12" s="2">
        <f t="shared" ca="1" si="6"/>
        <v>7200</v>
      </c>
      <c r="C12" s="4">
        <f t="shared" ca="1" si="0"/>
        <v>8000</v>
      </c>
      <c r="D12" s="2" t="s">
        <v>954</v>
      </c>
      <c r="F12">
        <f t="shared" ca="1" si="1"/>
        <v>69</v>
      </c>
      <c r="G12" s="2" t="str">
        <f t="shared" ca="1" si="2"/>
        <v>1ST - NY JETS, 2ND - BUF BILLS, 3RD - NE PATRIOTS, 4TH - MIA DOLPHINS</v>
      </c>
      <c r="H12" s="2">
        <f t="shared" ca="1" si="3"/>
        <v>1600</v>
      </c>
      <c r="I12">
        <f t="shared" si="4"/>
        <v>69</v>
      </c>
      <c r="J12" s="63" t="s">
        <v>1140</v>
      </c>
      <c r="M12" t="str">
        <f t="shared" si="5"/>
        <v>DEN NUGGETS 83:81 MIA HEAT (END 3Q)</v>
      </c>
      <c r="N12" s="53" t="s">
        <v>567</v>
      </c>
      <c r="P12">
        <v>2000</v>
      </c>
      <c r="Q12" t="s">
        <v>829</v>
      </c>
    </row>
    <row r="13" spans="1:17" x14ac:dyDescent="0.25">
      <c r="A13" s="2">
        <f ca="1">IF(ISBLANK(D13),"",COUNTA($B$2:B13))</f>
        <v>12</v>
      </c>
      <c r="B13" s="2">
        <f t="shared" ca="1" si="6"/>
        <v>1080</v>
      </c>
      <c r="C13" s="4">
        <f t="shared" ca="1" si="0"/>
        <v>1200</v>
      </c>
      <c r="D13" s="2" t="s">
        <v>955</v>
      </c>
      <c r="F13">
        <f t="shared" ca="1" si="1"/>
        <v>69</v>
      </c>
      <c r="G13" s="2" t="str">
        <f t="shared" ca="1" si="2"/>
        <v>1ST - NY JETS, 2ND - NE PATRIOTS, 3RD - BUF BILLS, 4TH - MIA DOLPHINS</v>
      </c>
      <c r="H13" s="2">
        <f t="shared" ca="1" si="3"/>
        <v>4000</v>
      </c>
      <c r="I13">
        <f t="shared" si="4"/>
        <v>4</v>
      </c>
      <c r="J13" s="63">
        <v>1600</v>
      </c>
      <c r="M13" t="str">
        <f t="shared" si="5"/>
        <v>DEN NUGGETS 84:74 MIA HEAT (END 3Q)</v>
      </c>
      <c r="N13" s="53" t="s">
        <v>595</v>
      </c>
      <c r="P13">
        <v>2000</v>
      </c>
      <c r="Q13" t="s">
        <v>847</v>
      </c>
    </row>
    <row r="14" spans="1:17" x14ac:dyDescent="0.25">
      <c r="A14" s="2">
        <f ca="1">IF(ISBLANK(D14),"",COUNTA($B$2:B14))</f>
        <v>13</v>
      </c>
      <c r="B14" s="2">
        <f t="shared" ca="1" si="6"/>
        <v>5400</v>
      </c>
      <c r="C14" s="4">
        <f t="shared" ca="1" si="0"/>
        <v>6000</v>
      </c>
      <c r="D14" s="2" t="s">
        <v>956</v>
      </c>
      <c r="F14">
        <f t="shared" ca="1" si="1"/>
        <v>69</v>
      </c>
      <c r="G14" s="2" t="str">
        <f t="shared" ca="1" si="2"/>
        <v>1ST - NY JETS, 2ND - MIA DOLPHINS, 3RD - NE PATRIOTS, 4TH - BUF BILLS</v>
      </c>
      <c r="H14" s="2">
        <f t="shared" ca="1" si="3"/>
        <v>5500</v>
      </c>
      <c r="I14">
        <f t="shared" si="4"/>
        <v>69</v>
      </c>
      <c r="J14" s="63" t="s">
        <v>1141</v>
      </c>
      <c r="M14" t="str">
        <f t="shared" si="5"/>
        <v>DEN NUGGETS 84:70 MIA HEAT (END 3Q)</v>
      </c>
      <c r="N14" s="53" t="s">
        <v>707</v>
      </c>
      <c r="P14">
        <v>2500</v>
      </c>
      <c r="Q14" t="s">
        <v>801</v>
      </c>
    </row>
    <row r="15" spans="1:17" x14ac:dyDescent="0.25">
      <c r="A15" s="2">
        <f ca="1">IF(ISBLANK(D15),"",COUNTA($B$2:B15))</f>
        <v>14</v>
      </c>
      <c r="B15" s="2">
        <f t="shared" ca="1" si="6"/>
        <v>3600</v>
      </c>
      <c r="C15" s="4">
        <f t="shared" ca="1" si="0"/>
        <v>4000</v>
      </c>
      <c r="D15" s="2" t="s">
        <v>957</v>
      </c>
      <c r="F15">
        <f t="shared" ca="1" si="1"/>
        <v>69</v>
      </c>
      <c r="G15" s="2" t="str">
        <f t="shared" ca="1" si="2"/>
        <v>1ST - NY JETS, 2ND - NE PATRIOTS, 3RD - MIA DOLPHINS, 4TH - BUF BILLS</v>
      </c>
      <c r="H15" s="2">
        <f t="shared" ca="1" si="3"/>
        <v>7500</v>
      </c>
      <c r="I15">
        <f t="shared" si="4"/>
        <v>4</v>
      </c>
      <c r="J15" s="63">
        <v>1800</v>
      </c>
      <c r="M15" t="str">
        <f t="shared" si="5"/>
        <v>DEN NUGGETS 76:70 MIA HEAT (END 3Q)</v>
      </c>
      <c r="N15" s="53" t="s">
        <v>708</v>
      </c>
      <c r="P15">
        <v>2500</v>
      </c>
      <c r="Q15" t="s">
        <v>810</v>
      </c>
    </row>
    <row r="16" spans="1:17" x14ac:dyDescent="0.25">
      <c r="A16" s="2">
        <f ca="1">IF(ISBLANK(D16),"",COUNTA($B$2:B16))</f>
        <v>15</v>
      </c>
      <c r="B16" s="2">
        <f t="shared" ca="1" si="6"/>
        <v>3150</v>
      </c>
      <c r="C16" s="4">
        <f t="shared" ca="1" si="0"/>
        <v>3500</v>
      </c>
      <c r="D16" s="2" t="s">
        <v>958</v>
      </c>
      <c r="F16">
        <f t="shared" ca="1" si="1"/>
        <v>69</v>
      </c>
      <c r="G16" s="2" t="str">
        <f t="shared" ca="1" si="2"/>
        <v>1ST - MIA DOLPHINS, 2ND - BUF BILLS, 3RD - NY JETS, 4TH - NE PATRIOTS</v>
      </c>
      <c r="H16" s="2">
        <f t="shared" ca="1" si="3"/>
        <v>750</v>
      </c>
      <c r="I16">
        <f t="shared" si="4"/>
        <v>69</v>
      </c>
      <c r="J16" s="63" t="s">
        <v>1142</v>
      </c>
      <c r="M16" t="str">
        <f t="shared" si="5"/>
        <v>DEN NUGGETS 75:78 MIA HEAT (END 3Q)</v>
      </c>
      <c r="N16" s="53" t="s">
        <v>709</v>
      </c>
      <c r="P16">
        <v>2500</v>
      </c>
      <c r="Q16" t="s">
        <v>844</v>
      </c>
    </row>
    <row r="17" spans="1:17" x14ac:dyDescent="0.25">
      <c r="A17" s="2">
        <f ca="1">IF(ISBLANK(D17),"",COUNTA($B$2:B17))</f>
        <v>16</v>
      </c>
      <c r="B17" s="2">
        <f t="shared" ca="1" si="6"/>
        <v>4500</v>
      </c>
      <c r="C17" s="4">
        <f t="shared" ca="1" si="0"/>
        <v>5000</v>
      </c>
      <c r="D17" s="2" t="s">
        <v>959</v>
      </c>
      <c r="F17">
        <f t="shared" ca="1" si="1"/>
        <v>69</v>
      </c>
      <c r="G17" s="2" t="str">
        <f t="shared" ca="1" si="2"/>
        <v>1ST - MIA DOLPHINS, 2ND - NY JETS, 3RD - BUF BILLS, 4TH - NE PATRIOTS</v>
      </c>
      <c r="H17" s="2">
        <f t="shared" ca="1" si="3"/>
        <v>1200</v>
      </c>
      <c r="I17">
        <f t="shared" si="4"/>
        <v>4</v>
      </c>
      <c r="J17" s="63">
        <v>2200</v>
      </c>
      <c r="M17" t="str">
        <f t="shared" si="5"/>
        <v>DEN NUGGETS 86:78 MIA HEAT (END 3Q)</v>
      </c>
      <c r="N17" s="53" t="s">
        <v>604</v>
      </c>
      <c r="P17">
        <v>3300</v>
      </c>
      <c r="Q17" t="s">
        <v>809</v>
      </c>
    </row>
    <row r="18" spans="1:17" x14ac:dyDescent="0.25">
      <c r="A18" s="2">
        <f ca="1">IF(ISBLANK(D18),"",COUNTA($B$2:B18))</f>
        <v>17</v>
      </c>
      <c r="B18" s="2">
        <f t="shared" ca="1" si="6"/>
        <v>9000</v>
      </c>
      <c r="C18" s="4">
        <f t="shared" ca="1" si="0"/>
        <v>10000</v>
      </c>
      <c r="D18" s="2" t="s">
        <v>960</v>
      </c>
      <c r="F18">
        <f t="shared" ca="1" si="1"/>
        <v>69</v>
      </c>
      <c r="G18" s="2" t="str">
        <f t="shared" ca="1" si="2"/>
        <v>1ST - MIA DOLPHINS, 2ND - BUF BILLS, 3RD - NE PATRIOTS, 4TH - NY JETS</v>
      </c>
      <c r="H18" s="2">
        <f t="shared" ca="1" si="3"/>
        <v>2200</v>
      </c>
      <c r="I18">
        <f t="shared" si="4"/>
        <v>69</v>
      </c>
      <c r="J18" s="63" t="s">
        <v>1143</v>
      </c>
      <c r="M18" t="str">
        <f t="shared" si="5"/>
        <v>DEN NUGGETS 80:73 MIA HEAT (END 3Q)</v>
      </c>
      <c r="N18" s="53" t="s">
        <v>614</v>
      </c>
      <c r="P18">
        <v>3300</v>
      </c>
      <c r="Q18" t="s">
        <v>812</v>
      </c>
    </row>
    <row r="19" spans="1:17" x14ac:dyDescent="0.25">
      <c r="A19" s="2">
        <f ca="1">IF(ISBLANK(D19),"",COUNTA($B$2:B19))</f>
        <v>18</v>
      </c>
      <c r="B19" s="2">
        <f t="shared" ca="1" si="6"/>
        <v>3600</v>
      </c>
      <c r="C19" s="4">
        <f t="shared" ca="1" si="0"/>
        <v>4000</v>
      </c>
      <c r="D19" s="2" t="s">
        <v>961</v>
      </c>
      <c r="F19">
        <f t="shared" ca="1" si="1"/>
        <v>69</v>
      </c>
      <c r="G19" s="2" t="str">
        <f t="shared" ca="1" si="2"/>
        <v>1ST - MIA DOLPHINS, 2ND - NE PATRIOTS, 3RD - BUF BILLS, 4TH - NY JETS</v>
      </c>
      <c r="H19" s="2">
        <f t="shared" ca="1" si="3"/>
        <v>4000</v>
      </c>
      <c r="I19">
        <f t="shared" si="4"/>
        <v>3</v>
      </c>
      <c r="J19" s="63">
        <v>650</v>
      </c>
      <c r="M19" t="str">
        <f t="shared" si="5"/>
        <v>DEN NUGGETS 78:74 MIA HEAT (END 3Q)</v>
      </c>
      <c r="N19" s="53" t="s">
        <v>617</v>
      </c>
      <c r="P19">
        <v>3300</v>
      </c>
      <c r="Q19" t="s">
        <v>820</v>
      </c>
    </row>
    <row r="20" spans="1:17" x14ac:dyDescent="0.25">
      <c r="A20" s="2">
        <f ca="1">IF(ISBLANK(D20),"",COUNTA($B$2:B20))</f>
        <v>19</v>
      </c>
      <c r="B20" s="2">
        <f t="shared" ca="1" si="6"/>
        <v>7200</v>
      </c>
      <c r="C20" s="4">
        <f t="shared" ca="1" si="0"/>
        <v>8000</v>
      </c>
      <c r="D20" s="2" t="s">
        <v>962</v>
      </c>
      <c r="F20">
        <f t="shared" ca="1" si="1"/>
        <v>69</v>
      </c>
      <c r="G20" s="2" t="str">
        <f t="shared" ca="1" si="2"/>
        <v>1ST - MIA DOLPHINS, 2ND - NE PATRIOTS, 3RD - NY JETS, 4TH - BUF BILLS</v>
      </c>
      <c r="H20" s="2">
        <f t="shared" ca="1" si="3"/>
        <v>8000</v>
      </c>
      <c r="I20">
        <f t="shared" si="4"/>
        <v>69</v>
      </c>
      <c r="J20" s="63" t="s">
        <v>1144</v>
      </c>
      <c r="M20" t="str">
        <f t="shared" si="5"/>
        <v>DEN NUGGETS 81:77 MIA HEAT (END 3Q)</v>
      </c>
      <c r="N20" s="53" t="s">
        <v>565</v>
      </c>
      <c r="P20">
        <v>3300</v>
      </c>
      <c r="Q20" t="s">
        <v>848</v>
      </c>
    </row>
    <row r="21" spans="1:17" x14ac:dyDescent="0.25">
      <c r="A21" s="2">
        <f ca="1">IF(ISBLANK(D21),"",COUNTA($B$2:B21))</f>
        <v>20</v>
      </c>
      <c r="B21" s="2">
        <f t="shared" ca="1" si="6"/>
        <v>585</v>
      </c>
      <c r="C21" s="4">
        <f t="shared" ca="1" si="0"/>
        <v>650</v>
      </c>
      <c r="D21" s="2" t="s">
        <v>963</v>
      </c>
      <c r="F21">
        <f t="shared" ca="1" si="1"/>
        <v>69</v>
      </c>
      <c r="G21" s="2" t="str">
        <f t="shared" ca="1" si="2"/>
        <v>1ST - MIA DOLPHINS, 2ND - NY JETS, 3RD - NE PATRIOTS, 4TH - BUF BILLS</v>
      </c>
      <c r="H21" s="2">
        <f t="shared" ca="1" si="3"/>
        <v>6000</v>
      </c>
      <c r="I21">
        <f t="shared" si="4"/>
        <v>4</v>
      </c>
      <c r="J21" s="63">
        <v>1000</v>
      </c>
      <c r="M21" t="str">
        <f t="shared" si="5"/>
        <v>DEN NUGGETS 76:74 MIA HEAT (END 3Q)</v>
      </c>
      <c r="N21" s="53" t="s">
        <v>710</v>
      </c>
      <c r="P21">
        <v>3300</v>
      </c>
      <c r="Q21" t="s">
        <v>852</v>
      </c>
    </row>
    <row r="22" spans="1:17" x14ac:dyDescent="0.25">
      <c r="A22" s="2">
        <f ca="1">IF(ISBLANK(D22),"",COUNTA($B$2:B22))</f>
        <v>21</v>
      </c>
      <c r="B22" s="2">
        <f t="shared" ca="1" si="6"/>
        <v>1440</v>
      </c>
      <c r="C22" s="4">
        <f t="shared" ca="1" si="0"/>
        <v>1600</v>
      </c>
      <c r="D22" s="2" t="s">
        <v>964</v>
      </c>
      <c r="F22">
        <f t="shared" ca="1" si="1"/>
        <v>69</v>
      </c>
      <c r="G22" s="2" t="str">
        <f t="shared" ca="1" si="2"/>
        <v>1ST - NE PATRIOTS, 2ND - BUF BILLS, 3RD - NY JETS, 4TH - MIA DOLPHINS</v>
      </c>
      <c r="H22" s="2">
        <f t="shared" ca="1" si="3"/>
        <v>3500</v>
      </c>
      <c r="I22">
        <f t="shared" si="4"/>
        <v>69</v>
      </c>
      <c r="J22" s="63" t="s">
        <v>1145</v>
      </c>
      <c r="M22" t="str">
        <f t="shared" si="5"/>
        <v>DEN NUGGETS 74:72 MIA HEAT (END 3Q)</v>
      </c>
      <c r="N22" s="53" t="s">
        <v>711</v>
      </c>
      <c r="P22">
        <v>4000</v>
      </c>
      <c r="Q22" t="s">
        <v>822</v>
      </c>
    </row>
    <row r="23" spans="1:17" x14ac:dyDescent="0.25">
      <c r="A23" s="2">
        <f ca="1">IF(ISBLANK(D23),"",COUNTA($B$2:B23))</f>
        <v>22</v>
      </c>
      <c r="B23" s="2">
        <f t="shared" ca="1" si="6"/>
        <v>900</v>
      </c>
      <c r="C23" s="4">
        <f t="shared" ca="1" si="0"/>
        <v>1000</v>
      </c>
      <c r="D23" s="2" t="s">
        <v>965</v>
      </c>
      <c r="F23">
        <f t="shared" ca="1" si="1"/>
        <v>69</v>
      </c>
      <c r="G23" s="2" t="str">
        <f t="shared" ca="1" si="2"/>
        <v>1ST - NE PATRIOTS, 2ND - BUF BILLS, 3RD - MIA DOLPHINS, 4TH - NY JETS</v>
      </c>
      <c r="H23" s="2">
        <f t="shared" ca="1" si="3"/>
        <v>4000</v>
      </c>
      <c r="I23">
        <f t="shared" si="4"/>
        <v>4</v>
      </c>
      <c r="J23" s="63">
        <v>1600</v>
      </c>
      <c r="M23" t="str">
        <f t="shared" si="5"/>
        <v>DEN NUGGETS 78:70 MIA HEAT (END 3Q)</v>
      </c>
      <c r="N23" s="53" t="s">
        <v>608</v>
      </c>
      <c r="P23">
        <v>4000</v>
      </c>
      <c r="Q23" t="s">
        <v>825</v>
      </c>
    </row>
    <row r="24" spans="1:17" x14ac:dyDescent="0.25">
      <c r="A24" s="2">
        <f ca="1">IF(ISBLANK(D24),"",COUNTA($B$2:B24))</f>
        <v>23</v>
      </c>
      <c r="B24" s="2">
        <f t="shared" ca="1" si="6"/>
        <v>4950</v>
      </c>
      <c r="C24" s="4">
        <f t="shared" ca="1" si="0"/>
        <v>5500</v>
      </c>
      <c r="D24" s="2" t="s">
        <v>966</v>
      </c>
      <c r="F24">
        <f t="shared" ca="1" si="1"/>
        <v>69</v>
      </c>
      <c r="G24" s="2" t="str">
        <f t="shared" ca="1" si="2"/>
        <v>1ST - NE PATRIOTS, 2ND - NY JETS, 3RD - BUF BILLS, 4TH - MIA DOLPHINS</v>
      </c>
      <c r="H24" s="2">
        <f t="shared" ca="1" si="3"/>
        <v>4000</v>
      </c>
      <c r="I24">
        <f t="shared" si="4"/>
        <v>69</v>
      </c>
      <c r="J24" s="63" t="s">
        <v>1146</v>
      </c>
      <c r="M24" t="str">
        <f t="shared" si="5"/>
        <v>DEN NUGGETS 77:75 MIA HEAT (END 3Q)</v>
      </c>
      <c r="N24" s="53" t="s">
        <v>712</v>
      </c>
      <c r="P24">
        <v>4000</v>
      </c>
      <c r="Q24" t="s">
        <v>827</v>
      </c>
    </row>
    <row r="25" spans="1:17" x14ac:dyDescent="0.25">
      <c r="A25" s="2">
        <f ca="1">IF(ISBLANK(D25),"",COUNTA($B$2:B25))</f>
        <v>24</v>
      </c>
      <c r="B25" s="2">
        <f t="shared" ca="1" si="6"/>
        <v>3600</v>
      </c>
      <c r="C25" s="4">
        <f t="shared" ca="1" si="0"/>
        <v>4000</v>
      </c>
      <c r="D25" s="2" t="s">
        <v>967</v>
      </c>
      <c r="F25">
        <f t="shared" ca="1" si="1"/>
        <v>69</v>
      </c>
      <c r="G25" s="2" t="str">
        <f t="shared" ca="1" si="2"/>
        <v>1ST - NE PATRIOTS, 2ND - MIA DOLPHINS, 3RD - BUF BILLS, 4TH - NY JETS</v>
      </c>
      <c r="H25" s="2">
        <f t="shared" ca="1" si="3"/>
        <v>5000</v>
      </c>
      <c r="I25">
        <f t="shared" si="4"/>
        <v>4</v>
      </c>
      <c r="J25" s="63">
        <v>4000</v>
      </c>
      <c r="M25" t="str">
        <f t="shared" si="5"/>
        <v>DEN NUGGETS 81:75 MIA HEAT (END 3Q)</v>
      </c>
      <c r="N25" s="53" t="s">
        <v>573</v>
      </c>
      <c r="P25">
        <v>4000</v>
      </c>
      <c r="Q25" t="s">
        <v>843</v>
      </c>
    </row>
    <row r="26" spans="1:17" x14ac:dyDescent="0.25">
      <c r="A26" s="2">
        <f ca="1">IF(ISBLANK(D26),"",COUNTA($B$2:B26))</f>
        <v>25</v>
      </c>
      <c r="B26" s="2">
        <f t="shared" ca="1" si="6"/>
        <v>6750</v>
      </c>
      <c r="C26" s="4">
        <f t="shared" ca="1" si="0"/>
        <v>7500</v>
      </c>
      <c r="D26" s="2" t="s">
        <v>968</v>
      </c>
      <c r="F26">
        <f t="shared" ca="1" si="1"/>
        <v>69</v>
      </c>
      <c r="G26" s="2" t="str">
        <f t="shared" ca="1" si="2"/>
        <v>1ST - NE PATRIOTS, 2ND - NY JETS, 3RD - MIA DOLPHINS, 4TH - BUF BILLS</v>
      </c>
      <c r="H26" s="2">
        <f t="shared" ca="1" si="3"/>
        <v>8000</v>
      </c>
      <c r="I26">
        <f t="shared" si="4"/>
        <v>69</v>
      </c>
      <c r="J26" s="63" t="s">
        <v>1147</v>
      </c>
      <c r="M26" t="str">
        <f t="shared" si="5"/>
        <v>DEN NUGGETS 80:75 MIA HEAT (END 3Q)</v>
      </c>
      <c r="N26" s="53" t="s">
        <v>713</v>
      </c>
      <c r="P26">
        <v>4000</v>
      </c>
      <c r="Q26" t="s">
        <v>850</v>
      </c>
    </row>
    <row r="27" spans="1:17" x14ac:dyDescent="0.25">
      <c r="A27" s="2">
        <f ca="1">IF(ISBLANK(D27),"",COUNTA($B$2:B27))</f>
        <v>26</v>
      </c>
      <c r="B27" s="2">
        <f t="shared" ca="1" si="6"/>
        <v>-25</v>
      </c>
      <c r="C27" s="4">
        <f t="shared" ca="1" si="0"/>
        <v>-23</v>
      </c>
      <c r="D27" t="s">
        <v>92</v>
      </c>
      <c r="F27">
        <f t="shared" ca="1" si="1"/>
        <v>69</v>
      </c>
      <c r="G27" s="2" t="str">
        <f t="shared" ca="1" si="2"/>
        <v>1ST - NE PATRIOTS, 2ND - MIA DOLPHINS, 3RD - NY JETS, 4TH - BUF BILLS</v>
      </c>
      <c r="H27" s="2">
        <f t="shared" ca="1" si="3"/>
        <v>10000</v>
      </c>
      <c r="I27">
        <f t="shared" si="4"/>
        <v>4</v>
      </c>
      <c r="J27" s="63">
        <v>5500</v>
      </c>
      <c r="M27" t="str">
        <f t="shared" si="5"/>
        <v>DEN NUGGETS 87:79 MIA HEAT (END 3Q)</v>
      </c>
      <c r="N27" s="53" t="s">
        <v>610</v>
      </c>
      <c r="P27">
        <v>5000</v>
      </c>
      <c r="Q27" t="s">
        <v>814</v>
      </c>
    </row>
    <row r="28" spans="1:17" x14ac:dyDescent="0.25">
      <c r="A28" s="2">
        <f ca="1">IF(ISBLANK(D28),"",COUNTA($B$2:B28))</f>
        <v>27</v>
      </c>
      <c r="B28" s="2">
        <f t="shared" ca="1" si="6"/>
        <v>765</v>
      </c>
      <c r="C28" s="4">
        <f t="shared" ca="1" si="0"/>
        <v>850</v>
      </c>
      <c r="D28" s="2" t="s">
        <v>969</v>
      </c>
      <c r="F28">
        <f t="shared" ca="1" si="1"/>
        <v>31</v>
      </c>
      <c r="G28" s="2" t="str">
        <f t="shared" ca="1" si="2"/>
        <v>NFL FUTURES 2023/24 - AFC NORTH</v>
      </c>
      <c r="H28" s="2" t="str">
        <f t="shared" ca="1" si="3"/>
        <v>**</v>
      </c>
      <c r="I28">
        <f t="shared" si="4"/>
        <v>69</v>
      </c>
      <c r="J28" s="63" t="s">
        <v>1148</v>
      </c>
      <c r="M28" t="str">
        <f t="shared" si="5"/>
        <v>DEN NUGGETS 84:82 MIA HEAT (END 3Q)</v>
      </c>
      <c r="N28" s="53" t="s">
        <v>577</v>
      </c>
      <c r="P28">
        <v>5000</v>
      </c>
      <c r="Q28" t="s">
        <v>826</v>
      </c>
    </row>
    <row r="29" spans="1:17" x14ac:dyDescent="0.25">
      <c r="A29" s="2">
        <f ca="1">IF(ISBLANK(D29),"",COUNTA($B$2:B29))</f>
        <v>28</v>
      </c>
      <c r="B29" s="2">
        <f t="shared" ca="1" si="6"/>
        <v>1260</v>
      </c>
      <c r="C29" s="4">
        <f t="shared" ca="1" si="0"/>
        <v>1400</v>
      </c>
      <c r="D29" s="2" t="s">
        <v>970</v>
      </c>
      <c r="F29">
        <f t="shared" ca="1" si="1"/>
        <v>73</v>
      </c>
      <c r="G29" s="2" t="str">
        <f t="shared" ca="1" si="2"/>
        <v>1ST - CIN BENGALS, 2ND - BAL RAVENS, 3RD - CLE BROWNS, 4TH - PIT STEELERS</v>
      </c>
      <c r="H29" s="2">
        <f t="shared" ca="1" si="3"/>
        <v>650</v>
      </c>
      <c r="I29">
        <f t="shared" si="4"/>
        <v>4</v>
      </c>
      <c r="J29" s="63">
        <v>7500</v>
      </c>
      <c r="M29" t="str">
        <f t="shared" si="5"/>
        <v>DEN NUGGETS 86:81 MIA HEAT (END 3Q)</v>
      </c>
      <c r="N29" s="53" t="s">
        <v>714</v>
      </c>
      <c r="P29">
        <v>5000</v>
      </c>
      <c r="Q29" t="s">
        <v>835</v>
      </c>
    </row>
    <row r="30" spans="1:17" x14ac:dyDescent="0.25">
      <c r="A30" s="2">
        <f ca="1">IF(ISBLANK(D30),"",COUNTA($B$2:B30))</f>
        <v>29</v>
      </c>
      <c r="B30" s="2">
        <f t="shared" ca="1" si="6"/>
        <v>1620</v>
      </c>
      <c r="C30" s="4">
        <f t="shared" ca="1" si="0"/>
        <v>1800</v>
      </c>
      <c r="D30" s="2" t="s">
        <v>971</v>
      </c>
      <c r="F30">
        <f t="shared" ca="1" si="1"/>
        <v>73</v>
      </c>
      <c r="G30" s="2" t="str">
        <f t="shared" ca="1" si="2"/>
        <v>1ST - CIN BENGALS, 2ND - CLE BROWNS, 3RD - BAL RAVENS, 4TH - PIT STEELERS</v>
      </c>
      <c r="H30" s="2">
        <f t="shared" ca="1" si="3"/>
        <v>700</v>
      </c>
      <c r="I30">
        <f t="shared" si="4"/>
        <v>69</v>
      </c>
      <c r="J30" s="63" t="s">
        <v>1149</v>
      </c>
      <c r="M30" t="str">
        <f t="shared" si="5"/>
        <v>DEN NUGGETS 78:69 MIA HEAT (END 3Q)</v>
      </c>
      <c r="N30" s="53" t="s">
        <v>715</v>
      </c>
      <c r="P30">
        <v>5000</v>
      </c>
      <c r="Q30" t="s">
        <v>849</v>
      </c>
    </row>
    <row r="31" spans="1:17" x14ac:dyDescent="0.25">
      <c r="A31" s="2">
        <f ca="1">IF(ISBLANK(D31),"",COUNTA($B$2:B31))</f>
        <v>30</v>
      </c>
      <c r="B31" s="2">
        <f t="shared" ca="1" si="6"/>
        <v>4500</v>
      </c>
      <c r="C31" s="4">
        <f t="shared" ca="1" si="0"/>
        <v>5000</v>
      </c>
      <c r="D31" s="2" t="s">
        <v>972</v>
      </c>
      <c r="F31">
        <f t="shared" ca="1" si="1"/>
        <v>73</v>
      </c>
      <c r="G31" s="2" t="str">
        <f t="shared" ca="1" si="2"/>
        <v>1ST - CIN BENGALS, 2ND - BAL RAVENS, 3RD - PIT STEELERS, 4TH - CLE BROWNS</v>
      </c>
      <c r="H31" s="2">
        <f t="shared" ca="1" si="3"/>
        <v>950</v>
      </c>
      <c r="I31">
        <f t="shared" si="4"/>
        <v>3</v>
      </c>
      <c r="J31" s="63">
        <v>750</v>
      </c>
      <c r="M31" t="str">
        <f t="shared" si="5"/>
        <v>DEN NUGGETS 82:77 MIA HEAT (END 3Q)</v>
      </c>
      <c r="N31" s="53" t="s">
        <v>583</v>
      </c>
      <c r="P31">
        <v>5000</v>
      </c>
      <c r="Q31" t="s">
        <v>853</v>
      </c>
    </row>
    <row r="32" spans="1:17" x14ac:dyDescent="0.25">
      <c r="A32" s="2">
        <f ca="1">IF(ISBLANK(D32),"",COUNTA($B$2:B32))</f>
        <v>31</v>
      </c>
      <c r="B32" s="2">
        <f t="shared" ca="1" si="6"/>
        <v>2250</v>
      </c>
      <c r="C32" s="4">
        <f t="shared" ca="1" si="0"/>
        <v>2500</v>
      </c>
      <c r="D32" s="2" t="s">
        <v>973</v>
      </c>
      <c r="F32">
        <f t="shared" ca="1" si="1"/>
        <v>73</v>
      </c>
      <c r="G32" s="2" t="str">
        <f t="shared" ca="1" si="2"/>
        <v>1ST - CIN BENGALS, 2ND - CLE BROWNS, 3RD - PIT STEELERS, 4TH - BAL RAVENS</v>
      </c>
      <c r="H32" s="2">
        <f t="shared" ref="H32:H66" ca="1" si="7">OFFSET(J32,(ROW()-1),0)</f>
        <v>1200</v>
      </c>
      <c r="I32">
        <f t="shared" ref="I32:I66" si="8">+LEN(J32)</f>
        <v>69</v>
      </c>
      <c r="J32" s="63" t="s">
        <v>1150</v>
      </c>
      <c r="M32" t="str">
        <f t="shared" si="5"/>
        <v>DEN NUGGETS 76:71 MIA HEAT (END 3Q)</v>
      </c>
      <c r="N32" s="53" t="s">
        <v>716</v>
      </c>
      <c r="P32">
        <v>6600</v>
      </c>
      <c r="Q32" t="s">
        <v>818</v>
      </c>
    </row>
    <row r="33" spans="1:17" x14ac:dyDescent="0.25">
      <c r="A33" s="2">
        <f ca="1">IF(ISBLANK(D33),"",COUNTA($B$2:B33))</f>
        <v>32</v>
      </c>
      <c r="B33" s="2">
        <f t="shared" ca="1" si="6"/>
        <v>4500</v>
      </c>
      <c r="C33" s="4">
        <f t="shared" ca="1" si="0"/>
        <v>5000</v>
      </c>
      <c r="D33" s="2" t="s">
        <v>974</v>
      </c>
      <c r="F33">
        <f t="shared" ca="1" si="1"/>
        <v>73</v>
      </c>
      <c r="G33" s="2" t="str">
        <f t="shared" ref="G33:G66" ca="1" si="9">UPPER(OFFSET(J32,(ROW()-1),0))</f>
        <v>1ST - CIN BENGALS, 2ND - PIT STEELERS, 3RD - BAL RAVENS, 4TH - CLE BROWNS</v>
      </c>
      <c r="H33" s="2">
        <f t="shared" ca="1" si="7"/>
        <v>1300</v>
      </c>
      <c r="I33">
        <f t="shared" si="8"/>
        <v>4</v>
      </c>
      <c r="J33" s="63">
        <v>1200</v>
      </c>
      <c r="M33" t="str">
        <f t="shared" si="5"/>
        <v>DEN NUGGETS 86:77 MIA HEAT (END 3Q)</v>
      </c>
      <c r="N33" s="53" t="s">
        <v>561</v>
      </c>
      <c r="P33">
        <v>6600</v>
      </c>
      <c r="Q33" t="s">
        <v>846</v>
      </c>
    </row>
    <row r="34" spans="1:17" x14ac:dyDescent="0.25">
      <c r="A34" s="2">
        <f ca="1">IF(ISBLANK(D34),"",COUNTA($B$2:B34))</f>
        <v>33</v>
      </c>
      <c r="B34" s="2">
        <f t="shared" ca="1" si="6"/>
        <v>585</v>
      </c>
      <c r="C34" s="4">
        <f t="shared" ca="1" si="0"/>
        <v>650</v>
      </c>
      <c r="D34" s="2" t="s">
        <v>975</v>
      </c>
      <c r="F34">
        <f t="shared" ca="1" si="1"/>
        <v>73</v>
      </c>
      <c r="G34" s="2" t="str">
        <f t="shared" ca="1" si="9"/>
        <v>1ST - CIN BENGALS, 2ND - PIT STEELERS, 3RD - CLE BROWNS, 4TH - BAL RAVENS</v>
      </c>
      <c r="H34" s="2">
        <f t="shared" ca="1" si="7"/>
        <v>1400</v>
      </c>
      <c r="I34">
        <f t="shared" si="8"/>
        <v>69</v>
      </c>
      <c r="J34" s="63" t="s">
        <v>1151</v>
      </c>
      <c r="M34" t="str">
        <f t="shared" si="5"/>
        <v>DEN NUGGETS 88:73 MIA HEAT (END 3Q)</v>
      </c>
      <c r="N34" s="53" t="s">
        <v>717</v>
      </c>
      <c r="P34">
        <v>6600</v>
      </c>
      <c r="Q34" t="s">
        <v>851</v>
      </c>
    </row>
    <row r="35" spans="1:17" x14ac:dyDescent="0.25">
      <c r="A35" s="2">
        <f ca="1">IF(ISBLANK(D35),"",COUNTA($B$2:B35))</f>
        <v>34</v>
      </c>
      <c r="B35" s="2">
        <f t="shared" ca="1" si="6"/>
        <v>855</v>
      </c>
      <c r="C35" s="4">
        <f t="shared" ca="1" si="0"/>
        <v>950</v>
      </c>
      <c r="D35" s="2" t="s">
        <v>976</v>
      </c>
      <c r="F35">
        <f t="shared" ca="1" si="1"/>
        <v>73</v>
      </c>
      <c r="G35" s="2" t="str">
        <f t="shared" ca="1" si="9"/>
        <v>1ST - BAL RAVENS, 2ND - CIN BENGALS, 3RD - CLE BROWNS, 4TH - PIT STEELERS</v>
      </c>
      <c r="H35" s="2">
        <f t="shared" ca="1" si="7"/>
        <v>850</v>
      </c>
      <c r="I35">
        <f t="shared" si="8"/>
        <v>4</v>
      </c>
      <c r="J35" s="63">
        <v>2200</v>
      </c>
      <c r="M35" t="str">
        <f t="shared" si="5"/>
        <v>DEN NUGGETS 76:78 MIA HEAT (END 3Q)</v>
      </c>
      <c r="N35" s="53" t="s">
        <v>718</v>
      </c>
      <c r="P35">
        <v>10000</v>
      </c>
      <c r="Q35" t="s">
        <v>830</v>
      </c>
    </row>
    <row r="36" spans="1:17" x14ac:dyDescent="0.25">
      <c r="A36" s="2">
        <f ca="1">IF(ISBLANK(D36),"",COUNTA($B$2:B36))</f>
        <v>35</v>
      </c>
      <c r="B36" s="2">
        <f t="shared" ca="1" si="6"/>
        <v>630</v>
      </c>
      <c r="C36" s="4">
        <f t="shared" ca="1" si="0"/>
        <v>700</v>
      </c>
      <c r="D36" s="2" t="s">
        <v>977</v>
      </c>
      <c r="F36">
        <f t="shared" ca="1" si="1"/>
        <v>73</v>
      </c>
      <c r="G36" s="2" t="str">
        <f t="shared" ca="1" si="9"/>
        <v>1ST - BAL RAVENS, 2ND - CIN BENGALS, 3RD - PIT STEELERS, 4TH - CLE BROWNS</v>
      </c>
      <c r="H36" s="2">
        <f t="shared" ca="1" si="7"/>
        <v>1400</v>
      </c>
      <c r="I36">
        <f t="shared" si="8"/>
        <v>69</v>
      </c>
      <c r="J36" s="63" t="s">
        <v>1152</v>
      </c>
      <c r="M36" t="str">
        <f t="shared" si="5"/>
        <v>DEN NUGGETS 87:71 MIA HEAT (END 3Q)</v>
      </c>
      <c r="N36" s="53" t="s">
        <v>613</v>
      </c>
      <c r="P36">
        <v>10000</v>
      </c>
      <c r="Q36" t="s">
        <v>833</v>
      </c>
    </row>
    <row r="37" spans="1:17" x14ac:dyDescent="0.25">
      <c r="A37" s="2">
        <f ca="1">IF(ISBLANK(D37),"",COUNTA($B$2:B37))</f>
        <v>36</v>
      </c>
      <c r="B37" s="2">
        <f t="shared" ca="1" si="6"/>
        <v>1080</v>
      </c>
      <c r="C37" s="4">
        <f t="shared" ca="1" si="0"/>
        <v>1200</v>
      </c>
      <c r="D37" s="2" t="s">
        <v>978</v>
      </c>
      <c r="F37">
        <f t="shared" ca="1" si="1"/>
        <v>73</v>
      </c>
      <c r="G37" s="2" t="str">
        <f t="shared" ca="1" si="9"/>
        <v>1ST - BAL RAVENS, 2ND - CLE BROWNS, 3RD - CIN BENGALS, 4TH - PIT STEELERS</v>
      </c>
      <c r="H37" s="2">
        <f t="shared" ca="1" si="7"/>
        <v>1800</v>
      </c>
      <c r="I37">
        <f t="shared" si="8"/>
        <v>4</v>
      </c>
      <c r="J37" s="63">
        <v>4000</v>
      </c>
      <c r="M37" t="str">
        <f t="shared" si="5"/>
        <v>DEN NUGGETS 90:73 MIA HEAT (END 3Q)</v>
      </c>
      <c r="N37" s="53" t="s">
        <v>719</v>
      </c>
      <c r="P37">
        <v>10000</v>
      </c>
      <c r="Q37" t="s">
        <v>838</v>
      </c>
    </row>
    <row r="38" spans="1:17" x14ac:dyDescent="0.25">
      <c r="A38" s="2">
        <f ca="1">IF(ISBLANK(D38),"",COUNTA($B$2:B38))</f>
        <v>37</v>
      </c>
      <c r="B38" s="2">
        <f t="shared" ca="1" si="6"/>
        <v>1170</v>
      </c>
      <c r="C38" s="4">
        <f t="shared" ca="1" si="0"/>
        <v>1300</v>
      </c>
      <c r="D38" s="2" t="s">
        <v>979</v>
      </c>
      <c r="F38">
        <f t="shared" ca="1" si="1"/>
        <v>73</v>
      </c>
      <c r="G38" s="2" t="str">
        <f t="shared" ca="1" si="9"/>
        <v>1ST - BAL RAVENS, 2ND - PIT STEELERS, 3RD - CIN BENGALS, 4TH - CLE BROWNS</v>
      </c>
      <c r="H38" s="2">
        <f t="shared" ca="1" si="7"/>
        <v>2500</v>
      </c>
      <c r="I38">
        <f t="shared" si="8"/>
        <v>69</v>
      </c>
      <c r="J38" s="63" t="s">
        <v>1153</v>
      </c>
      <c r="M38" t="str">
        <f t="shared" si="5"/>
        <v>DEN NUGGETS 83:80 MIA HEAT (END 3Q)</v>
      </c>
      <c r="N38" s="53" t="s">
        <v>618</v>
      </c>
      <c r="P38" t="s">
        <v>65</v>
      </c>
      <c r="Q38" t="s">
        <v>800</v>
      </c>
    </row>
    <row r="39" spans="1:17" x14ac:dyDescent="0.25">
      <c r="A39" s="2">
        <f ca="1">IF(ISBLANK(D39),"",COUNTA($B$2:B39))</f>
        <v>38</v>
      </c>
      <c r="B39" s="2">
        <f t="shared" ca="1" si="6"/>
        <v>1260</v>
      </c>
      <c r="C39" s="4">
        <f t="shared" ca="1" si="0"/>
        <v>1400</v>
      </c>
      <c r="D39" s="2" t="s">
        <v>980</v>
      </c>
      <c r="F39">
        <f t="shared" ca="1" si="1"/>
        <v>73</v>
      </c>
      <c r="G39" s="2" t="str">
        <f t="shared" ca="1" si="9"/>
        <v>1ST - BAL RAVENS, 2ND - CLE BROWNS, 3RD - PIT STEELERS, 4TH - CIN BENGALS</v>
      </c>
      <c r="H39" s="2">
        <f t="shared" ca="1" si="7"/>
        <v>5000</v>
      </c>
      <c r="I39">
        <f t="shared" si="8"/>
        <v>4</v>
      </c>
      <c r="J39" s="63">
        <v>8000</v>
      </c>
      <c r="M39" t="str">
        <f t="shared" si="5"/>
        <v>DEN NUGGETS 82:75 MIA HEAT (END 3Q)</v>
      </c>
      <c r="N39" s="53" t="s">
        <v>593</v>
      </c>
      <c r="P39" t="s">
        <v>65</v>
      </c>
      <c r="Q39" t="s">
        <v>803</v>
      </c>
    </row>
    <row r="40" spans="1:17" x14ac:dyDescent="0.25">
      <c r="A40" s="2">
        <f ca="1">IF(ISBLANK(D40),"",COUNTA($B$2:B40))</f>
        <v>39</v>
      </c>
      <c r="B40" s="2">
        <f t="shared" ca="1" si="6"/>
        <v>1620</v>
      </c>
      <c r="C40" s="4">
        <f t="shared" ca="1" si="0"/>
        <v>1800</v>
      </c>
      <c r="D40" s="2" t="s">
        <v>981</v>
      </c>
      <c r="F40">
        <f t="shared" ca="1" si="1"/>
        <v>73</v>
      </c>
      <c r="G40" s="2" t="str">
        <f t="shared" ca="1" si="9"/>
        <v>1ST - BAL RAVENS, 2ND - PIT STEELERS, 3RD - CLE BROWNS, 4TH - CIN BENGALS</v>
      </c>
      <c r="H40" s="2">
        <f t="shared" ca="1" si="7"/>
        <v>5000</v>
      </c>
      <c r="I40">
        <f t="shared" si="8"/>
        <v>69</v>
      </c>
      <c r="J40" s="63" t="s">
        <v>1154</v>
      </c>
      <c r="M40" t="str">
        <f t="shared" si="5"/>
        <v>DEN NUGGETS 88:82 MIA HEAT (END 3Q)</v>
      </c>
      <c r="N40" s="53" t="s">
        <v>597</v>
      </c>
      <c r="P40" t="s">
        <v>65</v>
      </c>
      <c r="Q40" t="s">
        <v>806</v>
      </c>
    </row>
    <row r="41" spans="1:17" x14ac:dyDescent="0.25">
      <c r="A41" s="2">
        <f ca="1">IF(ISBLANK(D41),"",COUNTA($B$2:B41))</f>
        <v>40</v>
      </c>
      <c r="B41" s="2">
        <f t="shared" ca="1" si="6"/>
        <v>4950</v>
      </c>
      <c r="C41" s="4">
        <f t="shared" ca="1" si="0"/>
        <v>5500</v>
      </c>
      <c r="D41" s="2" t="s">
        <v>982</v>
      </c>
      <c r="F41">
        <f t="shared" ca="1" si="1"/>
        <v>73</v>
      </c>
      <c r="G41" s="2" t="str">
        <f t="shared" ca="1" si="9"/>
        <v>1ST - CLE BROWNS, 2ND - BAL RAVENS, 3RD - CIN BENGALS, 4TH - PIT STEELERS</v>
      </c>
      <c r="H41" s="2">
        <f t="shared" ca="1" si="7"/>
        <v>1800</v>
      </c>
      <c r="I41">
        <f t="shared" si="8"/>
        <v>4</v>
      </c>
      <c r="J41" s="63">
        <v>6000</v>
      </c>
      <c r="M41" t="str">
        <f t="shared" si="5"/>
        <v>DEN NUGGETS 83:72 MIA HEAT (END 3Q)</v>
      </c>
      <c r="N41" s="53" t="s">
        <v>720</v>
      </c>
      <c r="P41" t="s">
        <v>65</v>
      </c>
      <c r="Q41" t="s">
        <v>807</v>
      </c>
    </row>
    <row r="42" spans="1:17" x14ac:dyDescent="0.25">
      <c r="A42" s="2">
        <f ca="1">IF(ISBLANK(D42),"",COUNTA($B$2:B42))</f>
        <v>41</v>
      </c>
      <c r="B42" s="2">
        <f t="shared" ca="1" si="6"/>
        <v>1080</v>
      </c>
      <c r="C42" s="4">
        <f t="shared" ca="1" si="0"/>
        <v>1200</v>
      </c>
      <c r="D42" s="2" t="s">
        <v>983</v>
      </c>
      <c r="F42">
        <f t="shared" ca="1" si="1"/>
        <v>73</v>
      </c>
      <c r="G42" s="2" t="str">
        <f t="shared" ca="1" si="9"/>
        <v>1ST - CLE BROWNS, 2ND - BAL RAVENS, 3RD - PIT STEELERS, 4TH - CIN BENGALS</v>
      </c>
      <c r="H42" s="2">
        <f t="shared" ca="1" si="7"/>
        <v>5500</v>
      </c>
      <c r="I42">
        <f t="shared" si="8"/>
        <v>69</v>
      </c>
      <c r="J42" s="63" t="s">
        <v>1155</v>
      </c>
      <c r="M42" t="str">
        <f t="shared" si="5"/>
        <v>DEN NUGGETS 83:82 MIA HEAT (END 3Q)</v>
      </c>
      <c r="N42" s="53" t="s">
        <v>596</v>
      </c>
      <c r="P42" s="1" t="s">
        <v>65</v>
      </c>
      <c r="Q42" s="1" t="s">
        <v>808</v>
      </c>
    </row>
    <row r="43" spans="1:17" x14ac:dyDescent="0.25">
      <c r="A43" s="2">
        <f ca="1">IF(ISBLANK(D43),"",COUNTA($B$2:B43))</f>
        <v>42</v>
      </c>
      <c r="B43" s="2">
        <f t="shared" ca="1" si="6"/>
        <v>1440</v>
      </c>
      <c r="C43" s="4">
        <f t="shared" ca="1" si="0"/>
        <v>1600</v>
      </c>
      <c r="D43" s="2" t="s">
        <v>984</v>
      </c>
      <c r="F43">
        <f t="shared" ca="1" si="1"/>
        <v>73</v>
      </c>
      <c r="G43" s="2" t="str">
        <f t="shared" ca="1" si="9"/>
        <v>1ST - CLE BROWNS, 2ND - CIN BENGALS, 3RD - BAL RAVENS, 4TH - PIT STEELERS</v>
      </c>
      <c r="H43" s="2">
        <f t="shared" ca="1" si="7"/>
        <v>1200</v>
      </c>
      <c r="I43">
        <f t="shared" si="8"/>
        <v>4</v>
      </c>
      <c r="J43" s="63">
        <v>3500</v>
      </c>
      <c r="M43" t="str">
        <f t="shared" si="5"/>
        <v>DEN NUGGETS 85:80 MIA HEAT (END 3Q)</v>
      </c>
      <c r="N43" s="53" t="s">
        <v>589</v>
      </c>
      <c r="P43" t="s">
        <v>65</v>
      </c>
      <c r="Q43" t="s">
        <v>813</v>
      </c>
    </row>
    <row r="44" spans="1:17" x14ac:dyDescent="0.25">
      <c r="A44" s="2">
        <f ca="1">IF(ISBLANK(D44),"",COUNTA($B$2:B44))</f>
        <v>43</v>
      </c>
      <c r="B44" s="2">
        <f t="shared" ca="1" si="6"/>
        <v>4950</v>
      </c>
      <c r="C44" s="4">
        <f t="shared" ca="1" si="0"/>
        <v>5500</v>
      </c>
      <c r="D44" s="2" t="s">
        <v>985</v>
      </c>
      <c r="F44">
        <f t="shared" ca="1" si="1"/>
        <v>73</v>
      </c>
      <c r="G44" s="2" t="str">
        <f t="shared" ca="1" si="9"/>
        <v>1ST - CLE BROWNS, 2ND - CIN BENGALS, 3RD - PIT STEELERS, 4TH - BAL RAVENS</v>
      </c>
      <c r="H44" s="2">
        <f t="shared" ca="1" si="7"/>
        <v>1600</v>
      </c>
      <c r="I44">
        <f t="shared" si="8"/>
        <v>69</v>
      </c>
      <c r="J44" s="63" t="s">
        <v>1156</v>
      </c>
      <c r="M44" t="str">
        <f t="shared" si="5"/>
        <v>DEN NUGGETS 85:69 MIA HEAT (END 3Q)</v>
      </c>
      <c r="N44" s="53" t="s">
        <v>721</v>
      </c>
      <c r="P44" t="s">
        <v>65</v>
      </c>
      <c r="Q44" t="s">
        <v>817</v>
      </c>
    </row>
    <row r="45" spans="1:17" ht="15.75" thickBot="1" x14ac:dyDescent="0.3">
      <c r="A45" s="2">
        <f ca="1">IF(ISBLANK(D45),"",COUNTA($B$2:B45))</f>
        <v>44</v>
      </c>
      <c r="B45" s="2">
        <f t="shared" ca="1" si="6"/>
        <v>2520</v>
      </c>
      <c r="C45" s="4">
        <f t="shared" ca="1" si="0"/>
        <v>2800</v>
      </c>
      <c r="D45" s="2" t="s">
        <v>986</v>
      </c>
      <c r="F45">
        <f t="shared" ca="1" si="1"/>
        <v>73</v>
      </c>
      <c r="G45" s="2" t="str">
        <f t="shared" ca="1" si="9"/>
        <v>1ST - CLE BROWNS, 2ND - PIT STEELERS, 3RD - BAL RAVENS, 4TH - CIN BENGALS</v>
      </c>
      <c r="H45" s="2">
        <f t="shared" ca="1" si="7"/>
        <v>5500</v>
      </c>
      <c r="I45">
        <f t="shared" si="8"/>
        <v>4</v>
      </c>
      <c r="J45" s="63">
        <v>4000</v>
      </c>
      <c r="M45" t="str">
        <f t="shared" si="5"/>
        <v>DEN NUGGETS 86:75 MIA HEAT (END 3Q)</v>
      </c>
      <c r="N45" s="53" t="s">
        <v>585</v>
      </c>
      <c r="P45" t="s">
        <v>65</v>
      </c>
      <c r="Q45" t="s">
        <v>821</v>
      </c>
    </row>
    <row r="46" spans="1:17" ht="15.75" thickBot="1" x14ac:dyDescent="0.3">
      <c r="A46" s="2">
        <f ca="1">IF(ISBLANK(D46),"",COUNTA($B$2:B46))</f>
        <v>45</v>
      </c>
      <c r="B46" s="2">
        <f t="shared" ca="1" si="6"/>
        <v>2520</v>
      </c>
      <c r="C46" s="4">
        <f t="shared" ca="1" si="0"/>
        <v>2800</v>
      </c>
      <c r="D46" s="2" t="s">
        <v>987</v>
      </c>
      <c r="F46">
        <f t="shared" ca="1" si="1"/>
        <v>73</v>
      </c>
      <c r="G46" s="2" t="str">
        <f t="shared" ca="1" si="9"/>
        <v>1ST - CLE BROWNS, 2ND - PIT STEELERS, 3RD - CIN BENGALS, 4TH - BAL RAVENS</v>
      </c>
      <c r="H46" s="2">
        <f t="shared" ca="1" si="7"/>
        <v>2800</v>
      </c>
      <c r="I46">
        <f t="shared" si="8"/>
        <v>69</v>
      </c>
      <c r="J46" s="63" t="s">
        <v>1157</v>
      </c>
      <c r="M46" t="str">
        <f t="shared" si="5"/>
        <v>DEN NUGGETS 84:81 MIA HEAT (END 3Q)</v>
      </c>
      <c r="N46" s="39" t="s">
        <v>566</v>
      </c>
      <c r="P46" t="s">
        <v>65</v>
      </c>
      <c r="Q46" t="s">
        <v>823</v>
      </c>
    </row>
    <row r="47" spans="1:17" ht="15.75" thickBot="1" x14ac:dyDescent="0.3">
      <c r="A47" s="2">
        <f ca="1">IF(ISBLANK(D47),"",COUNTA($B$2:B47))</f>
        <v>46</v>
      </c>
      <c r="B47" s="2">
        <f t="shared" ca="1" si="6"/>
        <v>5940</v>
      </c>
      <c r="C47" s="4">
        <f t="shared" ca="1" si="0"/>
        <v>6600</v>
      </c>
      <c r="D47" s="2" t="s">
        <v>988</v>
      </c>
      <c r="F47">
        <f t="shared" ca="1" si="1"/>
        <v>73</v>
      </c>
      <c r="G47" s="2" t="str">
        <f t="shared" ca="1" si="9"/>
        <v>1ST - PIT STEELERS, 2ND - CIN BENGALS, 3RD - BAL RAVENS, 4TH - CLE BROWNS</v>
      </c>
      <c r="H47" s="2">
        <f t="shared" ca="1" si="7"/>
        <v>1600</v>
      </c>
      <c r="I47">
        <f t="shared" si="8"/>
        <v>4</v>
      </c>
      <c r="J47" s="63">
        <v>4000</v>
      </c>
      <c r="M47" t="str">
        <f t="shared" si="5"/>
        <v>DEN NUGGETS 83:69 MIA HEAT (END 3Q)</v>
      </c>
      <c r="N47" s="39" t="s">
        <v>722</v>
      </c>
      <c r="P47" t="s">
        <v>65</v>
      </c>
      <c r="Q47" t="s">
        <v>824</v>
      </c>
    </row>
    <row r="48" spans="1:17" ht="15.75" thickBot="1" x14ac:dyDescent="0.3">
      <c r="A48" s="2">
        <f ca="1">IF(ISBLANK(D48),"",COUNTA($B$2:B48))</f>
        <v>47</v>
      </c>
      <c r="B48" s="2">
        <f t="shared" ca="1" si="6"/>
        <v>1440</v>
      </c>
      <c r="C48" s="4">
        <f t="shared" ca="1" si="0"/>
        <v>1600</v>
      </c>
      <c r="D48" s="2" t="s">
        <v>989</v>
      </c>
      <c r="F48">
        <f t="shared" ca="1" si="1"/>
        <v>73</v>
      </c>
      <c r="G48" s="2" t="str">
        <f t="shared" ca="1" si="9"/>
        <v>1ST - PIT STEELERS, 2ND - CIN BENGALS, 3RD - CLE BROWNS, 4TH - BAL RAVENS</v>
      </c>
      <c r="H48" s="2">
        <f t="shared" ca="1" si="7"/>
        <v>2000</v>
      </c>
      <c r="I48">
        <f t="shared" si="8"/>
        <v>69</v>
      </c>
      <c r="J48" s="63" t="s">
        <v>1158</v>
      </c>
      <c r="M48" t="str">
        <f t="shared" si="5"/>
        <v>DEN NUGGETS 84:78 MIA HEAT (END 3Q)</v>
      </c>
      <c r="N48" s="39" t="s">
        <v>631</v>
      </c>
      <c r="P48" t="s">
        <v>65</v>
      </c>
      <c r="Q48" t="s">
        <v>828</v>
      </c>
    </row>
    <row r="49" spans="1:17" ht="15.75" thickBot="1" x14ac:dyDescent="0.3">
      <c r="A49" s="2">
        <f ca="1">IF(ISBLANK(D49),"",COUNTA($B$2:B49))</f>
        <v>48</v>
      </c>
      <c r="B49" s="2">
        <f t="shared" ca="1" si="6"/>
        <v>1800</v>
      </c>
      <c r="C49" s="4">
        <f t="shared" ca="1" si="0"/>
        <v>2000</v>
      </c>
      <c r="D49" s="2" t="s">
        <v>990</v>
      </c>
      <c r="F49">
        <f t="shared" ca="1" si="1"/>
        <v>73</v>
      </c>
      <c r="G49" s="2" t="str">
        <f t="shared" ca="1" si="9"/>
        <v>1ST - PIT STEELERS, 2ND - BAL RAVENS, 3RD - CIN BENGALS, 4TH - CLE BROWNS</v>
      </c>
      <c r="H49" s="2">
        <f t="shared" ca="1" si="7"/>
        <v>2800</v>
      </c>
      <c r="I49">
        <f t="shared" si="8"/>
        <v>4</v>
      </c>
      <c r="J49" s="63">
        <v>5000</v>
      </c>
      <c r="M49" t="str">
        <f t="shared" si="5"/>
        <v>DEN NUGGETS 77:73 MIA HEAT (END 3Q)</v>
      </c>
      <c r="N49" s="39" t="s">
        <v>723</v>
      </c>
      <c r="P49" t="s">
        <v>65</v>
      </c>
      <c r="Q49" t="s">
        <v>831</v>
      </c>
    </row>
    <row r="50" spans="1:17" ht="15.75" thickBot="1" x14ac:dyDescent="0.3">
      <c r="A50" s="2">
        <f ca="1">IF(ISBLANK(D50),"",COUNTA($B$2:B50))</f>
        <v>49</v>
      </c>
      <c r="B50" s="2">
        <f t="shared" ca="1" si="6"/>
        <v>5940</v>
      </c>
      <c r="C50" s="4">
        <f t="shared" ca="1" si="0"/>
        <v>6600</v>
      </c>
      <c r="D50" s="2" t="s">
        <v>991</v>
      </c>
      <c r="F50">
        <f t="shared" ca="1" si="1"/>
        <v>73</v>
      </c>
      <c r="G50" s="2" t="str">
        <f t="shared" ca="1" si="9"/>
        <v>1ST - PIT STEELERS, 2ND - CLE BROWNS, 3RD - CIN BENGALS, 4TH - BAL RAVENS</v>
      </c>
      <c r="H50" s="2">
        <f t="shared" ca="1" si="7"/>
        <v>3300</v>
      </c>
      <c r="I50">
        <f t="shared" si="8"/>
        <v>69</v>
      </c>
      <c r="J50" s="63" t="s">
        <v>1159</v>
      </c>
      <c r="M50" t="str">
        <f t="shared" si="5"/>
        <v>DEN NUGGETS 80:76 MIA HEAT (END 3Q)</v>
      </c>
      <c r="N50" s="39" t="s">
        <v>584</v>
      </c>
      <c r="P50" t="s">
        <v>65</v>
      </c>
      <c r="Q50" t="s">
        <v>832</v>
      </c>
    </row>
    <row r="51" spans="1:17" ht="15.75" thickBot="1" x14ac:dyDescent="0.3">
      <c r="A51" s="2">
        <f ca="1">IF(ISBLANK(D51),"",COUNTA($B$2:B51))</f>
        <v>50</v>
      </c>
      <c r="B51" s="2">
        <f t="shared" ca="1" si="6"/>
        <v>2970</v>
      </c>
      <c r="C51" s="4">
        <f t="shared" ca="1" si="0"/>
        <v>3300</v>
      </c>
      <c r="D51" s="2" t="s">
        <v>992</v>
      </c>
      <c r="F51">
        <f t="shared" ca="1" si="1"/>
        <v>73</v>
      </c>
      <c r="G51" s="2" t="str">
        <f t="shared" ca="1" si="9"/>
        <v>1ST - PIT STEELERS, 2ND - BAL RAVENS, 3RD - CLE BROWNS, 4TH - CIN BENGALS</v>
      </c>
      <c r="H51" s="2">
        <f t="shared" ca="1" si="7"/>
        <v>6600</v>
      </c>
      <c r="I51">
        <f t="shared" si="8"/>
        <v>4</v>
      </c>
      <c r="J51" s="63">
        <v>8000</v>
      </c>
      <c r="M51" t="str">
        <f t="shared" si="5"/>
        <v>DEN NUGGETS 83:79 MIA HEAT (END 3Q)</v>
      </c>
      <c r="N51" s="39" t="s">
        <v>586</v>
      </c>
      <c r="P51" t="s">
        <v>65</v>
      </c>
      <c r="Q51" t="s">
        <v>834</v>
      </c>
    </row>
    <row r="52" spans="1:17" x14ac:dyDescent="0.25">
      <c r="A52" s="2">
        <f ca="1">IF(ISBLANK(D52),"",COUNTA($B$2:B52))</f>
        <v>51</v>
      </c>
      <c r="B52" s="2">
        <f t="shared" ca="1" si="6"/>
        <v>-25</v>
      </c>
      <c r="C52" s="4">
        <f t="shared" ca="1" si="0"/>
        <v>-23</v>
      </c>
      <c r="D52" t="s">
        <v>92</v>
      </c>
      <c r="F52">
        <f t="shared" ca="1" si="1"/>
        <v>73</v>
      </c>
      <c r="G52" s="2" t="str">
        <f t="shared" ca="1" si="9"/>
        <v>1ST - PIT STEELERS, 2ND - CLE BROWNS, 3RD - BAL RAVENS, 4TH - CIN BENGALS</v>
      </c>
      <c r="H52" s="2">
        <f t="shared" ca="1" si="7"/>
        <v>6600</v>
      </c>
      <c r="I52">
        <f t="shared" si="8"/>
        <v>69</v>
      </c>
      <c r="J52" s="63" t="s">
        <v>1160</v>
      </c>
      <c r="M52" t="str">
        <f t="shared" si="5"/>
        <v>DEN NUGGETS 89:74 MIA HEAT (END 3Q)</v>
      </c>
      <c r="N52" s="53" t="s">
        <v>588</v>
      </c>
      <c r="P52" t="s">
        <v>65</v>
      </c>
      <c r="Q52" t="s">
        <v>836</v>
      </c>
    </row>
    <row r="53" spans="1:17" x14ac:dyDescent="0.25">
      <c r="A53" s="2">
        <f ca="1">IF(ISBLANK(D53),"",COUNTA($B$2:B53))</f>
        <v>52</v>
      </c>
      <c r="B53" s="2">
        <f t="shared" ca="1" si="6"/>
        <v>6750</v>
      </c>
      <c r="C53" s="4">
        <f t="shared" ca="1" si="0"/>
        <v>7500</v>
      </c>
      <c r="D53" s="2" t="s">
        <v>993</v>
      </c>
      <c r="F53">
        <f t="shared" ca="1" si="1"/>
        <v>31</v>
      </c>
      <c r="G53" s="2" t="str">
        <f t="shared" ca="1" si="9"/>
        <v>NFL FUTURES 2023/24 - AFC SOUTH</v>
      </c>
      <c r="H53" s="2" t="str">
        <f t="shared" ca="1" si="7"/>
        <v>**</v>
      </c>
      <c r="I53">
        <f t="shared" si="8"/>
        <v>5</v>
      </c>
      <c r="J53" s="63">
        <v>10000</v>
      </c>
      <c r="M53" t="str">
        <f t="shared" si="5"/>
        <v>DEN NUGGETS 79:79 MIA HEAT (END 3Q)</v>
      </c>
      <c r="N53" s="53" t="s">
        <v>724</v>
      </c>
      <c r="P53" t="s">
        <v>65</v>
      </c>
      <c r="Q53" t="s">
        <v>837</v>
      </c>
    </row>
    <row r="54" spans="1:17" x14ac:dyDescent="0.25">
      <c r="A54" s="2">
        <f ca="1">IF(ISBLANK(D54),"",COUNTA($B$2:B54))</f>
        <v>53</v>
      </c>
      <c r="B54" s="2">
        <f t="shared" ca="1" si="6"/>
        <v>10000</v>
      </c>
      <c r="C54" s="4">
        <f t="shared" ca="1" si="0"/>
        <v>22500</v>
      </c>
      <c r="D54" t="s">
        <v>994</v>
      </c>
      <c r="F54">
        <f t="shared" ca="1" si="1"/>
        <v>70</v>
      </c>
      <c r="G54" s="2" t="str">
        <f t="shared" ca="1" si="9"/>
        <v>1ST - JAX JAGUARS, 2ND - TEN TITANS, 3RD - IND COLTS, 4TH - HOU TEXANS</v>
      </c>
      <c r="H54" s="2">
        <f t="shared" ca="1" si="7"/>
        <v>320</v>
      </c>
      <c r="I54">
        <f t="shared" si="8"/>
        <v>31</v>
      </c>
      <c r="J54" s="63" t="s">
        <v>938</v>
      </c>
      <c r="M54" t="str">
        <f t="shared" si="5"/>
        <v>DEN NUGGETS 83:78 MIA HEAT (END 3Q)</v>
      </c>
      <c r="N54" s="53" t="s">
        <v>582</v>
      </c>
      <c r="P54" t="s">
        <v>65</v>
      </c>
      <c r="Q54" t="s">
        <v>839</v>
      </c>
    </row>
    <row r="55" spans="1:17" x14ac:dyDescent="0.25">
      <c r="A55" s="2">
        <f ca="1">IF(ISBLANK(D55),"",COUNTA($B$2:B55))</f>
        <v>54</v>
      </c>
      <c r="B55" s="2">
        <f t="shared" ca="1" si="6"/>
        <v>3600</v>
      </c>
      <c r="C55" s="4">
        <f t="shared" ca="1" si="0"/>
        <v>4000</v>
      </c>
      <c r="D55" s="2" t="s">
        <v>995</v>
      </c>
      <c r="F55">
        <f t="shared" ca="1" si="1"/>
        <v>70</v>
      </c>
      <c r="G55" s="2" t="str">
        <f t="shared" ca="1" si="9"/>
        <v>1ST - JAX JAGUARS, 2ND - IND COLTS, 3RD - TEN TITANS, 4TH - HOU TEXANS</v>
      </c>
      <c r="H55" s="2">
        <f t="shared" ca="1" si="7"/>
        <v>450</v>
      </c>
      <c r="I55">
        <f t="shared" si="8"/>
        <v>2</v>
      </c>
      <c r="J55" s="63" t="s">
        <v>799</v>
      </c>
      <c r="M55" t="str">
        <f t="shared" si="5"/>
        <v>DEN NUGGETS 88:78 MIA HEAT (END 3Q)</v>
      </c>
      <c r="N55" s="53" t="s">
        <v>605</v>
      </c>
      <c r="P55" t="s">
        <v>65</v>
      </c>
      <c r="Q55" t="s">
        <v>840</v>
      </c>
    </row>
    <row r="56" spans="1:17" x14ac:dyDescent="0.25">
      <c r="A56" s="2">
        <f ca="1">IF(ISBLANK(D56),"",COUNTA($B$2:B56))</f>
        <v>55</v>
      </c>
      <c r="B56" s="2">
        <f t="shared" ca="1" si="6"/>
        <v>2250</v>
      </c>
      <c r="C56" s="4">
        <f t="shared" ca="1" si="0"/>
        <v>2500</v>
      </c>
      <c r="D56" s="2" t="s">
        <v>996</v>
      </c>
      <c r="F56">
        <f t="shared" ca="1" si="1"/>
        <v>70</v>
      </c>
      <c r="G56" s="2" t="str">
        <f t="shared" ca="1" si="9"/>
        <v>1ST - JAX JAGUARS, 2ND - TEN TITANS, 3RD - HOU TEXANS, 4TH - IND COLTS</v>
      </c>
      <c r="H56" s="2">
        <f t="shared" ca="1" si="7"/>
        <v>650</v>
      </c>
      <c r="I56">
        <f t="shared" si="8"/>
        <v>73</v>
      </c>
      <c r="J56" s="63" t="s">
        <v>1161</v>
      </c>
      <c r="M56" t="str">
        <f t="shared" si="5"/>
        <v>DEN NUGGETS 79:70 MIA HEAT (END 3Q)</v>
      </c>
      <c r="N56" s="53" t="s">
        <v>725</v>
      </c>
      <c r="P56" t="s">
        <v>65</v>
      </c>
      <c r="Q56" t="s">
        <v>841</v>
      </c>
    </row>
    <row r="57" spans="1:17" x14ac:dyDescent="0.25">
      <c r="A57" s="2">
        <f ca="1">IF(ISBLANK(D57),"",COUNTA($B$2:B57))</f>
        <v>56</v>
      </c>
      <c r="B57" s="2">
        <f t="shared" ca="1" si="6"/>
        <v>10000</v>
      </c>
      <c r="C57" s="4">
        <f t="shared" ca="1" si="0"/>
        <v>20000</v>
      </c>
      <c r="D57" s="2" t="s">
        <v>997</v>
      </c>
      <c r="F57">
        <f t="shared" ca="1" si="1"/>
        <v>70</v>
      </c>
      <c r="G57" s="2" t="str">
        <f t="shared" ca="1" si="9"/>
        <v>1ST - JAX JAGUARS, 2ND - HOU TEXANS, 3RD - TEN TITANS, 4TH - IND COLTS</v>
      </c>
      <c r="H57" s="2">
        <f t="shared" ca="1" si="7"/>
        <v>1000</v>
      </c>
      <c r="I57">
        <f t="shared" si="8"/>
        <v>3</v>
      </c>
      <c r="J57" s="63">
        <v>650</v>
      </c>
      <c r="M57" t="str">
        <f t="shared" si="5"/>
        <v>DEN NUGGETS 79:72 MIA HEAT (END 3Q)</v>
      </c>
      <c r="N57" s="53" t="s">
        <v>726</v>
      </c>
      <c r="P57" t="s">
        <v>65</v>
      </c>
      <c r="Q57" t="s">
        <v>855</v>
      </c>
    </row>
    <row r="58" spans="1:17" x14ac:dyDescent="0.25">
      <c r="A58" s="2">
        <f ca="1">IF(ISBLANK(D58),"",COUNTA($B$2:B58))</f>
        <v>57</v>
      </c>
      <c r="B58" s="2">
        <f t="shared" ca="1" si="6"/>
        <v>4500</v>
      </c>
      <c r="C58" s="4">
        <f t="shared" ca="1" si="0"/>
        <v>5000</v>
      </c>
      <c r="D58" s="2" t="s">
        <v>998</v>
      </c>
      <c r="F58">
        <f t="shared" ca="1" si="1"/>
        <v>70</v>
      </c>
      <c r="G58" s="2" t="str">
        <f t="shared" ca="1" si="9"/>
        <v>1ST - JAX JAGUARS, 2ND - IND COLTS, 3RD - HOU TEXANS, 4TH - TEN TITANS</v>
      </c>
      <c r="H58" s="2">
        <f t="shared" ca="1" si="7"/>
        <v>1400</v>
      </c>
      <c r="I58">
        <f t="shared" si="8"/>
        <v>73</v>
      </c>
      <c r="J58" s="63" t="s">
        <v>1162</v>
      </c>
      <c r="M58" t="str">
        <f t="shared" si="5"/>
        <v>DEN NUGGETS 85:75 MIA HEAT (END 3Q)</v>
      </c>
      <c r="N58" s="53" t="s">
        <v>564</v>
      </c>
      <c r="P58" t="s">
        <v>65</v>
      </c>
      <c r="Q58" t="s">
        <v>856</v>
      </c>
    </row>
    <row r="59" spans="1:17" x14ac:dyDescent="0.25">
      <c r="A59" s="2">
        <f ca="1">IF(ISBLANK(D59),"",COUNTA($B$2:B59))</f>
        <v>58</v>
      </c>
      <c r="B59" s="2">
        <f t="shared" ca="1" si="6"/>
        <v>5940</v>
      </c>
      <c r="C59" s="4">
        <f t="shared" ca="1" si="0"/>
        <v>6600</v>
      </c>
      <c r="D59" s="2" t="s">
        <v>999</v>
      </c>
      <c r="F59">
        <f t="shared" ca="1" si="1"/>
        <v>70</v>
      </c>
      <c r="G59" s="2" t="str">
        <f t="shared" ca="1" si="9"/>
        <v>1ST - JAX JAGUARS, 2ND - HOU TEXANS, 3RD - IND COLTS, 4TH - TEN TITANS</v>
      </c>
      <c r="H59" s="2">
        <f t="shared" ca="1" si="7"/>
        <v>1600</v>
      </c>
      <c r="I59">
        <f t="shared" si="8"/>
        <v>3</v>
      </c>
      <c r="J59" s="63">
        <v>700</v>
      </c>
      <c r="M59" t="str">
        <f t="shared" si="5"/>
        <v>DEN NUGGETS 84:76 MIA HEAT (END 3Q)</v>
      </c>
      <c r="N59" s="53" t="s">
        <v>630</v>
      </c>
      <c r="P59" t="s">
        <v>65</v>
      </c>
      <c r="Q59" t="s">
        <v>857</v>
      </c>
    </row>
    <row r="60" spans="1:17" x14ac:dyDescent="0.25">
      <c r="A60" s="2">
        <f ca="1">IF(ISBLANK(D60),"",COUNTA($B$2:B60))</f>
        <v>59</v>
      </c>
      <c r="B60" s="2">
        <f t="shared" ca="1" si="6"/>
        <v>10000</v>
      </c>
      <c r="C60" s="4">
        <f t="shared" ca="1" si="0"/>
        <v>20000</v>
      </c>
      <c r="D60" s="2" t="s">
        <v>1000</v>
      </c>
      <c r="F60">
        <f t="shared" ca="1" si="1"/>
        <v>70</v>
      </c>
      <c r="G60" s="2" t="str">
        <f t="shared" ca="1" si="9"/>
        <v>1ST - TEN TITANS, 2ND - JAX JAGUARS, 3RD - IND COLTS, 4TH - HOU TEXANS</v>
      </c>
      <c r="H60" s="2">
        <f t="shared" ca="1" si="7"/>
        <v>700</v>
      </c>
      <c r="I60">
        <f t="shared" si="8"/>
        <v>73</v>
      </c>
      <c r="J60" s="63" t="s">
        <v>1163</v>
      </c>
      <c r="M60" t="str">
        <f t="shared" si="5"/>
        <v>DEN NUGGETS 91:76 MIA HEAT (END 3Q)</v>
      </c>
      <c r="N60" s="53" t="s">
        <v>727</v>
      </c>
    </row>
    <row r="61" spans="1:17" x14ac:dyDescent="0.25">
      <c r="A61" s="2">
        <f ca="1">IF(ISBLANK(D61),"",COUNTA($B$2:B61))</f>
        <v>60</v>
      </c>
      <c r="B61" s="2">
        <f t="shared" ca="1" si="6"/>
        <v>2970</v>
      </c>
      <c r="C61" s="4">
        <f t="shared" ca="1" si="0"/>
        <v>3300</v>
      </c>
      <c r="D61" s="2" t="s">
        <v>1001</v>
      </c>
      <c r="F61">
        <f t="shared" ca="1" si="1"/>
        <v>70</v>
      </c>
      <c r="G61" s="2" t="str">
        <f t="shared" ca="1" si="9"/>
        <v>1ST - TEN TITANS, 2ND - JAX JAGUARS, 3RD - HOU TEXANS, 4TH - IND COLTS</v>
      </c>
      <c r="H61" s="2">
        <f t="shared" ca="1" si="7"/>
        <v>1200</v>
      </c>
      <c r="I61">
        <f t="shared" si="8"/>
        <v>3</v>
      </c>
      <c r="J61" s="63">
        <v>950</v>
      </c>
      <c r="M61" t="str">
        <f t="shared" si="5"/>
        <v>DEN NUGGETS 89:76 MIA HEAT (END 3Q)</v>
      </c>
      <c r="N61" s="53" t="s">
        <v>728</v>
      </c>
    </row>
    <row r="62" spans="1:17" x14ac:dyDescent="0.25">
      <c r="A62" s="2">
        <f ca="1">IF(ISBLANK(D62),"",COUNTA($B$2:B62))</f>
        <v>61</v>
      </c>
      <c r="B62" s="2">
        <f t="shared" ca="1" si="6"/>
        <v>900</v>
      </c>
      <c r="C62" s="4">
        <f t="shared" ca="1" si="0"/>
        <v>1000</v>
      </c>
      <c r="D62" s="2" t="s">
        <v>1002</v>
      </c>
      <c r="F62">
        <f t="shared" ca="1" si="1"/>
        <v>70</v>
      </c>
      <c r="G62" s="2" t="str">
        <f t="shared" ca="1" si="9"/>
        <v>1ST - TEN TITANS, 2ND - IND COLTS, 3RD - JAX JAGUARS, 4TH - HOU TEXANS</v>
      </c>
      <c r="H62" s="2">
        <f t="shared" ca="1" si="7"/>
        <v>2200</v>
      </c>
      <c r="I62">
        <f t="shared" si="8"/>
        <v>73</v>
      </c>
      <c r="J62" s="63" t="s">
        <v>1164</v>
      </c>
      <c r="M62" t="str">
        <f t="shared" si="5"/>
        <v>DEN NUGGETS 82:76 MIA HEAT (END 3Q)</v>
      </c>
      <c r="N62" s="53" t="s">
        <v>729</v>
      </c>
    </row>
    <row r="63" spans="1:17" x14ac:dyDescent="0.25">
      <c r="A63" s="2">
        <f ca="1">IF(ISBLANK(D63),"",COUNTA($B$2:B63))</f>
        <v>62</v>
      </c>
      <c r="B63" s="2">
        <f t="shared" ca="1" si="6"/>
        <v>10000</v>
      </c>
      <c r="C63" s="4">
        <f t="shared" ca="1" si="0"/>
        <v>20000</v>
      </c>
      <c r="D63" s="2" t="s">
        <v>1003</v>
      </c>
      <c r="F63">
        <f t="shared" ca="1" si="1"/>
        <v>70</v>
      </c>
      <c r="G63" s="2" t="str">
        <f t="shared" ca="1" si="9"/>
        <v>1ST - TEN TITANS, 2ND - HOU TEXANS, 3RD - JAX JAGUARS, 4TH - IND COLTS</v>
      </c>
      <c r="H63" s="2">
        <f t="shared" ca="1" si="7"/>
        <v>4500</v>
      </c>
      <c r="I63">
        <f t="shared" si="8"/>
        <v>4</v>
      </c>
      <c r="J63" s="63">
        <v>1200</v>
      </c>
      <c r="M63" t="str">
        <f t="shared" si="5"/>
        <v>DEN NUGGETS 82:83 MIA HEAT (END 3Q)</v>
      </c>
      <c r="N63" s="53" t="s">
        <v>730</v>
      </c>
    </row>
    <row r="64" spans="1:17" x14ac:dyDescent="0.25">
      <c r="A64" s="2">
        <f ca="1">IF(ISBLANK(D64),"",COUNTA($B$2:B64))</f>
        <v>63</v>
      </c>
      <c r="B64" s="2">
        <f t="shared" ca="1" si="6"/>
        <v>2250</v>
      </c>
      <c r="C64" s="4">
        <f t="shared" ca="1" si="0"/>
        <v>2500</v>
      </c>
      <c r="D64" s="2" t="s">
        <v>1004</v>
      </c>
      <c r="F64">
        <f t="shared" ca="1" si="1"/>
        <v>70</v>
      </c>
      <c r="G64" s="2" t="str">
        <f t="shared" ca="1" si="9"/>
        <v>1ST - TEN TITANS, 2ND - IND COLTS, 3RD - HOU TEXANS, 4TH - JAX JAGUARS</v>
      </c>
      <c r="H64" s="2">
        <f t="shared" ca="1" si="7"/>
        <v>15000</v>
      </c>
      <c r="I64">
        <f t="shared" si="8"/>
        <v>73</v>
      </c>
      <c r="J64" s="63" t="s">
        <v>1165</v>
      </c>
      <c r="M64" t="str">
        <f t="shared" si="5"/>
        <v>DEN NUGGETS 82:66 MIA HEAT (END 3Q)</v>
      </c>
      <c r="N64" s="53" t="s">
        <v>731</v>
      </c>
    </row>
    <row r="65" spans="1:14" x14ac:dyDescent="0.25">
      <c r="A65" s="2">
        <f ca="1">IF(ISBLANK(D65),"",COUNTA($B$2:B65))</f>
        <v>64</v>
      </c>
      <c r="B65" s="2">
        <f t="shared" ca="1" si="6"/>
        <v>1440</v>
      </c>
      <c r="C65" s="4">
        <f t="shared" ca="1" si="0"/>
        <v>1600</v>
      </c>
      <c r="D65" s="2" t="s">
        <v>1005</v>
      </c>
      <c r="F65">
        <f t="shared" ca="1" si="1"/>
        <v>70</v>
      </c>
      <c r="G65" s="2" t="str">
        <f t="shared" ca="1" si="9"/>
        <v>1ST - TEN TITANS, 2ND - HOU TEXANS, 3RD - IND COLTS, 4TH - JAX JAGUARS</v>
      </c>
      <c r="H65" s="2">
        <f t="shared" ca="1" si="7"/>
        <v>17500</v>
      </c>
      <c r="I65">
        <f t="shared" si="8"/>
        <v>4</v>
      </c>
      <c r="J65" s="63">
        <v>1300</v>
      </c>
      <c r="M65" t="str">
        <f t="shared" si="5"/>
        <v>DEN NUGGETS 85:74 MIA HEAT (END 3Q)</v>
      </c>
      <c r="N65" s="53" t="s">
        <v>732</v>
      </c>
    </row>
    <row r="66" spans="1:14" x14ac:dyDescent="0.25">
      <c r="A66" s="2">
        <f ca="1">IF(ISBLANK(D66),"",COUNTA($B$2:B66))</f>
        <v>65</v>
      </c>
      <c r="B66" s="2">
        <f t="shared" ca="1" si="6"/>
        <v>900</v>
      </c>
      <c r="C66" s="4">
        <f t="shared" ref="C66:C129" ca="1" si="10">IF(ISERROR(_xlfn.NUMBERVALUE(VLOOKUP(D66,G:H,2,0))),"NO",_xlfn.NUMBERVALUE(VLOOKUP(D66,G:H,2,0)))</f>
        <v>1000</v>
      </c>
      <c r="D66" s="2" t="s">
        <v>1006</v>
      </c>
      <c r="F66">
        <f t="shared" ca="1" si="1"/>
        <v>70</v>
      </c>
      <c r="G66" s="2" t="str">
        <f t="shared" ca="1" si="9"/>
        <v>1ST - IND COLTS, 2ND - JAX JAGUARS, 3RD - TEN TITANS, 4TH - HOU TEXANS</v>
      </c>
      <c r="H66" s="2">
        <f t="shared" ca="1" si="7"/>
        <v>1000</v>
      </c>
      <c r="I66">
        <f t="shared" si="8"/>
        <v>73</v>
      </c>
      <c r="J66" s="63" t="s">
        <v>1166</v>
      </c>
      <c r="M66" t="str">
        <f t="shared" ref="M66:M129" si="11">N66&amp;" "&amp;$M$1</f>
        <v>DEN NUGGETS 81:70 MIA HEAT (END 3Q)</v>
      </c>
      <c r="N66" s="53" t="s">
        <v>733</v>
      </c>
    </row>
    <row r="67" spans="1:14" x14ac:dyDescent="0.25">
      <c r="A67" s="2">
        <f ca="1">IF(ISBLANK(D67),"",COUNTA($B$2:B67))</f>
        <v>66</v>
      </c>
      <c r="B67" s="2">
        <f t="shared" ref="B67:B130" ca="1" si="12">IF(C67="NO","0",IF(C67&gt;=11000,10000,ROUND(IF((SIGN(C67)=-1),C67*(1+$E$1/100),C67*(1-$E$1/100)),0)))</f>
        <v>1260</v>
      </c>
      <c r="C67" s="4">
        <f t="shared" ca="1" si="10"/>
        <v>1400</v>
      </c>
      <c r="D67" t="s">
        <v>1007</v>
      </c>
      <c r="F67">
        <f t="shared" ref="F67:F130" ca="1" si="13">+LEN(G67)</f>
        <v>70</v>
      </c>
      <c r="G67" s="2" t="str">
        <f t="shared" ref="G67:G130" ca="1" si="14">UPPER(OFFSET(J66,(ROW()-1),0))</f>
        <v>1ST - IND COLTS, 2ND - TEN TITANS, 3RD - JAX JAGUARS, 4TH - HOU TEXANS</v>
      </c>
      <c r="H67" s="2">
        <f t="shared" ref="H67:H130" ca="1" si="15">OFFSET(J67,(ROW()-1),0)</f>
        <v>2500</v>
      </c>
      <c r="I67">
        <f t="shared" ref="I67:I130" si="16">+LEN(J67)</f>
        <v>4</v>
      </c>
      <c r="J67" s="63">
        <v>1400</v>
      </c>
      <c r="M67" t="str">
        <f t="shared" si="11"/>
        <v>DEN NUGGETS 80:72 MIA HEAT (END 3Q)</v>
      </c>
      <c r="N67" s="53" t="s">
        <v>599</v>
      </c>
    </row>
    <row r="68" spans="1:14" x14ac:dyDescent="0.25">
      <c r="A68" s="2">
        <f ca="1">IF(ISBLANK(D68),"",COUNTA($B$2:B68))</f>
        <v>67</v>
      </c>
      <c r="B68" s="2">
        <f t="shared" ca="1" si="12"/>
        <v>405</v>
      </c>
      <c r="C68" s="4">
        <f t="shared" ca="1" si="10"/>
        <v>450</v>
      </c>
      <c r="D68" s="2" t="s">
        <v>1008</v>
      </c>
      <c r="F68">
        <f t="shared" ca="1" si="13"/>
        <v>70</v>
      </c>
      <c r="G68" s="2" t="str">
        <f t="shared" ca="1" si="14"/>
        <v>1ST - IND COLTS, 2ND - JAX JAGUARS, 3RD - HOU TEXANS, 4TH - TEN TITANS</v>
      </c>
      <c r="H68" s="2">
        <f t="shared" ca="1" si="15"/>
        <v>3300</v>
      </c>
      <c r="I68">
        <f t="shared" si="16"/>
        <v>73</v>
      </c>
      <c r="J68" s="63" t="s">
        <v>1167</v>
      </c>
      <c r="M68" t="str">
        <f t="shared" si="11"/>
        <v>DEN NUGGETS 83:74 MIA HEAT (END 3Q)</v>
      </c>
      <c r="N68" s="53" t="s">
        <v>734</v>
      </c>
    </row>
    <row r="69" spans="1:14" x14ac:dyDescent="0.25">
      <c r="A69" s="2">
        <f ca="1">IF(ISBLANK(D69),"",COUNTA($B$2:B69))</f>
        <v>68</v>
      </c>
      <c r="B69" s="2">
        <f t="shared" ca="1" si="12"/>
        <v>585</v>
      </c>
      <c r="C69" s="4">
        <f t="shared" ca="1" si="10"/>
        <v>650</v>
      </c>
      <c r="D69" s="2" t="s">
        <v>1009</v>
      </c>
      <c r="F69">
        <f t="shared" ca="1" si="13"/>
        <v>70</v>
      </c>
      <c r="G69" s="2" t="str">
        <f t="shared" ca="1" si="14"/>
        <v>1ST - IND COLTS, 2ND - HOU TEXANS, 3RD - JAX JAGUARS, 4TH - TEN TITANS</v>
      </c>
      <c r="H69" s="2">
        <f t="shared" ca="1" si="15"/>
        <v>6600</v>
      </c>
      <c r="I69">
        <f t="shared" si="16"/>
        <v>3</v>
      </c>
      <c r="J69" s="63">
        <v>850</v>
      </c>
      <c r="M69" t="str">
        <f t="shared" si="11"/>
        <v>DEN NUGGETS 81:76 MIA HEAT (END 3Q)</v>
      </c>
      <c r="N69" s="53" t="s">
        <v>579</v>
      </c>
    </row>
    <row r="70" spans="1:14" x14ac:dyDescent="0.25">
      <c r="A70" s="2">
        <f ca="1">IF(ISBLANK(D70),"",COUNTA($B$2:B70))</f>
        <v>69</v>
      </c>
      <c r="B70" s="2">
        <f t="shared" ca="1" si="12"/>
        <v>288</v>
      </c>
      <c r="C70" s="4">
        <f t="shared" ca="1" si="10"/>
        <v>320</v>
      </c>
      <c r="D70" s="2" t="s">
        <v>1010</v>
      </c>
      <c r="F70">
        <f t="shared" ca="1" si="13"/>
        <v>70</v>
      </c>
      <c r="G70" s="2" t="str">
        <f t="shared" ca="1" si="14"/>
        <v>1ST - IND COLTS, 2ND - TEN TITANS, 3RD - HOU TEXANS, 4TH - JAX JAGUARS</v>
      </c>
      <c r="H70" s="2">
        <f t="shared" ca="1" si="15"/>
        <v>20000</v>
      </c>
      <c r="I70">
        <f t="shared" si="16"/>
        <v>73</v>
      </c>
      <c r="J70" s="63" t="s">
        <v>1168</v>
      </c>
      <c r="M70" t="str">
        <f t="shared" si="11"/>
        <v>DEN NUGGETS 79:73 MIA HEAT (END 3Q)</v>
      </c>
      <c r="N70" s="53" t="s">
        <v>735</v>
      </c>
    </row>
    <row r="71" spans="1:14" x14ac:dyDescent="0.25">
      <c r="A71" s="2">
        <f ca="1">IF(ISBLANK(D71),"",COUNTA($B$2:B71))</f>
        <v>70</v>
      </c>
      <c r="B71" s="2">
        <f t="shared" ca="1" si="12"/>
        <v>10000</v>
      </c>
      <c r="C71" s="4">
        <f t="shared" ca="1" si="10"/>
        <v>17500</v>
      </c>
      <c r="D71" s="2" t="s">
        <v>1011</v>
      </c>
      <c r="F71">
        <f t="shared" ca="1" si="13"/>
        <v>70</v>
      </c>
      <c r="G71" s="2" t="str">
        <f t="shared" ca="1" si="14"/>
        <v>1ST - IND COLTS, 2ND - HOU TEXANS, 3RD - TEN TITANS, 4TH - JAX JAGUARS</v>
      </c>
      <c r="H71" s="2">
        <f t="shared" ca="1" si="15"/>
        <v>20000</v>
      </c>
      <c r="I71">
        <f t="shared" si="16"/>
        <v>4</v>
      </c>
      <c r="J71" s="63">
        <v>1400</v>
      </c>
      <c r="M71" t="str">
        <f t="shared" si="11"/>
        <v>DEN NUGGETS 85:77 MIA HEAT (END 3Q)</v>
      </c>
      <c r="N71" s="53" t="s">
        <v>592</v>
      </c>
    </row>
    <row r="72" spans="1:14" x14ac:dyDescent="0.25">
      <c r="A72" s="2">
        <f ca="1">IF(ISBLANK(D72),"",COUNTA($B$2:B72))</f>
        <v>71</v>
      </c>
      <c r="B72" s="2">
        <f t="shared" ca="1" si="12"/>
        <v>4050</v>
      </c>
      <c r="C72" s="4">
        <f t="shared" ca="1" si="10"/>
        <v>4500</v>
      </c>
      <c r="D72" s="2" t="s">
        <v>1012</v>
      </c>
      <c r="F72">
        <f t="shared" ca="1" si="13"/>
        <v>70</v>
      </c>
      <c r="G72" s="2" t="str">
        <f t="shared" ca="1" si="14"/>
        <v>1ST - HOU TEXANS, 2ND - JAX JAGUARS, 3RD - TEN TITANS, 4TH - IND COLTS</v>
      </c>
      <c r="H72" s="2">
        <f t="shared" ca="1" si="15"/>
        <v>2500</v>
      </c>
      <c r="I72">
        <f t="shared" si="16"/>
        <v>73</v>
      </c>
      <c r="J72" s="63" t="s">
        <v>1169</v>
      </c>
      <c r="M72" t="str">
        <f t="shared" si="11"/>
        <v>DEN NUGGETS 80:69 MIA HEAT (END 3Q)</v>
      </c>
      <c r="N72" s="53" t="s">
        <v>594</v>
      </c>
    </row>
    <row r="73" spans="1:14" x14ac:dyDescent="0.25">
      <c r="A73" s="2">
        <f ca="1">IF(ISBLANK(D73),"",COUNTA($B$2:B73))</f>
        <v>72</v>
      </c>
      <c r="B73" s="2">
        <f t="shared" ca="1" si="12"/>
        <v>10000</v>
      </c>
      <c r="C73" s="4">
        <f t="shared" ca="1" si="10"/>
        <v>15000</v>
      </c>
      <c r="D73" s="2" t="s">
        <v>1013</v>
      </c>
      <c r="F73">
        <f t="shared" ca="1" si="13"/>
        <v>70</v>
      </c>
      <c r="G73" s="2" t="str">
        <f t="shared" ca="1" si="14"/>
        <v>1ST - HOU TEXANS, 2ND - JAX JAGUARS, 3RD - IND COLTS, 4TH - TEN TITANS</v>
      </c>
      <c r="H73" s="2">
        <f t="shared" ref="H73:H102" ca="1" si="17">OFFSET(J73,(ROW()-1),0)</f>
        <v>4000</v>
      </c>
      <c r="I73">
        <f t="shared" ref="I73:I102" si="18">+LEN(J73)</f>
        <v>4</v>
      </c>
      <c r="J73" s="63">
        <v>1800</v>
      </c>
      <c r="M73" t="str">
        <f t="shared" si="11"/>
        <v>DEN NUGGETS 78:78 MIA HEAT (END 3Q)</v>
      </c>
      <c r="N73" s="53" t="s">
        <v>736</v>
      </c>
    </row>
    <row r="74" spans="1:14" x14ac:dyDescent="0.25">
      <c r="A74" s="2">
        <f ca="1">IF(ISBLANK(D74),"",COUNTA($B$2:B74))</f>
        <v>73</v>
      </c>
      <c r="B74" s="2">
        <f t="shared" ca="1" si="12"/>
        <v>1980</v>
      </c>
      <c r="C74" s="4">
        <f t="shared" ca="1" si="10"/>
        <v>2200</v>
      </c>
      <c r="D74" s="2" t="s">
        <v>1014</v>
      </c>
      <c r="F74">
        <f t="shared" ca="1" si="13"/>
        <v>70</v>
      </c>
      <c r="G74" s="2" t="str">
        <f t="shared" ref="G74:G103" ca="1" si="19">UPPER(OFFSET(J73,(ROW()-1),0))</f>
        <v>1ST - HOU TEXANS, 2ND - TEN TITANS, 3RD - JAX JAGUARS, 4TH - IND COLTS</v>
      </c>
      <c r="H74" s="2">
        <f t="shared" ca="1" si="17"/>
        <v>5000</v>
      </c>
      <c r="I74">
        <f t="shared" si="18"/>
        <v>73</v>
      </c>
      <c r="J74" s="63" t="s">
        <v>1170</v>
      </c>
      <c r="M74" t="str">
        <f t="shared" si="11"/>
        <v>DEN NUGGETS 81:80 MIA HEAT (END 3Q)</v>
      </c>
      <c r="N74" s="53" t="s">
        <v>737</v>
      </c>
    </row>
    <row r="75" spans="1:14" x14ac:dyDescent="0.25">
      <c r="A75" s="2">
        <f ca="1">IF(ISBLANK(D75),"",COUNTA($B$2:B75))</f>
        <v>74</v>
      </c>
      <c r="B75" s="2">
        <f t="shared" ca="1" si="12"/>
        <v>1080</v>
      </c>
      <c r="C75" s="4">
        <f t="shared" ca="1" si="10"/>
        <v>1200</v>
      </c>
      <c r="D75" s="2" t="s">
        <v>1015</v>
      </c>
      <c r="F75">
        <f t="shared" ca="1" si="13"/>
        <v>70</v>
      </c>
      <c r="G75" s="2" t="str">
        <f t="shared" ca="1" si="19"/>
        <v>1ST - HOU TEXANS, 2ND - IND COLTS, 3RD - JAX JAGUARS, 4TH - TEN TITANS</v>
      </c>
      <c r="H75" s="2">
        <f t="shared" ca="1" si="17"/>
        <v>7500</v>
      </c>
      <c r="I75">
        <f t="shared" si="18"/>
        <v>4</v>
      </c>
      <c r="J75" s="63">
        <v>2500</v>
      </c>
      <c r="M75" t="str">
        <f t="shared" si="11"/>
        <v>DEN NUGGETS 83:73 MIA HEAT (END 3Q)</v>
      </c>
      <c r="N75" s="53" t="s">
        <v>611</v>
      </c>
    </row>
    <row r="76" spans="1:14" x14ac:dyDescent="0.25">
      <c r="A76" s="2">
        <f ca="1">IF(ISBLANK(D76),"",COUNTA($B$2:B76))</f>
        <v>75</v>
      </c>
      <c r="B76" s="2">
        <f t="shared" ca="1" si="12"/>
        <v>630</v>
      </c>
      <c r="C76" s="4">
        <f t="shared" ca="1" si="10"/>
        <v>700</v>
      </c>
      <c r="D76" s="2" t="s">
        <v>1016</v>
      </c>
      <c r="F76">
        <f t="shared" ca="1" si="13"/>
        <v>70</v>
      </c>
      <c r="G76" s="2" t="str">
        <f t="shared" ca="1" si="19"/>
        <v>1ST - HOU TEXANS, 2ND - TEN TITANS, 3RD - IND COLTS, 4TH - JAX JAGUARS</v>
      </c>
      <c r="H76" s="2">
        <f t="shared" ca="1" si="17"/>
        <v>20000</v>
      </c>
      <c r="I76">
        <f t="shared" si="18"/>
        <v>73</v>
      </c>
      <c r="J76" s="63" t="s">
        <v>1171</v>
      </c>
      <c r="M76" t="str">
        <f t="shared" si="11"/>
        <v>DEN NUGGETS 85:71 MIA HEAT (END 3Q)</v>
      </c>
      <c r="N76" s="53" t="s">
        <v>590</v>
      </c>
    </row>
    <row r="77" spans="1:14" x14ac:dyDescent="0.25">
      <c r="A77" s="2">
        <f ca="1">IF(ISBLANK(D77),"",COUNTA($B$2:B77))</f>
        <v>76</v>
      </c>
      <c r="B77" s="2">
        <f t="shared" ca="1" si="12"/>
        <v>-25</v>
      </c>
      <c r="C77" s="4">
        <f t="shared" ca="1" si="10"/>
        <v>-23</v>
      </c>
      <c r="D77" t="s">
        <v>92</v>
      </c>
      <c r="F77">
        <f t="shared" ca="1" si="13"/>
        <v>70</v>
      </c>
      <c r="G77" s="2" t="str">
        <f t="shared" ca="1" si="19"/>
        <v>1ST - HOU TEXANS, 2ND - IND COLTS, 3RD - TEN TITANS, 4TH - JAX JAGUARS</v>
      </c>
      <c r="H77" s="2">
        <f t="shared" ca="1" si="17"/>
        <v>22500</v>
      </c>
      <c r="I77">
        <f t="shared" si="18"/>
        <v>4</v>
      </c>
      <c r="J77" s="63">
        <v>5000</v>
      </c>
      <c r="M77" t="str">
        <f t="shared" si="11"/>
        <v>DEN NUGGETS 86:73 MIA HEAT (END 3Q)</v>
      </c>
      <c r="N77" s="53" t="s">
        <v>738</v>
      </c>
    </row>
    <row r="78" spans="1:14" x14ac:dyDescent="0.25">
      <c r="A78" s="2">
        <f ca="1">IF(ISBLANK(D78),"",COUNTA($B$2:B78))</f>
        <v>77</v>
      </c>
      <c r="B78" s="2">
        <f t="shared" ca="1" si="12"/>
        <v>990</v>
      </c>
      <c r="C78" s="4">
        <f t="shared" ca="1" si="10"/>
        <v>1100</v>
      </c>
      <c r="D78" s="2" t="s">
        <v>1017</v>
      </c>
      <c r="F78">
        <f t="shared" ca="1" si="13"/>
        <v>30</v>
      </c>
      <c r="G78" s="2" t="str">
        <f t="shared" ca="1" si="19"/>
        <v>NFL FUTURES 2023/24 - AFC WEST</v>
      </c>
      <c r="H78" s="2" t="str">
        <f t="shared" ca="1" si="17"/>
        <v>**</v>
      </c>
      <c r="I78">
        <f t="shared" si="18"/>
        <v>73</v>
      </c>
      <c r="J78" s="63" t="s">
        <v>1172</v>
      </c>
      <c r="M78" t="str">
        <f t="shared" si="11"/>
        <v>DEN NUGGETS 77:72 MIA HEAT (END 3Q)</v>
      </c>
      <c r="N78" s="53" t="s">
        <v>627</v>
      </c>
    </row>
    <row r="79" spans="1:14" x14ac:dyDescent="0.25">
      <c r="A79" s="2">
        <f ca="1">IF(ISBLANK(D79),"",COUNTA($B$2:B79))</f>
        <v>78</v>
      </c>
      <c r="B79" s="2">
        <f t="shared" ca="1" si="12"/>
        <v>2700</v>
      </c>
      <c r="C79" s="4">
        <f t="shared" ca="1" si="10"/>
        <v>3000</v>
      </c>
      <c r="D79" s="2" t="s">
        <v>1018</v>
      </c>
      <c r="F79">
        <f t="shared" ca="1" si="13"/>
        <v>71</v>
      </c>
      <c r="G79" s="2" t="str">
        <f t="shared" ca="1" si="19"/>
        <v>1ST - KC CHIEFS, 2ND - LA CHARGERS, 3RD - DEN BRONCOS, 4TH - LV RAIDERS</v>
      </c>
      <c r="H79" s="2">
        <f t="shared" ca="1" si="17"/>
        <v>330</v>
      </c>
      <c r="I79">
        <f t="shared" si="18"/>
        <v>4</v>
      </c>
      <c r="J79" s="63">
        <v>5000</v>
      </c>
      <c r="M79" t="str">
        <f t="shared" si="11"/>
        <v>DEN NUGGETS 80:80 MIA HEAT (END 3Q)</v>
      </c>
      <c r="N79" s="53" t="s">
        <v>606</v>
      </c>
    </row>
    <row r="80" spans="1:14" x14ac:dyDescent="0.25">
      <c r="A80" s="2">
        <f ca="1">IF(ISBLANK(D80),"",COUNTA($B$2:B80))</f>
        <v>79</v>
      </c>
      <c r="B80" s="2">
        <f t="shared" ca="1" si="12"/>
        <v>1980</v>
      </c>
      <c r="C80" s="4">
        <f t="shared" ca="1" si="10"/>
        <v>2200</v>
      </c>
      <c r="D80" t="s">
        <v>1019</v>
      </c>
      <c r="F80">
        <f t="shared" ca="1" si="13"/>
        <v>71</v>
      </c>
      <c r="G80" s="2" t="str">
        <f t="shared" ca="1" si="19"/>
        <v>1ST - KC CHIEFS, 2ND - DEN BRONCOS, 3RD - LA CHARGERS, 4TH - LV RAIDERS</v>
      </c>
      <c r="H80" s="2">
        <f t="shared" ca="1" si="17"/>
        <v>450</v>
      </c>
      <c r="I80">
        <f t="shared" si="18"/>
        <v>73</v>
      </c>
      <c r="J80" s="63" t="s">
        <v>1173</v>
      </c>
      <c r="M80" t="str">
        <f t="shared" si="11"/>
        <v>DEN NUGGETS 83:75 MIA HEAT (END 3Q)</v>
      </c>
      <c r="N80" s="53" t="s">
        <v>570</v>
      </c>
    </row>
    <row r="81" spans="1:14" x14ac:dyDescent="0.25">
      <c r="A81" s="2">
        <f ca="1">IF(ISBLANK(D81),"",COUNTA($B$2:B81))</f>
        <v>80</v>
      </c>
      <c r="B81" s="2">
        <f t="shared" ca="1" si="12"/>
        <v>9000</v>
      </c>
      <c r="C81" s="4">
        <f t="shared" ca="1" si="10"/>
        <v>10000</v>
      </c>
      <c r="D81" s="2" t="s">
        <v>1020</v>
      </c>
      <c r="F81">
        <f t="shared" ca="1" si="13"/>
        <v>71</v>
      </c>
      <c r="G81" s="2" t="str">
        <f t="shared" ca="1" si="19"/>
        <v>1ST - KC CHIEFS, 2ND - LA CHARGERS, 3RD - LV RAIDERS, 4TH - DEN BRONCOS</v>
      </c>
      <c r="H81" s="2">
        <f t="shared" ca="1" si="17"/>
        <v>800</v>
      </c>
      <c r="I81">
        <f t="shared" si="18"/>
        <v>4</v>
      </c>
      <c r="J81" s="63">
        <v>1800</v>
      </c>
      <c r="M81" t="str">
        <f t="shared" si="11"/>
        <v>DEN NUGGETS 84:65 MIA HEAT (END 3Q)</v>
      </c>
      <c r="N81" s="53" t="s">
        <v>739</v>
      </c>
    </row>
    <row r="82" spans="1:14" x14ac:dyDescent="0.25">
      <c r="A82" s="2">
        <f ca="1">IF(ISBLANK(D82),"",COUNTA($B$2:B82))</f>
        <v>81</v>
      </c>
      <c r="B82" s="2">
        <f t="shared" ca="1" si="12"/>
        <v>5940</v>
      </c>
      <c r="C82" s="4">
        <f t="shared" ca="1" si="10"/>
        <v>6600</v>
      </c>
      <c r="D82" s="2" t="s">
        <v>1021</v>
      </c>
      <c r="F82">
        <f t="shared" ca="1" si="13"/>
        <v>71</v>
      </c>
      <c r="G82" s="2" t="str">
        <f t="shared" ca="1" si="19"/>
        <v>1ST - KC CHIEFS, 2ND - LV RAIDERS, 3RD - LA CHARGERS, 4TH - DEN BRONCOS</v>
      </c>
      <c r="H82" s="2">
        <f t="shared" ca="1" si="17"/>
        <v>1300</v>
      </c>
      <c r="I82">
        <f t="shared" si="18"/>
        <v>73</v>
      </c>
      <c r="J82" s="63" t="s">
        <v>1174</v>
      </c>
      <c r="M82" t="str">
        <f t="shared" si="11"/>
        <v>DEN NUGGETS 85:73 MIA HEAT (END 3Q)</v>
      </c>
      <c r="N82" s="53" t="s">
        <v>740</v>
      </c>
    </row>
    <row r="83" spans="1:14" x14ac:dyDescent="0.25">
      <c r="A83" s="2">
        <f ca="1">IF(ISBLANK(D83),"",COUNTA($B$2:B83))</f>
        <v>82</v>
      </c>
      <c r="B83" s="2">
        <f t="shared" ca="1" si="12"/>
        <v>10000</v>
      </c>
      <c r="C83" s="4">
        <f t="shared" ca="1" si="10"/>
        <v>12500</v>
      </c>
      <c r="D83" s="2" t="s">
        <v>1022</v>
      </c>
      <c r="F83">
        <f t="shared" ca="1" si="13"/>
        <v>71</v>
      </c>
      <c r="G83" s="2" t="str">
        <f t="shared" ca="1" si="19"/>
        <v>1ST - KC CHIEFS, 2ND - DEN BRONCOS, 3RD - LV RAIDERS, 4TH - LA CHARGERS</v>
      </c>
      <c r="H83" s="2">
        <f t="shared" ca="1" si="17"/>
        <v>1500</v>
      </c>
      <c r="I83">
        <f t="shared" si="18"/>
        <v>4</v>
      </c>
      <c r="J83" s="63">
        <v>5500</v>
      </c>
      <c r="M83" t="str">
        <f t="shared" si="11"/>
        <v>DEN NUGGETS 77:74 MIA HEAT (END 3Q)</v>
      </c>
      <c r="N83" s="53" t="s">
        <v>741</v>
      </c>
    </row>
    <row r="84" spans="1:14" x14ac:dyDescent="0.25">
      <c r="A84" s="2">
        <f ca="1">IF(ISBLANK(D84),"",COUNTA($B$2:B84))</f>
        <v>83</v>
      </c>
      <c r="B84" s="2">
        <f t="shared" ca="1" si="12"/>
        <v>405</v>
      </c>
      <c r="C84" s="4">
        <f t="shared" ca="1" si="10"/>
        <v>450</v>
      </c>
      <c r="D84" s="2" t="s">
        <v>1023</v>
      </c>
      <c r="F84">
        <f t="shared" ca="1" si="13"/>
        <v>71</v>
      </c>
      <c r="G84" s="2" t="str">
        <f t="shared" ca="1" si="19"/>
        <v>1ST - KC CHIEFS, 2ND - LV RAIDERS, 3RD - DEN BRONCOS, 4TH - LA CHARGERS</v>
      </c>
      <c r="H84" s="2">
        <f t="shared" ca="1" si="17"/>
        <v>1600</v>
      </c>
      <c r="I84">
        <f t="shared" si="18"/>
        <v>73</v>
      </c>
      <c r="J84" s="63" t="s">
        <v>1175</v>
      </c>
      <c r="M84" t="str">
        <f t="shared" si="11"/>
        <v>DEN NUGGETS 80:78 MIA HEAT (END 3Q)</v>
      </c>
      <c r="N84" s="53" t="s">
        <v>587</v>
      </c>
    </row>
    <row r="85" spans="1:14" x14ac:dyDescent="0.25">
      <c r="A85" s="2">
        <f ca="1">IF(ISBLANK(D85),"",COUNTA($B$2:B85))</f>
        <v>84</v>
      </c>
      <c r="B85" s="2">
        <f t="shared" ca="1" si="12"/>
        <v>1350</v>
      </c>
      <c r="C85" s="4">
        <f t="shared" ca="1" si="10"/>
        <v>1500</v>
      </c>
      <c r="D85" s="2" t="s">
        <v>1024</v>
      </c>
      <c r="F85">
        <f t="shared" ca="1" si="13"/>
        <v>71</v>
      </c>
      <c r="G85" s="2" t="str">
        <f t="shared" ca="1" si="19"/>
        <v>1ST - LA CHARGERS, 2ND - KC CHIEFS, 3RD - DEN BRONCOS, 4TH - LV RAIDERS</v>
      </c>
      <c r="H85" s="2">
        <f t="shared" ca="1" si="17"/>
        <v>650</v>
      </c>
      <c r="I85">
        <f t="shared" si="18"/>
        <v>4</v>
      </c>
      <c r="J85" s="63">
        <v>1200</v>
      </c>
      <c r="M85" t="str">
        <f t="shared" si="11"/>
        <v>DEN NUGGETS 88:80 MIA HEAT (END 3Q)</v>
      </c>
      <c r="N85" s="53" t="s">
        <v>598</v>
      </c>
    </row>
    <row r="86" spans="1:14" x14ac:dyDescent="0.25">
      <c r="A86" s="2">
        <f ca="1">IF(ISBLANK(D86),"",COUNTA($B$2:B86))</f>
        <v>85</v>
      </c>
      <c r="B86" s="2">
        <f t="shared" ca="1" si="12"/>
        <v>297</v>
      </c>
      <c r="C86" s="4">
        <f t="shared" ca="1" si="10"/>
        <v>330</v>
      </c>
      <c r="D86" s="2" t="s">
        <v>1025</v>
      </c>
      <c r="F86">
        <f t="shared" ca="1" si="13"/>
        <v>71</v>
      </c>
      <c r="G86" s="2" t="str">
        <f t="shared" ca="1" si="19"/>
        <v>1ST - LA CHARGERS, 2ND - KC CHIEFS, 3RD - LV RAIDERS, 4TH - DEN BRONCOS</v>
      </c>
      <c r="H86" s="2">
        <f t="shared" ca="1" si="17"/>
        <v>1300</v>
      </c>
      <c r="I86">
        <f t="shared" si="18"/>
        <v>73</v>
      </c>
      <c r="J86" s="63" t="s">
        <v>1176</v>
      </c>
      <c r="M86" t="str">
        <f t="shared" si="11"/>
        <v>DEN NUGGETS 81:71 MIA HEAT (END 3Q)</v>
      </c>
      <c r="N86" s="53" t="s">
        <v>742</v>
      </c>
    </row>
    <row r="87" spans="1:14" x14ac:dyDescent="0.25">
      <c r="A87" s="2">
        <f ca="1">IF(ISBLANK(D87),"",COUNTA($B$2:B87))</f>
        <v>86</v>
      </c>
      <c r="B87" s="2">
        <f t="shared" ca="1" si="12"/>
        <v>720</v>
      </c>
      <c r="C87" s="4">
        <f t="shared" ca="1" si="10"/>
        <v>800</v>
      </c>
      <c r="D87" s="2" t="s">
        <v>1026</v>
      </c>
      <c r="F87">
        <f t="shared" ca="1" si="13"/>
        <v>71</v>
      </c>
      <c r="G87" s="2" t="str">
        <f t="shared" ca="1" si="19"/>
        <v>1ST - LA CHARGERS, 2ND - DEN BRONCOS, 3RD - KC CHIEFS, 4TH - LV RAIDERS</v>
      </c>
      <c r="H87" s="2">
        <f t="shared" ca="1" si="17"/>
        <v>1800</v>
      </c>
      <c r="I87">
        <f t="shared" si="18"/>
        <v>4</v>
      </c>
      <c r="J87" s="63">
        <v>1600</v>
      </c>
      <c r="M87" t="str">
        <f t="shared" si="11"/>
        <v>DEN NUGGETS 77:80 MIA HEAT (END 3Q)</v>
      </c>
      <c r="N87" s="53" t="s">
        <v>624</v>
      </c>
    </row>
    <row r="88" spans="1:14" x14ac:dyDescent="0.25">
      <c r="A88" s="2">
        <f ca="1">IF(ISBLANK(D88),"",COUNTA($B$2:B88))</f>
        <v>87</v>
      </c>
      <c r="B88" s="2">
        <f t="shared" ca="1" si="12"/>
        <v>1440</v>
      </c>
      <c r="C88" s="4">
        <f t="shared" ca="1" si="10"/>
        <v>1600</v>
      </c>
      <c r="D88" s="2" t="s">
        <v>1027</v>
      </c>
      <c r="F88">
        <f t="shared" ca="1" si="13"/>
        <v>71</v>
      </c>
      <c r="G88" s="2" t="str">
        <f t="shared" ca="1" si="19"/>
        <v>1ST - LA CHARGERS, 2ND - LV RAIDERS, 3RD - KC CHIEFS, 4TH - DEN BRONCOS</v>
      </c>
      <c r="H88" s="2">
        <f t="shared" ca="1" si="17"/>
        <v>3500</v>
      </c>
      <c r="I88">
        <f t="shared" si="18"/>
        <v>73</v>
      </c>
      <c r="J88" s="63" t="s">
        <v>1177</v>
      </c>
      <c r="M88" t="str">
        <f t="shared" si="11"/>
        <v>DEN NUGGETS 76:75 MIA HEAT (END 3Q)</v>
      </c>
      <c r="N88" s="53" t="s">
        <v>743</v>
      </c>
    </row>
    <row r="89" spans="1:14" x14ac:dyDescent="0.25">
      <c r="A89" s="2">
        <f ca="1">IF(ISBLANK(D89),"",COUNTA($B$2:B89))</f>
        <v>88</v>
      </c>
      <c r="B89" s="2">
        <f t="shared" ca="1" si="12"/>
        <v>1170</v>
      </c>
      <c r="C89" s="4">
        <f t="shared" ca="1" si="10"/>
        <v>1300</v>
      </c>
      <c r="D89" s="2" t="s">
        <v>1028</v>
      </c>
      <c r="F89">
        <f t="shared" ca="1" si="13"/>
        <v>71</v>
      </c>
      <c r="G89" s="2" t="str">
        <f t="shared" ca="1" si="19"/>
        <v>1ST - LA CHARGERS, 2ND - DEN BRONCOS, 3RD - LV RAIDERS, 4TH - KC CHIEFS</v>
      </c>
      <c r="H89" s="2">
        <f t="shared" ca="1" si="17"/>
        <v>8000</v>
      </c>
      <c r="I89">
        <f t="shared" si="18"/>
        <v>4</v>
      </c>
      <c r="J89" s="63">
        <v>5500</v>
      </c>
      <c r="M89" t="str">
        <f t="shared" si="11"/>
        <v>DEN NUGGETS 89:82 MIA HEAT (END 3Q)</v>
      </c>
      <c r="N89" s="53" t="s">
        <v>744</v>
      </c>
    </row>
    <row r="90" spans="1:14" x14ac:dyDescent="0.25">
      <c r="A90" s="2">
        <f ca="1">IF(ISBLANK(D90),"",COUNTA($B$2:B90))</f>
        <v>89</v>
      </c>
      <c r="B90" s="2">
        <f t="shared" ca="1" si="12"/>
        <v>1620</v>
      </c>
      <c r="C90" s="4">
        <f t="shared" ca="1" si="10"/>
        <v>1800</v>
      </c>
      <c r="D90" s="2" t="s">
        <v>1029</v>
      </c>
      <c r="F90">
        <f t="shared" ca="1" si="13"/>
        <v>71</v>
      </c>
      <c r="G90" s="2" t="str">
        <f t="shared" ca="1" si="19"/>
        <v>1ST - LA CHARGERS, 2ND - LV RAIDERS, 3RD - DEN BRONCOS, 4TH - KC CHIEFS</v>
      </c>
      <c r="H90" s="2">
        <f t="shared" ca="1" si="17"/>
        <v>12500</v>
      </c>
      <c r="I90">
        <f t="shared" si="18"/>
        <v>73</v>
      </c>
      <c r="J90" s="63" t="s">
        <v>1178</v>
      </c>
      <c r="M90" t="str">
        <f t="shared" si="11"/>
        <v>DEN NUGGETS 85:78 MIA HEAT (END 3Q)</v>
      </c>
      <c r="N90" s="53" t="s">
        <v>601</v>
      </c>
    </row>
    <row r="91" spans="1:14" x14ac:dyDescent="0.25">
      <c r="A91" s="2">
        <f ca="1">IF(ISBLANK(D91),"",COUNTA($B$2:B91))</f>
        <v>90</v>
      </c>
      <c r="B91" s="2">
        <f t="shared" ca="1" si="12"/>
        <v>7200</v>
      </c>
      <c r="C91" s="4">
        <f t="shared" ca="1" si="10"/>
        <v>8000</v>
      </c>
      <c r="D91" s="2" t="s">
        <v>1030</v>
      </c>
      <c r="F91">
        <f t="shared" ca="1" si="13"/>
        <v>71</v>
      </c>
      <c r="G91" s="2" t="str">
        <f t="shared" ca="1" si="19"/>
        <v>1ST - DEN BRONCOS, 2ND - KC CHIEFS, 3RD - LA CHARGERS, 4TH - LV RAIDERS</v>
      </c>
      <c r="H91" s="2">
        <f t="shared" ca="1" si="17"/>
        <v>1100</v>
      </c>
      <c r="I91">
        <f t="shared" si="18"/>
        <v>4</v>
      </c>
      <c r="J91" s="63">
        <v>2800</v>
      </c>
      <c r="M91" t="str">
        <f t="shared" si="11"/>
        <v>DEN NUGGETS 80:77 MIA HEAT (END 3Q)</v>
      </c>
      <c r="N91" s="53" t="s">
        <v>745</v>
      </c>
    </row>
    <row r="92" spans="1:14" x14ac:dyDescent="0.25">
      <c r="A92" s="2">
        <f ca="1">IF(ISBLANK(D92),"",COUNTA($B$2:B92))</f>
        <v>91</v>
      </c>
      <c r="B92" s="2">
        <f t="shared" ca="1" si="12"/>
        <v>585</v>
      </c>
      <c r="C92" s="4">
        <f t="shared" ca="1" si="10"/>
        <v>650</v>
      </c>
      <c r="D92" s="2" t="s">
        <v>1031</v>
      </c>
      <c r="F92">
        <f t="shared" ca="1" si="13"/>
        <v>71</v>
      </c>
      <c r="G92" s="2" t="str">
        <f t="shared" ca="1" si="19"/>
        <v>1ST - DEN BRONCOS, 2ND - LA CHARGERS, 3RD - KC CHIEFS, 4TH - LV RAIDERS</v>
      </c>
      <c r="H92" s="2">
        <f t="shared" ca="1" si="17"/>
        <v>2200</v>
      </c>
      <c r="I92">
        <f t="shared" si="18"/>
        <v>73</v>
      </c>
      <c r="J92" s="63" t="s">
        <v>1179</v>
      </c>
      <c r="M92" t="str">
        <f t="shared" si="11"/>
        <v>DEN NUGGETS 86:69 MIA HEAT (END 3Q)</v>
      </c>
      <c r="N92" s="53" t="s">
        <v>615</v>
      </c>
    </row>
    <row r="93" spans="1:14" x14ac:dyDescent="0.25">
      <c r="A93" s="2">
        <f ca="1">IF(ISBLANK(D93),"",COUNTA($B$2:B93))</f>
        <v>92</v>
      </c>
      <c r="B93" s="2">
        <f t="shared" ca="1" si="12"/>
        <v>1170</v>
      </c>
      <c r="C93" s="4">
        <f t="shared" ca="1" si="10"/>
        <v>1300</v>
      </c>
      <c r="D93" t="s">
        <v>1032</v>
      </c>
      <c r="F93">
        <f t="shared" ca="1" si="13"/>
        <v>71</v>
      </c>
      <c r="G93" s="2" t="str">
        <f t="shared" ca="1" si="19"/>
        <v>1ST - DEN BRONCOS, 2ND - KC CHIEFS, 3RD - LV RAIDERS, 4TH - LA CHARGERS</v>
      </c>
      <c r="H93" s="2">
        <f t="shared" ca="1" si="17"/>
        <v>3000</v>
      </c>
      <c r="I93">
        <f t="shared" si="18"/>
        <v>4</v>
      </c>
      <c r="J93" s="63">
        <v>1600</v>
      </c>
      <c r="M93" t="str">
        <f t="shared" si="11"/>
        <v>DEN NUGGETS 83:77 MIA HEAT (END 3Q)</v>
      </c>
      <c r="N93" s="53" t="s">
        <v>602</v>
      </c>
    </row>
    <row r="94" spans="1:14" x14ac:dyDescent="0.25">
      <c r="A94" s="2">
        <f ca="1">IF(ISBLANK(D94),"",COUNTA($B$2:B94))</f>
        <v>93</v>
      </c>
      <c r="B94" s="2">
        <f t="shared" ca="1" si="12"/>
        <v>10000</v>
      </c>
      <c r="C94" s="4">
        <f t="shared" ca="1" si="10"/>
        <v>12500</v>
      </c>
      <c r="D94" s="2" t="s">
        <v>1033</v>
      </c>
      <c r="F94">
        <f t="shared" ca="1" si="13"/>
        <v>71</v>
      </c>
      <c r="G94" s="2" t="str">
        <f t="shared" ca="1" si="19"/>
        <v>1ST - DEN BRONCOS, 2ND - LV RAIDERS, 3RD - KC CHIEFS, 4TH - LA CHARGERS</v>
      </c>
      <c r="H94" s="2">
        <f t="shared" ca="1" si="17"/>
        <v>6600</v>
      </c>
      <c r="I94">
        <f t="shared" si="18"/>
        <v>73</v>
      </c>
      <c r="J94" s="63" t="s">
        <v>1180</v>
      </c>
      <c r="M94" t="str">
        <f t="shared" si="11"/>
        <v>DEN NUGGETS 89:71 MIA HEAT (END 3Q)</v>
      </c>
      <c r="N94" s="53" t="s">
        <v>612</v>
      </c>
    </row>
    <row r="95" spans="1:14" x14ac:dyDescent="0.25">
      <c r="A95" s="2">
        <f ca="1">IF(ISBLANK(D95),"",COUNTA($B$2:B95))</f>
        <v>94</v>
      </c>
      <c r="B95" s="2">
        <f t="shared" ca="1" si="12"/>
        <v>3150</v>
      </c>
      <c r="C95" s="4">
        <f t="shared" ca="1" si="10"/>
        <v>3500</v>
      </c>
      <c r="D95" s="2" t="s">
        <v>1034</v>
      </c>
      <c r="F95">
        <f t="shared" ca="1" si="13"/>
        <v>71</v>
      </c>
      <c r="G95" s="2" t="str">
        <f t="shared" ca="1" si="19"/>
        <v>1ST - DEN BRONCOS, 2ND - LA CHARGERS, 3RD - LV RAIDERS, 4TH - KC CHIEFS</v>
      </c>
      <c r="H95" s="2">
        <f t="shared" ca="1" si="17"/>
        <v>10000</v>
      </c>
      <c r="I95">
        <f t="shared" si="18"/>
        <v>4</v>
      </c>
      <c r="J95" s="63">
        <v>2000</v>
      </c>
      <c r="M95" t="str">
        <f t="shared" si="11"/>
        <v>DEN NUGGETS 86:74 MIA HEAT (END 3Q)</v>
      </c>
      <c r="N95" s="53" t="s">
        <v>746</v>
      </c>
    </row>
    <row r="96" spans="1:14" x14ac:dyDescent="0.25">
      <c r="A96" s="2">
        <f ca="1">IF(ISBLANK(D96),"",COUNTA($B$2:B96))</f>
        <v>95</v>
      </c>
      <c r="B96" s="2">
        <f t="shared" ca="1" si="12"/>
        <v>6750</v>
      </c>
      <c r="C96" s="4">
        <f t="shared" ca="1" si="10"/>
        <v>7500</v>
      </c>
      <c r="D96" s="2" t="s">
        <v>1035</v>
      </c>
      <c r="F96">
        <f t="shared" ca="1" si="13"/>
        <v>71</v>
      </c>
      <c r="G96" s="2" t="str">
        <f t="shared" ca="1" si="19"/>
        <v>1ST - DEN BRONCOS, 2ND - LV RAIDERS, 3RD - LA CHARGERS, 4TH - KC CHIEFS</v>
      </c>
      <c r="H96" s="2">
        <f t="shared" ca="1" si="17"/>
        <v>12500</v>
      </c>
      <c r="I96">
        <f t="shared" si="18"/>
        <v>73</v>
      </c>
      <c r="J96" s="63" t="s">
        <v>1181</v>
      </c>
      <c r="M96" t="str">
        <f t="shared" si="11"/>
        <v>DEN NUGGETS 83:70 MIA HEAT (END 3Q)</v>
      </c>
      <c r="N96" s="53" t="s">
        <v>747</v>
      </c>
    </row>
    <row r="97" spans="1:17" x14ac:dyDescent="0.25">
      <c r="A97" s="2">
        <f ca="1">IF(ISBLANK(D97),"",COUNTA($B$2:B97))</f>
        <v>96</v>
      </c>
      <c r="B97" s="2">
        <f t="shared" ca="1" si="12"/>
        <v>10000</v>
      </c>
      <c r="C97" s="4">
        <f t="shared" ca="1" si="10"/>
        <v>15000</v>
      </c>
      <c r="D97" s="2" t="s">
        <v>1036</v>
      </c>
      <c r="F97">
        <f t="shared" ca="1" si="13"/>
        <v>71</v>
      </c>
      <c r="G97" s="2" t="str">
        <f t="shared" ca="1" si="19"/>
        <v>1ST - LV RAIDERS, 2ND - KC CHIEFS, 3RD - LA CHARGERS, 4TH - DEN BRONCOS</v>
      </c>
      <c r="H97" s="2">
        <f t="shared" ca="1" si="17"/>
        <v>2800</v>
      </c>
      <c r="I97">
        <f t="shared" si="18"/>
        <v>4</v>
      </c>
      <c r="J97" s="63">
        <v>2800</v>
      </c>
      <c r="M97" t="str">
        <f t="shared" si="11"/>
        <v>DEN NUGGETS 82:71 MIA HEAT (END 3Q)</v>
      </c>
      <c r="N97" s="53" t="s">
        <v>748</v>
      </c>
    </row>
    <row r="98" spans="1:17" x14ac:dyDescent="0.25">
      <c r="A98" s="2">
        <f ca="1">IF(ISBLANK(D98),"",COUNTA($B$2:B98))</f>
        <v>97</v>
      </c>
      <c r="B98" s="2">
        <f t="shared" ca="1" si="12"/>
        <v>3600</v>
      </c>
      <c r="C98" s="4">
        <f t="shared" ca="1" si="10"/>
        <v>4000</v>
      </c>
      <c r="D98" s="2" t="s">
        <v>1037</v>
      </c>
      <c r="F98">
        <f t="shared" ca="1" si="13"/>
        <v>71</v>
      </c>
      <c r="G98" s="2" t="str">
        <f t="shared" ca="1" si="19"/>
        <v>1ST - LV RAIDERS, 2ND - KC CHIEFS, 3RD - DEN BRONCOS, 4TH - LA CHARGERS</v>
      </c>
      <c r="H98" s="2">
        <f t="shared" ca="1" si="17"/>
        <v>4000</v>
      </c>
      <c r="I98">
        <f t="shared" si="18"/>
        <v>73</v>
      </c>
      <c r="J98" s="63" t="s">
        <v>1182</v>
      </c>
      <c r="M98" t="str">
        <f t="shared" si="11"/>
        <v>DEN NUGGETS 89:68 MIA HEAT (END 3Q)</v>
      </c>
      <c r="N98" s="53" t="s">
        <v>749</v>
      </c>
    </row>
    <row r="99" spans="1:17" x14ac:dyDescent="0.25">
      <c r="A99" s="2">
        <f ca="1">IF(ISBLANK(D99),"",COUNTA($B$2:B99))</f>
        <v>98</v>
      </c>
      <c r="B99" s="2">
        <f t="shared" ca="1" si="12"/>
        <v>2520</v>
      </c>
      <c r="C99" s="4">
        <f t="shared" ca="1" si="10"/>
        <v>2800</v>
      </c>
      <c r="D99" s="2" t="s">
        <v>1038</v>
      </c>
      <c r="F99">
        <f t="shared" ca="1" si="13"/>
        <v>71</v>
      </c>
      <c r="G99" s="2" t="str">
        <f t="shared" ca="1" si="19"/>
        <v>1ST - LV RAIDERS, 2ND - LA CHARGERS, 3RD - KC CHIEFS, 4TH - DEN BRONCOS</v>
      </c>
      <c r="H99" s="2">
        <f t="shared" ca="1" si="17"/>
        <v>5000</v>
      </c>
      <c r="I99">
        <f t="shared" si="18"/>
        <v>4</v>
      </c>
      <c r="J99" s="63">
        <v>3300</v>
      </c>
      <c r="M99" t="str">
        <f t="shared" si="11"/>
        <v>DEN NUGGETS 87:78 MIA HEAT (END 3Q)</v>
      </c>
      <c r="N99" s="53" t="s">
        <v>568</v>
      </c>
    </row>
    <row r="100" spans="1:17" x14ac:dyDescent="0.25">
      <c r="A100" s="2">
        <f ca="1">IF(ISBLANK(D100),"",COUNTA($B$2:B100))</f>
        <v>99</v>
      </c>
      <c r="B100" s="2">
        <f t="shared" ca="1" si="12"/>
        <v>9000</v>
      </c>
      <c r="C100" s="4">
        <f t="shared" ca="1" si="10"/>
        <v>10000</v>
      </c>
      <c r="D100" s="2" t="s">
        <v>1039</v>
      </c>
      <c r="F100">
        <f t="shared" ca="1" si="13"/>
        <v>71</v>
      </c>
      <c r="G100" s="2" t="str">
        <f t="shared" ca="1" si="19"/>
        <v>1ST - LV RAIDERS, 2ND - DEN BRONCOS, 3RD - KC CHIEFS, 4TH - LA CHARGERS</v>
      </c>
      <c r="H100" s="2">
        <f t="shared" ca="1" si="17"/>
        <v>7500</v>
      </c>
      <c r="I100">
        <f t="shared" si="18"/>
        <v>73</v>
      </c>
      <c r="J100" s="63" t="s">
        <v>1183</v>
      </c>
      <c r="M100" t="str">
        <f t="shared" si="11"/>
        <v>DEN NUGGETS 86:71 MIA HEAT (END 3Q)</v>
      </c>
      <c r="N100" s="53" t="s">
        <v>750</v>
      </c>
    </row>
    <row r="101" spans="1:17" s="1" customFormat="1" x14ac:dyDescent="0.25">
      <c r="A101" s="2">
        <f ca="1">IF(ISBLANK(D101),"",COUNTA($B$2:B101))</f>
        <v>100</v>
      </c>
      <c r="B101" s="2">
        <f t="shared" ca="1" si="12"/>
        <v>4500</v>
      </c>
      <c r="C101" s="4">
        <f t="shared" ca="1" si="10"/>
        <v>5000</v>
      </c>
      <c r="D101" s="2" t="s">
        <v>1040</v>
      </c>
      <c r="E101"/>
      <c r="F101">
        <f t="shared" ca="1" si="13"/>
        <v>71</v>
      </c>
      <c r="G101" s="2" t="str">
        <f t="shared" ca="1" si="19"/>
        <v>1ST - LV RAIDERS, 2ND - LA CHARGERS, 3RD - DEN BRONCOS, 4TH - KC CHIEFS</v>
      </c>
      <c r="H101" s="2">
        <f t="shared" ca="1" si="17"/>
        <v>10000</v>
      </c>
      <c r="I101">
        <f t="shared" si="18"/>
        <v>4</v>
      </c>
      <c r="J101" s="63">
        <v>6600</v>
      </c>
      <c r="M101" t="str">
        <f t="shared" si="11"/>
        <v>DEN NUGGETS 79:76 MIA HEAT (END 3Q)</v>
      </c>
      <c r="N101" s="53" t="s">
        <v>751</v>
      </c>
      <c r="P101"/>
      <c r="Q101"/>
    </row>
    <row r="102" spans="1:17" x14ac:dyDescent="0.25">
      <c r="A102" s="2">
        <f ca="1">IF(ISBLANK(D102),"",COUNTA($B$2:B102))</f>
        <v>101</v>
      </c>
      <c r="B102" s="2">
        <f t="shared" ca="1" si="12"/>
        <v>-25</v>
      </c>
      <c r="C102" s="4">
        <f t="shared" ca="1" si="10"/>
        <v>-23</v>
      </c>
      <c r="D102" t="s">
        <v>92</v>
      </c>
      <c r="F102">
        <f t="shared" ca="1" si="13"/>
        <v>71</v>
      </c>
      <c r="G102" s="2" t="str">
        <f t="shared" ca="1" si="19"/>
        <v>1ST - LV RAIDERS, 2ND - DEN BRONCOS, 3RD - LA CHARGERS, 4TH - KC CHIEFS</v>
      </c>
      <c r="H102" s="2">
        <f t="shared" ca="1" si="17"/>
        <v>15000</v>
      </c>
      <c r="I102">
        <f t="shared" si="18"/>
        <v>73</v>
      </c>
      <c r="J102" s="63" t="s">
        <v>1184</v>
      </c>
      <c r="M102" t="str">
        <f t="shared" si="11"/>
        <v>DEN NUGGETS 74:75 MIA HEAT (END 3Q)</v>
      </c>
      <c r="N102" s="53" t="s">
        <v>752</v>
      </c>
    </row>
    <row r="103" spans="1:17" x14ac:dyDescent="0.25">
      <c r="A103" s="2">
        <f ca="1">IF(ISBLANK(D103),"",COUNTA($B$2:B103))</f>
        <v>102</v>
      </c>
      <c r="B103" s="2">
        <f t="shared" ca="1" si="12"/>
        <v>1260</v>
      </c>
      <c r="C103" s="4">
        <f t="shared" ca="1" si="10"/>
        <v>1400</v>
      </c>
      <c r="D103" s="2" t="s">
        <v>1041</v>
      </c>
      <c r="F103">
        <f t="shared" ca="1" si="13"/>
        <v>30</v>
      </c>
      <c r="G103" s="2" t="str">
        <f t="shared" ca="1" si="19"/>
        <v>NFL FUTURES 2023/24 - NFC EAST</v>
      </c>
      <c r="H103" s="2" t="str">
        <f t="shared" ca="1" si="15"/>
        <v>**</v>
      </c>
      <c r="I103">
        <f t="shared" si="16"/>
        <v>4</v>
      </c>
      <c r="J103" s="63">
        <v>6600</v>
      </c>
      <c r="M103" t="str">
        <f t="shared" si="11"/>
        <v>DEN NUGGETS 73:73 MIA HEAT (END 3Q)</v>
      </c>
      <c r="N103" s="53" t="s">
        <v>753</v>
      </c>
    </row>
    <row r="104" spans="1:17" x14ac:dyDescent="0.25">
      <c r="A104" s="2">
        <f ca="1">IF(ISBLANK(D104),"",COUNTA($B$2:B104))</f>
        <v>103</v>
      </c>
      <c r="B104" s="2">
        <f t="shared" ca="1" si="12"/>
        <v>6750</v>
      </c>
      <c r="C104" s="4">
        <f t="shared" ca="1" si="10"/>
        <v>7500</v>
      </c>
      <c r="D104" s="2" t="s">
        <v>1042</v>
      </c>
      <c r="F104">
        <f t="shared" ca="1" si="13"/>
        <v>74</v>
      </c>
      <c r="G104" s="2" t="str">
        <f t="shared" ca="1" si="14"/>
        <v>1ST - PHI EAGLES, 2ND - DAL COWBOYS, 3RD - NY GIANTS, 4TH - WAS COMMANDERS</v>
      </c>
      <c r="H104" s="2">
        <f t="shared" ca="1" si="15"/>
        <v>320</v>
      </c>
      <c r="I104">
        <f t="shared" si="16"/>
        <v>31</v>
      </c>
      <c r="J104" s="63" t="s">
        <v>939</v>
      </c>
      <c r="M104" t="str">
        <f t="shared" si="11"/>
        <v>DEN NUGGETS 86:76 MIA HEAT (END 3Q)</v>
      </c>
      <c r="N104" s="53" t="s">
        <v>754</v>
      </c>
    </row>
    <row r="105" spans="1:17" x14ac:dyDescent="0.25">
      <c r="A105" s="2">
        <f ca="1">IF(ISBLANK(D105),"",COUNTA($B$2:B105))</f>
        <v>104</v>
      </c>
      <c r="B105" s="2">
        <f t="shared" ca="1" si="12"/>
        <v>383</v>
      </c>
      <c r="C105" s="4">
        <f t="shared" ca="1" si="10"/>
        <v>425</v>
      </c>
      <c r="D105" s="2" t="s">
        <v>1043</v>
      </c>
      <c r="F105">
        <f t="shared" ca="1" si="13"/>
        <v>74</v>
      </c>
      <c r="G105" s="2" t="str">
        <f t="shared" ca="1" si="14"/>
        <v>1ST - PHI EAGLES, 2ND - DAL COWBOYS, 3RD - WAS COMMANDERS, 4TH - NY GIANTS</v>
      </c>
      <c r="H105" s="2">
        <f t="shared" ca="1" si="15"/>
        <v>600</v>
      </c>
      <c r="I105">
        <f t="shared" si="16"/>
        <v>2</v>
      </c>
      <c r="J105" s="63" t="s">
        <v>799</v>
      </c>
      <c r="M105" t="str">
        <f t="shared" si="11"/>
        <v>DEN NUGGETS 78:77 MIA HEAT (END 3Q)</v>
      </c>
      <c r="N105" s="53" t="s">
        <v>755</v>
      </c>
    </row>
    <row r="106" spans="1:17" x14ac:dyDescent="0.25">
      <c r="A106" s="2">
        <f ca="1">IF(ISBLANK(D106),"",COUNTA($B$2:B106))</f>
        <v>105</v>
      </c>
      <c r="B106" s="2">
        <f t="shared" ca="1" si="12"/>
        <v>720</v>
      </c>
      <c r="C106" s="4">
        <f t="shared" ca="1" si="10"/>
        <v>800</v>
      </c>
      <c r="D106" s="2" t="s">
        <v>1044</v>
      </c>
      <c r="F106">
        <f t="shared" ca="1" si="13"/>
        <v>74</v>
      </c>
      <c r="G106" s="2" t="str">
        <f t="shared" ca="1" si="14"/>
        <v>1ST - PHI EAGLES, 2ND - NY GIANTS, 3RD - DAL COWBOYS, 4TH - WAS COMMANDERS</v>
      </c>
      <c r="H106" s="2">
        <f t="shared" ca="1" si="15"/>
        <v>750</v>
      </c>
      <c r="I106">
        <f t="shared" si="16"/>
        <v>70</v>
      </c>
      <c r="J106" s="63" t="s">
        <v>1185</v>
      </c>
      <c r="M106" t="str">
        <f t="shared" si="11"/>
        <v>DEN NUGGETS 81:69 MIA HEAT (END 3Q)</v>
      </c>
      <c r="N106" s="53" t="s">
        <v>756</v>
      </c>
    </row>
    <row r="107" spans="1:17" x14ac:dyDescent="0.25">
      <c r="A107" s="2">
        <f ca="1">IF(ISBLANK(D107),"",COUNTA($B$2:B107))</f>
        <v>106</v>
      </c>
      <c r="B107" s="2">
        <f t="shared" ca="1" si="12"/>
        <v>7200</v>
      </c>
      <c r="C107" s="4">
        <f t="shared" ca="1" si="10"/>
        <v>8000</v>
      </c>
      <c r="D107" s="2" t="s">
        <v>1045</v>
      </c>
      <c r="F107">
        <f t="shared" ca="1" si="13"/>
        <v>74</v>
      </c>
      <c r="G107" s="2" t="str">
        <f t="shared" ca="1" si="14"/>
        <v>1ST - PHI EAGLES, 2ND - WAS COMMANDERS, 3RD - DAL COWBOYS, 4TH - NY GIANTS</v>
      </c>
      <c r="H107" s="2">
        <f t="shared" ca="1" si="15"/>
        <v>1500</v>
      </c>
      <c r="I107">
        <f t="shared" si="16"/>
        <v>3</v>
      </c>
      <c r="J107" s="63">
        <v>320</v>
      </c>
      <c r="M107" t="str">
        <f t="shared" si="11"/>
        <v>DEN NUGGETS 82:73 MIA HEAT (END 3Q)</v>
      </c>
      <c r="N107" s="53" t="s">
        <v>757</v>
      </c>
    </row>
    <row r="108" spans="1:17" x14ac:dyDescent="0.25">
      <c r="A108" s="2">
        <f ca="1">IF(ISBLANK(D108),"",COUNTA($B$2:B108))</f>
        <v>107</v>
      </c>
      <c r="B108" s="2">
        <f t="shared" ca="1" si="12"/>
        <v>2250</v>
      </c>
      <c r="C108" s="4">
        <f t="shared" ca="1" si="10"/>
        <v>2500</v>
      </c>
      <c r="D108" s="2" t="s">
        <v>1046</v>
      </c>
      <c r="F108">
        <f t="shared" ca="1" si="13"/>
        <v>74</v>
      </c>
      <c r="G108" s="2" t="str">
        <f t="shared" ca="1" si="14"/>
        <v>1ST - PHI EAGLES, 2ND - NY GIANTS, 3RD - WAS COMMANDERS, 4TH - DAL COWBOYS</v>
      </c>
      <c r="H108" s="2">
        <f t="shared" ca="1" si="15"/>
        <v>3300</v>
      </c>
      <c r="I108">
        <f t="shared" si="16"/>
        <v>70</v>
      </c>
      <c r="J108" s="63" t="s">
        <v>1186</v>
      </c>
      <c r="M108" t="str">
        <f t="shared" si="11"/>
        <v>DEN NUGGETS 84:73 MIA HEAT (END 3Q)</v>
      </c>
      <c r="N108" s="53" t="s">
        <v>563</v>
      </c>
    </row>
    <row r="109" spans="1:17" x14ac:dyDescent="0.25">
      <c r="A109" s="2">
        <f ca="1">IF(ISBLANK(D109),"",COUNTA($B$2:B109))</f>
        <v>108</v>
      </c>
      <c r="B109" s="2">
        <f t="shared" ca="1" si="12"/>
        <v>1440</v>
      </c>
      <c r="C109" s="4">
        <f t="shared" ca="1" si="10"/>
        <v>1600</v>
      </c>
      <c r="D109" s="2" t="s">
        <v>1047</v>
      </c>
      <c r="F109">
        <f t="shared" ca="1" si="13"/>
        <v>74</v>
      </c>
      <c r="G109" s="2" t="str">
        <f t="shared" ca="1" si="14"/>
        <v>1ST - PHI EAGLES, 2ND - WAS COMMANDERS, 3RD - NY GIANTS, 4TH - DAL COWBOYS</v>
      </c>
      <c r="H109" s="2">
        <f t="shared" ca="1" si="15"/>
        <v>3500</v>
      </c>
      <c r="I109">
        <f t="shared" si="16"/>
        <v>3</v>
      </c>
      <c r="J109" s="63">
        <v>450</v>
      </c>
      <c r="M109" t="str">
        <f t="shared" si="11"/>
        <v>DEN NUGGETS 82:78 MIA HEAT (END 3Q)</v>
      </c>
      <c r="N109" s="53" t="s">
        <v>562</v>
      </c>
    </row>
    <row r="110" spans="1:17" x14ac:dyDescent="0.25">
      <c r="A110" s="2">
        <f ca="1">IF(ISBLANK(D110),"",COUNTA($B$2:B110))</f>
        <v>109</v>
      </c>
      <c r="B110" s="2">
        <f t="shared" ca="1" si="12"/>
        <v>9000</v>
      </c>
      <c r="C110" s="4">
        <f t="shared" ca="1" si="10"/>
        <v>10000</v>
      </c>
      <c r="D110" s="2" t="s">
        <v>1048</v>
      </c>
      <c r="F110">
        <f t="shared" ca="1" si="13"/>
        <v>74</v>
      </c>
      <c r="G110" s="2" t="str">
        <f t="shared" ca="1" si="14"/>
        <v>1ST - DAL COWBOYS, 2ND - PHI EAGLES, 3RD - NY GIANTS, 4TH - WAS COMMANDERS</v>
      </c>
      <c r="H110" s="2">
        <f t="shared" ca="1" si="15"/>
        <v>425</v>
      </c>
      <c r="I110">
        <f t="shared" si="16"/>
        <v>70</v>
      </c>
      <c r="J110" s="63" t="s">
        <v>1187</v>
      </c>
      <c r="M110" t="str">
        <f t="shared" si="11"/>
        <v>DEN NUGGETS 89:75 MIA HEAT (END 3Q)</v>
      </c>
      <c r="N110" s="53" t="s">
        <v>609</v>
      </c>
    </row>
    <row r="111" spans="1:17" ht="15.75" thickBot="1" x14ac:dyDescent="0.3">
      <c r="A111" s="2">
        <f ca="1">IF(ISBLANK(D111),"",COUNTA($B$2:B111))</f>
        <v>110</v>
      </c>
      <c r="B111" s="2">
        <f t="shared" ca="1" si="12"/>
        <v>1080</v>
      </c>
      <c r="C111" s="4">
        <f t="shared" ca="1" si="10"/>
        <v>1200</v>
      </c>
      <c r="D111" s="2" t="s">
        <v>1049</v>
      </c>
      <c r="F111">
        <f t="shared" ca="1" si="13"/>
        <v>74</v>
      </c>
      <c r="G111" s="2" t="str">
        <f t="shared" ca="1" si="14"/>
        <v>1ST - DAL COWBOYS, 2ND - PHI EAGLES, 3RD - WAS COMMANDERS, 4TH - NY GIANTS</v>
      </c>
      <c r="H111" s="2">
        <f t="shared" ca="1" si="15"/>
        <v>800</v>
      </c>
      <c r="I111">
        <f t="shared" si="16"/>
        <v>3</v>
      </c>
      <c r="J111" s="63">
        <v>650</v>
      </c>
      <c r="M111" t="str">
        <f t="shared" si="11"/>
        <v>DEN NUGGETS 79:77 MIA HEAT (END 3Q)</v>
      </c>
      <c r="N111" s="53" t="s">
        <v>758</v>
      </c>
    </row>
    <row r="112" spans="1:17" ht="15.75" thickBot="1" x14ac:dyDescent="0.3">
      <c r="A112" s="2">
        <f ca="1">IF(ISBLANK(D112),"",COUNTA($B$2:B112))</f>
        <v>111</v>
      </c>
      <c r="B112" s="2">
        <f t="shared" ca="1" si="12"/>
        <v>4500</v>
      </c>
      <c r="C112" s="4">
        <f t="shared" ca="1" si="10"/>
        <v>5000</v>
      </c>
      <c r="D112" s="2" t="s">
        <v>1050</v>
      </c>
      <c r="F112">
        <f t="shared" ca="1" si="13"/>
        <v>74</v>
      </c>
      <c r="G112" s="2" t="str">
        <f t="shared" ca="1" si="14"/>
        <v>1ST - DAL COWBOYS, 2ND - NY GIANTS, 3RD - PHI EAGLES, 4TH - WAS COMMANDERS</v>
      </c>
      <c r="H112" s="2">
        <f t="shared" ca="1" si="15"/>
        <v>1400</v>
      </c>
      <c r="I112">
        <f t="shared" si="16"/>
        <v>70</v>
      </c>
      <c r="J112" s="63" t="s">
        <v>1188</v>
      </c>
      <c r="M112" t="str">
        <f t="shared" si="11"/>
        <v>DEN NUGGETS 78:72 MIA HEAT (END 3Q)</v>
      </c>
      <c r="N112" s="39" t="s">
        <v>759</v>
      </c>
    </row>
    <row r="113" spans="1:14" ht="15.75" thickBot="1" x14ac:dyDescent="0.3">
      <c r="A113" s="2">
        <f ca="1">IF(ISBLANK(D113),"",COUNTA($B$2:B113))</f>
        <v>112</v>
      </c>
      <c r="B113" s="2">
        <f t="shared" ca="1" si="12"/>
        <v>10000</v>
      </c>
      <c r="C113" s="4">
        <f t="shared" ca="1" si="10"/>
        <v>15000</v>
      </c>
      <c r="D113" s="2" t="s">
        <v>1051</v>
      </c>
      <c r="F113">
        <f t="shared" ca="1" si="13"/>
        <v>74</v>
      </c>
      <c r="G113" s="2" t="str">
        <f t="shared" ca="1" si="14"/>
        <v>1ST - DAL COWBOYS, 2ND - WAS COMMANDERS, 3RD - PHI EAGLES, 4TH - NY GIANTS</v>
      </c>
      <c r="H113" s="2">
        <f t="shared" ca="1" si="15"/>
        <v>2500</v>
      </c>
      <c r="I113">
        <f t="shared" si="16"/>
        <v>4</v>
      </c>
      <c r="J113" s="63">
        <v>1000</v>
      </c>
      <c r="M113" t="str">
        <f t="shared" si="11"/>
        <v>DEN NUGGETS 80:68 MIA HEAT (END 3Q)</v>
      </c>
      <c r="N113" s="39" t="s">
        <v>760</v>
      </c>
    </row>
    <row r="114" spans="1:14" ht="15.75" thickBot="1" x14ac:dyDescent="0.3">
      <c r="A114" s="2">
        <f ca="1">IF(ISBLANK(D114),"",COUNTA($B$2:B114))</f>
        <v>113</v>
      </c>
      <c r="B114" s="2">
        <f t="shared" ca="1" si="12"/>
        <v>9000</v>
      </c>
      <c r="C114" s="4">
        <f t="shared" ca="1" si="10"/>
        <v>10000</v>
      </c>
      <c r="D114" s="2" t="s">
        <v>1052</v>
      </c>
      <c r="F114">
        <f t="shared" ca="1" si="13"/>
        <v>74</v>
      </c>
      <c r="G114" s="2" t="str">
        <f t="shared" ca="1" si="14"/>
        <v>1ST - DAL COWBOYS, 2ND - NY GIANTS, 3RD - WAS COMMANDERS, 4TH - PHI EAGLES</v>
      </c>
      <c r="H114" s="2">
        <f t="shared" ca="1" si="15"/>
        <v>7500</v>
      </c>
      <c r="I114">
        <f t="shared" si="16"/>
        <v>70</v>
      </c>
      <c r="J114" s="63" t="s">
        <v>1189</v>
      </c>
      <c r="M114" t="str">
        <f t="shared" si="11"/>
        <v>DEN NUGGETS 84:67 MIA HEAT (END 3Q)</v>
      </c>
      <c r="N114" s="39" t="s">
        <v>761</v>
      </c>
    </row>
    <row r="115" spans="1:14" ht="15.75" thickBot="1" x14ac:dyDescent="0.3">
      <c r="A115" s="2">
        <f ca="1">IF(ISBLANK(D115),"",COUNTA($B$2:B115))</f>
        <v>114</v>
      </c>
      <c r="B115" s="2">
        <f t="shared" ca="1" si="12"/>
        <v>288</v>
      </c>
      <c r="C115" s="4">
        <f t="shared" ca="1" si="10"/>
        <v>320</v>
      </c>
      <c r="D115" s="2" t="s">
        <v>1053</v>
      </c>
      <c r="F115">
        <f t="shared" ca="1" si="13"/>
        <v>74</v>
      </c>
      <c r="G115" s="2" t="str">
        <f t="shared" ca="1" si="14"/>
        <v>1ST - DAL COWBOYS, 2ND - WAS COMMANDERS, 3RD - NY GIANTS, 4TH - PHI EAGLES</v>
      </c>
      <c r="H115" s="2">
        <f t="shared" ca="1" si="15"/>
        <v>8000</v>
      </c>
      <c r="I115">
        <f t="shared" si="16"/>
        <v>4</v>
      </c>
      <c r="J115" s="63">
        <v>1400</v>
      </c>
      <c r="M115" t="str">
        <f t="shared" si="11"/>
        <v>DEN NUGGETS 78:80 MIA HEAT (END 3Q)</v>
      </c>
      <c r="N115" s="39" t="s">
        <v>762</v>
      </c>
    </row>
    <row r="116" spans="1:14" ht="15.75" thickBot="1" x14ac:dyDescent="0.3">
      <c r="A116" s="2">
        <f ca="1">IF(ISBLANK(D116),"",COUNTA($B$2:B116))</f>
        <v>115</v>
      </c>
      <c r="B116" s="2">
        <f t="shared" ca="1" si="12"/>
        <v>540</v>
      </c>
      <c r="C116" s="4">
        <f t="shared" ca="1" si="10"/>
        <v>600</v>
      </c>
      <c r="D116" s="2" t="s">
        <v>1054</v>
      </c>
      <c r="F116">
        <f t="shared" ca="1" si="13"/>
        <v>74</v>
      </c>
      <c r="G116" s="2" t="str">
        <f t="shared" ca="1" si="14"/>
        <v>1ST - NY GIANTS, 2ND - PHI EAGLES, 3RD - DAL COWBOYS, 4TH - WAS COMMANDERS</v>
      </c>
      <c r="H116" s="2">
        <f t="shared" ca="1" si="15"/>
        <v>1200</v>
      </c>
      <c r="I116">
        <f t="shared" si="16"/>
        <v>70</v>
      </c>
      <c r="J116" s="63" t="s">
        <v>1190</v>
      </c>
      <c r="M116" t="str">
        <f t="shared" si="11"/>
        <v>DEN NUGGETS 75:71 MIA HEAT (END 3Q)</v>
      </c>
      <c r="N116" s="39" t="s">
        <v>763</v>
      </c>
    </row>
    <row r="117" spans="1:14" ht="15.75" thickBot="1" x14ac:dyDescent="0.3">
      <c r="A117" s="2">
        <f ca="1">IF(ISBLANK(D117),"",COUNTA($B$2:B117))</f>
        <v>116</v>
      </c>
      <c r="B117" s="2">
        <f t="shared" ca="1" si="12"/>
        <v>675</v>
      </c>
      <c r="C117" s="4">
        <f t="shared" ca="1" si="10"/>
        <v>750</v>
      </c>
      <c r="D117" s="2" t="s">
        <v>1055</v>
      </c>
      <c r="F117">
        <f t="shared" ca="1" si="13"/>
        <v>74</v>
      </c>
      <c r="G117" s="2" t="str">
        <f t="shared" ca="1" si="14"/>
        <v>1ST - NY GIANTS, 2ND - DAL COWBOYS, 3RD - PHI EAGLES, 4TH - WAS COMMANDERS</v>
      </c>
      <c r="H117" s="2">
        <f t="shared" ca="1" si="15"/>
        <v>1600</v>
      </c>
      <c r="I117">
        <f t="shared" si="16"/>
        <v>4</v>
      </c>
      <c r="J117" s="63">
        <v>1600</v>
      </c>
      <c r="M117" t="str">
        <f t="shared" si="11"/>
        <v>DEN NUGGETS 80:67 MIA HEAT (END 3Q)</v>
      </c>
      <c r="N117" s="39" t="s">
        <v>764</v>
      </c>
    </row>
    <row r="118" spans="1:14" ht="15.75" thickBot="1" x14ac:dyDescent="0.3">
      <c r="A118" s="2">
        <f ca="1">IF(ISBLANK(D118),"",COUNTA($B$2:B118))</f>
        <v>117</v>
      </c>
      <c r="B118" s="2">
        <f t="shared" ca="1" si="12"/>
        <v>2970</v>
      </c>
      <c r="C118" s="4">
        <f t="shared" ca="1" si="10"/>
        <v>3300</v>
      </c>
      <c r="D118" s="2" t="s">
        <v>1056</v>
      </c>
      <c r="F118">
        <f t="shared" ca="1" si="13"/>
        <v>74</v>
      </c>
      <c r="G118" s="2" t="str">
        <f t="shared" ca="1" si="14"/>
        <v>1ST - NY GIANTS, 2ND - PHI EAGLES, 3RD - WAS COMMANDERS, 4TH - DAL COWBOYS</v>
      </c>
      <c r="H118" s="2">
        <f t="shared" ca="1" si="15"/>
        <v>5000</v>
      </c>
      <c r="I118">
        <f t="shared" si="16"/>
        <v>70</v>
      </c>
      <c r="J118" s="63" t="s">
        <v>1191</v>
      </c>
      <c r="M118" t="str">
        <f t="shared" si="11"/>
        <v>DEN NUGGETS 82:69 MIA HEAT (END 3Q)</v>
      </c>
      <c r="N118" s="39" t="s">
        <v>765</v>
      </c>
    </row>
    <row r="119" spans="1:14" ht="15.75" thickBot="1" x14ac:dyDescent="0.3">
      <c r="A119" s="2">
        <f ca="1">IF(ISBLANK(D119),"",COUNTA($B$2:B119))</f>
        <v>118</v>
      </c>
      <c r="B119" s="2">
        <f t="shared" ca="1" si="12"/>
        <v>1350</v>
      </c>
      <c r="C119" s="4">
        <f t="shared" ca="1" si="10"/>
        <v>1500</v>
      </c>
      <c r="D119" s="2" t="s">
        <v>1057</v>
      </c>
      <c r="F119">
        <f t="shared" ca="1" si="13"/>
        <v>74</v>
      </c>
      <c r="G119" s="2" t="str">
        <f t="shared" ca="1" si="14"/>
        <v>1ST - NY GIANTS, 2ND - DAL COWBOYS, 3RD - WAS COMMANDERS, 4TH - PHI EAGLES</v>
      </c>
      <c r="H119" s="2">
        <f t="shared" ca="1" si="15"/>
        <v>10000</v>
      </c>
      <c r="I119">
        <f t="shared" si="16"/>
        <v>3</v>
      </c>
      <c r="J119" s="63">
        <v>700</v>
      </c>
      <c r="M119" t="str">
        <f t="shared" si="11"/>
        <v>DEN NUGGETS 78:71 MIA HEAT (END 3Q)</v>
      </c>
      <c r="N119" s="39" t="s">
        <v>766</v>
      </c>
    </row>
    <row r="120" spans="1:14" ht="15.75" thickBot="1" x14ac:dyDescent="0.3">
      <c r="A120" s="2">
        <f ca="1">IF(ISBLANK(D120),"",COUNTA($B$2:B120))</f>
        <v>119</v>
      </c>
      <c r="B120" s="2">
        <f t="shared" ca="1" si="12"/>
        <v>3150</v>
      </c>
      <c r="C120" s="4">
        <f t="shared" ca="1" si="10"/>
        <v>3500</v>
      </c>
      <c r="D120" s="2" t="s">
        <v>1058</v>
      </c>
      <c r="F120">
        <f t="shared" ca="1" si="13"/>
        <v>74</v>
      </c>
      <c r="G120" s="2" t="str">
        <f t="shared" ca="1" si="14"/>
        <v>1ST - NY GIANTS, 2ND - WAS COMMANDERS, 3RD - PHI EAGLES, 4TH - DAL COWBOYS</v>
      </c>
      <c r="H120" s="2">
        <f t="shared" ca="1" si="15"/>
        <v>10000</v>
      </c>
      <c r="I120">
        <f t="shared" si="16"/>
        <v>70</v>
      </c>
      <c r="J120" s="63" t="s">
        <v>1192</v>
      </c>
      <c r="M120" t="str">
        <f t="shared" si="11"/>
        <v>DEN NUGGETS 76:73 MIA HEAT (END 3Q)</v>
      </c>
      <c r="N120" s="39" t="s">
        <v>767</v>
      </c>
    </row>
    <row r="121" spans="1:14" ht="15.75" thickBot="1" x14ac:dyDescent="0.3">
      <c r="A121" s="2">
        <f ca="1">IF(ISBLANK(D121),"",COUNTA($B$2:B121))</f>
        <v>120</v>
      </c>
      <c r="B121" s="2">
        <f t="shared" ca="1" si="12"/>
        <v>9000</v>
      </c>
      <c r="C121" s="4">
        <f t="shared" ca="1" si="10"/>
        <v>10000</v>
      </c>
      <c r="D121" s="2" t="s">
        <v>1059</v>
      </c>
      <c r="F121">
        <f t="shared" ca="1" si="13"/>
        <v>74</v>
      </c>
      <c r="G121" s="2" t="str">
        <f t="shared" ca="1" si="14"/>
        <v>1ST - NY GIANTS, 2ND - WAS COMMANDERS, 3RD - DAL COWBOYS, 4TH - PHI EAGLES</v>
      </c>
      <c r="H121" s="2">
        <f t="shared" ca="1" si="15"/>
        <v>15000</v>
      </c>
      <c r="I121">
        <f t="shared" si="16"/>
        <v>4</v>
      </c>
      <c r="J121" s="63">
        <v>1200</v>
      </c>
      <c r="M121" t="str">
        <f t="shared" si="11"/>
        <v>DEN NUGGETS 93:77 MIA HEAT (END 3Q)</v>
      </c>
      <c r="N121" s="39" t="s">
        <v>768</v>
      </c>
    </row>
    <row r="122" spans="1:14" ht="15.75" thickBot="1" x14ac:dyDescent="0.3">
      <c r="A122" s="2">
        <f ca="1">IF(ISBLANK(D122),"",COUNTA($B$2:B122))</f>
        <v>121</v>
      </c>
      <c r="B122" s="2">
        <f t="shared" ca="1" si="12"/>
        <v>3150</v>
      </c>
      <c r="C122" s="4">
        <f t="shared" ca="1" si="10"/>
        <v>3500</v>
      </c>
      <c r="D122" s="2" t="s">
        <v>1060</v>
      </c>
      <c r="F122">
        <f t="shared" ca="1" si="13"/>
        <v>74</v>
      </c>
      <c r="G122" s="2" t="str">
        <f t="shared" ca="1" si="14"/>
        <v>1ST - WAS COMMANDERS, 2ND - PHI EAGLES, 3RD - DAL COWBOYS, 4TH - NY GIANTS</v>
      </c>
      <c r="H122" s="2">
        <f t="shared" ca="1" si="15"/>
        <v>2800</v>
      </c>
      <c r="I122">
        <f t="shared" si="16"/>
        <v>70</v>
      </c>
      <c r="J122" s="63" t="s">
        <v>1193</v>
      </c>
      <c r="M122" t="str">
        <f t="shared" si="11"/>
        <v>DEN NUGGETS 78:68 MIA HEAT (END 3Q)</v>
      </c>
      <c r="N122" s="39" t="s">
        <v>769</v>
      </c>
    </row>
    <row r="123" spans="1:14" ht="15.75" thickBot="1" x14ac:dyDescent="0.3">
      <c r="A123" s="2">
        <f ca="1">IF(ISBLANK(D123),"",COUNTA($B$2:B123))</f>
        <v>122</v>
      </c>
      <c r="B123" s="2">
        <f t="shared" ca="1" si="12"/>
        <v>10000</v>
      </c>
      <c r="C123" s="4">
        <f t="shared" ca="1" si="10"/>
        <v>15000</v>
      </c>
      <c r="D123" s="2" t="s">
        <v>1061</v>
      </c>
      <c r="F123">
        <f t="shared" ca="1" si="13"/>
        <v>74</v>
      </c>
      <c r="G123" s="2" t="str">
        <f t="shared" ca="1" si="14"/>
        <v>1ST - WAS COMMANDERS, 2ND - DAL COWBOYS, 3RD - PHI EAGLES, 4TH - NY GIANTS</v>
      </c>
      <c r="H123" s="2">
        <f t="shared" ca="1" si="15"/>
        <v>3500</v>
      </c>
      <c r="I123">
        <f t="shared" si="16"/>
        <v>4</v>
      </c>
      <c r="J123" s="63">
        <v>2200</v>
      </c>
      <c r="M123" t="str">
        <f t="shared" si="11"/>
        <v>DEN NUGGETS 91:73 MIA HEAT (END 3Q)</v>
      </c>
      <c r="N123" s="39" t="s">
        <v>629</v>
      </c>
    </row>
    <row r="124" spans="1:14" ht="15.75" thickBot="1" x14ac:dyDescent="0.3">
      <c r="A124" s="2">
        <f ca="1">IF(ISBLANK(D124),"",COUNTA($B$2:B124))</f>
        <v>123</v>
      </c>
      <c r="B124" s="2">
        <f t="shared" ca="1" si="12"/>
        <v>9000</v>
      </c>
      <c r="C124" s="4">
        <f t="shared" ca="1" si="10"/>
        <v>10000</v>
      </c>
      <c r="D124" s="2" t="s">
        <v>1062</v>
      </c>
      <c r="F124">
        <f t="shared" ca="1" si="13"/>
        <v>74</v>
      </c>
      <c r="G124" s="2" t="str">
        <f t="shared" ca="1" si="14"/>
        <v>1ST - WAS COMMANDERS, 2ND - PHI EAGLES, 3RD - NY GIANTS, 4TH - DAL COWBOYS</v>
      </c>
      <c r="H124" s="2">
        <f t="shared" ca="1" si="15"/>
        <v>6000</v>
      </c>
      <c r="I124">
        <f t="shared" si="16"/>
        <v>70</v>
      </c>
      <c r="J124" s="63" t="s">
        <v>1194</v>
      </c>
      <c r="M124" t="str">
        <f t="shared" si="11"/>
        <v>DEN NUGGETS 82:81 MIA HEAT (END 3Q)</v>
      </c>
      <c r="N124" s="39" t="s">
        <v>578</v>
      </c>
    </row>
    <row r="125" spans="1:14" ht="15.75" thickBot="1" x14ac:dyDescent="0.3">
      <c r="A125" s="2">
        <f ca="1">IF(ISBLANK(D125),"",COUNTA($B$2:B125))</f>
        <v>124</v>
      </c>
      <c r="B125" s="2">
        <f t="shared" ca="1" si="12"/>
        <v>2520</v>
      </c>
      <c r="C125" s="4">
        <f t="shared" ca="1" si="10"/>
        <v>2800</v>
      </c>
      <c r="D125" s="2" t="s">
        <v>1063</v>
      </c>
      <c r="F125">
        <f t="shared" ca="1" si="13"/>
        <v>74</v>
      </c>
      <c r="G125" s="2" t="str">
        <f t="shared" ca="1" si="14"/>
        <v>1ST - WAS COMMANDERS, 2ND - DAL COWBOYS, 3RD - NY GIANTS, 4TH - PHI EAGLES</v>
      </c>
      <c r="H125" s="2">
        <f t="shared" ca="1" si="15"/>
        <v>10000</v>
      </c>
      <c r="I125">
        <f t="shared" si="16"/>
        <v>4</v>
      </c>
      <c r="J125" s="63">
        <v>4500</v>
      </c>
      <c r="M125" t="str">
        <f t="shared" si="11"/>
        <v>DEN NUGGETS 82:70 MIA HEAT (END 3Q)</v>
      </c>
      <c r="N125" s="39" t="s">
        <v>770</v>
      </c>
    </row>
    <row r="126" spans="1:14" ht="15.75" thickBot="1" x14ac:dyDescent="0.3">
      <c r="A126" s="2">
        <f ca="1">IF(ISBLANK(D126),"",COUNTA($B$2:B126))</f>
        <v>125</v>
      </c>
      <c r="B126" s="2">
        <f t="shared" ca="1" si="12"/>
        <v>5400</v>
      </c>
      <c r="C126" s="4">
        <f t="shared" ca="1" si="10"/>
        <v>6000</v>
      </c>
      <c r="D126" s="2" t="s">
        <v>1064</v>
      </c>
      <c r="F126">
        <f t="shared" ca="1" si="13"/>
        <v>74</v>
      </c>
      <c r="G126" s="2" t="str">
        <f t="shared" ca="1" si="14"/>
        <v>1ST - WAS COMMANDERS, 2ND - NY GIANTS, 3RD - PHI EAGLES, 4TH - DAL COWBOYS</v>
      </c>
      <c r="H126" s="2">
        <f t="shared" ca="1" si="15"/>
        <v>10000</v>
      </c>
      <c r="I126">
        <f t="shared" si="16"/>
        <v>70</v>
      </c>
      <c r="J126" s="63" t="s">
        <v>1195</v>
      </c>
      <c r="M126" t="str">
        <f t="shared" si="11"/>
        <v>DEN NUGGETS 78:79 MIA HEAT (END 3Q)</v>
      </c>
      <c r="N126" s="39" t="s">
        <v>621</v>
      </c>
    </row>
    <row r="127" spans="1:14" ht="15.75" thickBot="1" x14ac:dyDescent="0.3">
      <c r="A127" s="2">
        <f ca="1">IF(ISBLANK(D127),"",COUNTA($B$2:B127))</f>
        <v>126</v>
      </c>
      <c r="B127" s="2">
        <f t="shared" ca="1" si="12"/>
        <v>-25</v>
      </c>
      <c r="C127" s="4">
        <f t="shared" ca="1" si="10"/>
        <v>-23</v>
      </c>
      <c r="D127" t="s">
        <v>92</v>
      </c>
      <c r="F127">
        <f t="shared" ca="1" si="13"/>
        <v>74</v>
      </c>
      <c r="G127" s="2" t="str">
        <f t="shared" ca="1" si="14"/>
        <v>1ST - WAS COMMANDERS, 2ND - NY GIANTS, 3RD - DAL COWBOYS, 4TH - PHI EAGLES</v>
      </c>
      <c r="H127" s="2">
        <f t="shared" ca="1" si="15"/>
        <v>15000</v>
      </c>
      <c r="I127">
        <f t="shared" si="16"/>
        <v>5</v>
      </c>
      <c r="J127" s="63">
        <v>15000</v>
      </c>
      <c r="M127" t="str">
        <f t="shared" si="11"/>
        <v>DEN NUGGETS 87:75 MIA HEAT (END 3Q)</v>
      </c>
      <c r="N127" s="39" t="s">
        <v>623</v>
      </c>
    </row>
    <row r="128" spans="1:14" ht="15.75" thickBot="1" x14ac:dyDescent="0.3">
      <c r="A128" s="2">
        <f ca="1">IF(ISBLANK(D128),"",COUNTA($B$2:B128))</f>
        <v>127</v>
      </c>
      <c r="B128" s="2">
        <f t="shared" ca="1" si="12"/>
        <v>1800</v>
      </c>
      <c r="C128" s="4">
        <f t="shared" ca="1" si="10"/>
        <v>2000</v>
      </c>
      <c r="D128" s="2" t="s">
        <v>1065</v>
      </c>
      <c r="F128">
        <f t="shared" ca="1" si="13"/>
        <v>31</v>
      </c>
      <c r="G128" s="2" t="str">
        <f t="shared" ca="1" si="14"/>
        <v>NFL FUTURES 2023/24 - NFC NORTH</v>
      </c>
      <c r="H128" s="2" t="str">
        <f t="shared" ca="1" si="15"/>
        <v>**</v>
      </c>
      <c r="I128">
        <f t="shared" si="16"/>
        <v>70</v>
      </c>
      <c r="J128" s="63" t="s">
        <v>1196</v>
      </c>
      <c r="M128" t="str">
        <f t="shared" si="11"/>
        <v>DEN NUGGETS 85:76 MIA HEAT (END 3Q)</v>
      </c>
      <c r="N128" s="39" t="s">
        <v>574</v>
      </c>
    </row>
    <row r="129" spans="1:14" ht="15.75" thickBot="1" x14ac:dyDescent="0.3">
      <c r="A129" s="2">
        <f ca="1">IF(ISBLANK(D129),"",COUNTA($B$2:B129))</f>
        <v>128</v>
      </c>
      <c r="B129" s="2">
        <f t="shared" ca="1" si="12"/>
        <v>1260</v>
      </c>
      <c r="C129" s="4">
        <f t="shared" ca="1" si="10"/>
        <v>1400</v>
      </c>
      <c r="D129" s="2" t="s">
        <v>1066</v>
      </c>
      <c r="F129">
        <f t="shared" ca="1" si="13"/>
        <v>69</v>
      </c>
      <c r="G129" s="2" t="str">
        <f t="shared" ca="1" si="14"/>
        <v>1ST - DET LIONS, 2ND - MIN VIKINGS, 3RD - CHI BEARS, 4TH - GB PACKERS</v>
      </c>
      <c r="H129" s="2">
        <f t="shared" ca="1" si="15"/>
        <v>750</v>
      </c>
      <c r="I129">
        <f t="shared" si="16"/>
        <v>5</v>
      </c>
      <c r="J129" s="63">
        <v>17500</v>
      </c>
      <c r="M129" t="str">
        <f t="shared" si="11"/>
        <v>DEN NUGGETS 81:73 MIA HEAT (END 3Q)</v>
      </c>
      <c r="N129" s="39" t="s">
        <v>616</v>
      </c>
    </row>
    <row r="130" spans="1:14" ht="15.75" thickBot="1" x14ac:dyDescent="0.3">
      <c r="A130" s="2">
        <f ca="1">IF(ISBLANK(D130),"",COUNTA($B$2:B130))</f>
        <v>129</v>
      </c>
      <c r="B130" s="2">
        <f t="shared" ca="1" si="12"/>
        <v>2520</v>
      </c>
      <c r="C130" s="4">
        <f t="shared" ref="C130:C191" ca="1" si="20">IF(ISERROR(_xlfn.NUMBERVALUE(VLOOKUP(D130,G:H,2,0))),"NO",_xlfn.NUMBERVALUE(VLOOKUP(D130,G:H,2,0)))</f>
        <v>2800</v>
      </c>
      <c r="D130" s="2" t="s">
        <v>1067</v>
      </c>
      <c r="F130">
        <f t="shared" ca="1" si="13"/>
        <v>69</v>
      </c>
      <c r="G130" s="2" t="str">
        <f t="shared" ca="1" si="14"/>
        <v>1ST - DET LIONS, 2ND - CHI BEARS, 3RD - MIN VIKINGS, 4TH - GB PACKERS</v>
      </c>
      <c r="H130" s="2">
        <f t="shared" ca="1" si="15"/>
        <v>850</v>
      </c>
      <c r="I130">
        <f t="shared" si="16"/>
        <v>70</v>
      </c>
      <c r="J130" s="63" t="s">
        <v>1197</v>
      </c>
      <c r="M130" t="str">
        <f t="shared" ref="M130:M193" si="21">N130&amp;" "&amp;$M$1</f>
        <v>DEN NUGGETS 74:74 MIA HEAT (END 3Q)</v>
      </c>
      <c r="N130" s="39" t="s">
        <v>771</v>
      </c>
    </row>
    <row r="131" spans="1:14" ht="15.75" thickBot="1" x14ac:dyDescent="0.3">
      <c r="A131" s="2">
        <f ca="1">IF(ISBLANK(D131),"",COUNTA($B$2:B131))</f>
        <v>130</v>
      </c>
      <c r="B131" s="2">
        <f t="shared" ref="B131:B194" ca="1" si="22">IF(C131="NO","0",IF(C131&gt;=11000,10000,ROUND(IF((SIGN(C131)=-1),C131*(1+$E$1/100),C131*(1-$E$1/100)),0)))</f>
        <v>4500</v>
      </c>
      <c r="C131" s="4">
        <f t="shared" ca="1" si="20"/>
        <v>5000</v>
      </c>
      <c r="D131" s="2" t="s">
        <v>1068</v>
      </c>
      <c r="F131">
        <f t="shared" ref="F131:F194" ca="1" si="23">+LEN(G131)</f>
        <v>69</v>
      </c>
      <c r="G131" s="2" t="str">
        <f t="shared" ref="G131:G194" ca="1" si="24">UPPER(OFFSET(J130,(ROW()-1),0))</f>
        <v>1ST - DET LIONS, 2ND - GB PACKERS, 3RD - MIN VIKINGS, 4TH - CHI BEARS</v>
      </c>
      <c r="H131" s="2">
        <f t="shared" ref="H131:H194" ca="1" si="25">OFFSET(J131,(ROW()-1),0)</f>
        <v>1200</v>
      </c>
      <c r="I131">
        <f t="shared" ref="I131:I194" si="26">+LEN(J131)</f>
        <v>4</v>
      </c>
      <c r="J131" s="63">
        <v>1000</v>
      </c>
      <c r="M131" t="str">
        <f t="shared" si="21"/>
        <v>DEN NUGGETS 89:73 MIA HEAT (END 3Q)</v>
      </c>
      <c r="N131" s="39" t="s">
        <v>607</v>
      </c>
    </row>
    <row r="132" spans="1:14" ht="15.75" thickBot="1" x14ac:dyDescent="0.3">
      <c r="A132" s="2">
        <f ca="1">IF(ISBLANK(D132),"",COUNTA($B$2:B132))</f>
        <v>131</v>
      </c>
      <c r="B132" s="2">
        <f t="shared" ca="1" si="22"/>
        <v>1260</v>
      </c>
      <c r="C132" s="4">
        <f t="shared" ca="1" si="20"/>
        <v>1400</v>
      </c>
      <c r="D132" s="2" t="s">
        <v>1069</v>
      </c>
      <c r="F132">
        <f t="shared" ca="1" si="23"/>
        <v>69</v>
      </c>
      <c r="G132" s="2" t="str">
        <f t="shared" ca="1" si="24"/>
        <v>1ST - DET LIONS, 2ND - CHI BEARS, 3RD - GB PACKERS, 4TH - MIN VIKINGS</v>
      </c>
      <c r="H132" s="2">
        <f t="shared" ca="1" si="25"/>
        <v>1400</v>
      </c>
      <c r="I132">
        <f t="shared" si="26"/>
        <v>70</v>
      </c>
      <c r="J132" s="63" t="s">
        <v>1198</v>
      </c>
      <c r="M132" t="str">
        <f t="shared" si="21"/>
        <v>DEN NUGGETS 77:71 MIA HEAT (END 3Q)</v>
      </c>
      <c r="N132" s="39" t="s">
        <v>772</v>
      </c>
    </row>
    <row r="133" spans="1:14" ht="15.75" thickBot="1" x14ac:dyDescent="0.3">
      <c r="A133" s="2">
        <f ca="1">IF(ISBLANK(D133),"",COUNTA($B$2:B133))</f>
        <v>132</v>
      </c>
      <c r="B133" s="2">
        <f t="shared" ca="1" si="22"/>
        <v>3600</v>
      </c>
      <c r="C133" s="4">
        <f t="shared" ca="1" si="20"/>
        <v>4000</v>
      </c>
      <c r="D133" s="2" t="s">
        <v>1070</v>
      </c>
      <c r="F133">
        <f t="shared" ca="1" si="23"/>
        <v>69</v>
      </c>
      <c r="G133" s="2" t="str">
        <f t="shared" ca="1" si="24"/>
        <v>1ST - DET LIONS, 2ND - MIN VIKINGS, 3RD - GB PACKERS, 4TH - CHI BEARS</v>
      </c>
      <c r="H133" s="2">
        <f t="shared" ca="1" si="25"/>
        <v>1000</v>
      </c>
      <c r="I133">
        <f t="shared" si="26"/>
        <v>4</v>
      </c>
      <c r="J133" s="63">
        <v>2500</v>
      </c>
      <c r="M133" t="str">
        <f t="shared" si="21"/>
        <v>DEN NUGGETS 88:74 MIA HEAT (END 3Q)</v>
      </c>
      <c r="N133" s="39" t="s">
        <v>603</v>
      </c>
    </row>
    <row r="134" spans="1:14" ht="15.75" thickBot="1" x14ac:dyDescent="0.3">
      <c r="A134" s="2">
        <f ca="1">IF(ISBLANK(D134),"",COUNTA($B$2:B134))</f>
        <v>133</v>
      </c>
      <c r="B134" s="2">
        <f t="shared" ca="1" si="22"/>
        <v>1260</v>
      </c>
      <c r="C134" s="4">
        <f t="shared" ca="1" si="20"/>
        <v>1400</v>
      </c>
      <c r="D134" s="2" t="s">
        <v>1071</v>
      </c>
      <c r="F134">
        <f t="shared" ca="1" si="23"/>
        <v>69</v>
      </c>
      <c r="G134" s="2" t="str">
        <f t="shared" ca="1" si="24"/>
        <v>1ST - DET LIONS, 2ND - GB PACKERS, 3RD - CHI BEARS, 4TH - MIN VIKINGS</v>
      </c>
      <c r="H134" s="2">
        <f t="shared" ca="1" si="25"/>
        <v>1600</v>
      </c>
      <c r="I134">
        <f t="shared" si="26"/>
        <v>70</v>
      </c>
      <c r="J134" s="63" t="s">
        <v>1199</v>
      </c>
      <c r="M134" t="str">
        <f t="shared" si="21"/>
        <v>DEN NUGGETS 85:79 MIA HEAT (END 3Q)</v>
      </c>
      <c r="N134" s="39" t="s">
        <v>773</v>
      </c>
    </row>
    <row r="135" spans="1:14" ht="15.75" thickBot="1" x14ac:dyDescent="0.3">
      <c r="A135" s="2">
        <f ca="1">IF(ISBLANK(D135),"",COUNTA($B$2:B135))</f>
        <v>134</v>
      </c>
      <c r="B135" s="2">
        <f t="shared" ca="1" si="22"/>
        <v>765</v>
      </c>
      <c r="C135" s="4">
        <f t="shared" ca="1" si="20"/>
        <v>850</v>
      </c>
      <c r="D135" s="2" t="s">
        <v>1072</v>
      </c>
      <c r="F135">
        <f t="shared" ca="1" si="23"/>
        <v>69</v>
      </c>
      <c r="G135" s="2" t="str">
        <f t="shared" ca="1" si="24"/>
        <v>1ST - MIN VIKINGS, 2ND - DET LIONS, 3RD - CHI BEARS, 4TH - GB PACKERS</v>
      </c>
      <c r="H135" s="2">
        <f t="shared" ca="1" si="25"/>
        <v>900</v>
      </c>
      <c r="I135">
        <f t="shared" si="26"/>
        <v>4</v>
      </c>
      <c r="J135" s="63">
        <v>3300</v>
      </c>
      <c r="M135" t="str">
        <f t="shared" si="21"/>
        <v>DEN NUGGETS 76:68 MIA HEAT (END 3Q)</v>
      </c>
      <c r="N135" s="39" t="s">
        <v>774</v>
      </c>
    </row>
    <row r="136" spans="1:14" ht="15.75" thickBot="1" x14ac:dyDescent="0.3">
      <c r="A136" s="2">
        <f ca="1">IF(ISBLANK(D136),"",COUNTA($B$2:B136))</f>
        <v>135</v>
      </c>
      <c r="B136" s="2">
        <f t="shared" ca="1" si="22"/>
        <v>1440</v>
      </c>
      <c r="C136" s="4">
        <f t="shared" ca="1" si="20"/>
        <v>1600</v>
      </c>
      <c r="D136" s="2" t="s">
        <v>1073</v>
      </c>
      <c r="F136">
        <f t="shared" ca="1" si="23"/>
        <v>69</v>
      </c>
      <c r="G136" s="2" t="str">
        <f t="shared" ca="1" si="24"/>
        <v>1ST - MIN VIKINGS, 2ND - DET LIONS, 3RD - GB PACKERS, 4TH - CHI BEARS</v>
      </c>
      <c r="H136" s="2">
        <f t="shared" ca="1" si="25"/>
        <v>1100</v>
      </c>
      <c r="I136">
        <f t="shared" si="26"/>
        <v>70</v>
      </c>
      <c r="J136" s="63" t="s">
        <v>1200</v>
      </c>
      <c r="M136" t="str">
        <f t="shared" si="21"/>
        <v>DEN NUGGETS 80:81 MIA HEAT (END 3Q)</v>
      </c>
      <c r="N136" s="39" t="s">
        <v>775</v>
      </c>
    </row>
    <row r="137" spans="1:14" ht="15.75" thickBot="1" x14ac:dyDescent="0.3">
      <c r="A137" s="2">
        <f ca="1">IF(ISBLANK(D137),"",COUNTA($B$2:B137))</f>
        <v>136</v>
      </c>
      <c r="B137" s="2">
        <f t="shared" ca="1" si="22"/>
        <v>1080</v>
      </c>
      <c r="C137" s="4">
        <f t="shared" ca="1" si="20"/>
        <v>1200</v>
      </c>
      <c r="D137" s="2" t="s">
        <v>1074</v>
      </c>
      <c r="F137">
        <f t="shared" ca="1" si="23"/>
        <v>69</v>
      </c>
      <c r="G137" s="2" t="str">
        <f t="shared" ca="1" si="24"/>
        <v>1ST - MIN VIKINGS, 2ND - CHI BEARS, 3RD - DET LIONS, 4TH - GB PACKERS</v>
      </c>
      <c r="H137" s="2">
        <f t="shared" ca="1" si="25"/>
        <v>1600</v>
      </c>
      <c r="I137">
        <f t="shared" si="26"/>
        <v>4</v>
      </c>
      <c r="J137" s="63">
        <v>6600</v>
      </c>
      <c r="M137" t="str">
        <f t="shared" si="21"/>
        <v>DEN NUGGETS 79:81 MIA HEAT (END 3Q)</v>
      </c>
      <c r="N137" s="39" t="s">
        <v>776</v>
      </c>
    </row>
    <row r="138" spans="1:14" ht="15.75" thickBot="1" x14ac:dyDescent="0.3">
      <c r="A138" s="2">
        <f ca="1">IF(ISBLANK(D138),"",COUNTA($B$2:B138))</f>
        <v>137</v>
      </c>
      <c r="B138" s="2">
        <f t="shared" ca="1" si="22"/>
        <v>675</v>
      </c>
      <c r="C138" s="4">
        <f t="shared" ca="1" si="20"/>
        <v>750</v>
      </c>
      <c r="D138" s="2" t="s">
        <v>1075</v>
      </c>
      <c r="F138">
        <f t="shared" ca="1" si="23"/>
        <v>69</v>
      </c>
      <c r="G138" s="2" t="str">
        <f t="shared" ca="1" si="24"/>
        <v>1ST - MIN VIKINGS, 2ND - GB PACKERS, 3RD - DET LIONS, 4TH - CHI BEARS</v>
      </c>
      <c r="H138" s="2">
        <f t="shared" ca="1" si="25"/>
        <v>2200</v>
      </c>
      <c r="I138">
        <f t="shared" si="26"/>
        <v>70</v>
      </c>
      <c r="J138" s="63" t="s">
        <v>1201</v>
      </c>
      <c r="M138" t="str">
        <f t="shared" si="21"/>
        <v>DEN NUGGETS 79:82 MIA HEAT (END 3Q)</v>
      </c>
      <c r="N138" s="39" t="s">
        <v>619</v>
      </c>
    </row>
    <row r="139" spans="1:14" ht="15.75" thickBot="1" x14ac:dyDescent="0.3">
      <c r="A139" s="2">
        <f ca="1">IF(ISBLANK(D139),"",COUNTA($B$2:B139))</f>
        <v>138</v>
      </c>
      <c r="B139" s="2">
        <f t="shared" ca="1" si="22"/>
        <v>900</v>
      </c>
      <c r="C139" s="4">
        <f t="shared" ca="1" si="20"/>
        <v>1000</v>
      </c>
      <c r="D139" s="2" t="s">
        <v>1076</v>
      </c>
      <c r="F139">
        <f t="shared" ca="1" si="23"/>
        <v>69</v>
      </c>
      <c r="G139" s="2" t="str">
        <f t="shared" ca="1" si="24"/>
        <v>1ST - MIN VIKINGS, 2ND - GB PACKERS, 3RD - CHI BEARS, 4TH - DET LIONS</v>
      </c>
      <c r="H139" s="2">
        <f t="shared" ca="1" si="25"/>
        <v>3300</v>
      </c>
      <c r="I139">
        <f t="shared" si="26"/>
        <v>5</v>
      </c>
      <c r="J139" s="63">
        <v>20000</v>
      </c>
      <c r="M139" t="str">
        <f t="shared" si="21"/>
        <v>DEN NUGGETS 84:72 MIA HEAT (END 3Q)</v>
      </c>
      <c r="N139" s="39" t="s">
        <v>622</v>
      </c>
    </row>
    <row r="140" spans="1:14" ht="15.75" thickBot="1" x14ac:dyDescent="0.3">
      <c r="A140" s="2">
        <f ca="1">IF(ISBLANK(D140),"",COUNTA($B$2:B140))</f>
        <v>139</v>
      </c>
      <c r="B140" s="2">
        <f t="shared" ca="1" si="22"/>
        <v>2970</v>
      </c>
      <c r="C140" s="4">
        <f t="shared" ca="1" si="20"/>
        <v>3300</v>
      </c>
      <c r="D140" s="2" t="s">
        <v>1077</v>
      </c>
      <c r="F140">
        <f t="shared" ca="1" si="23"/>
        <v>69</v>
      </c>
      <c r="G140" s="2" t="str">
        <f t="shared" ca="1" si="24"/>
        <v>1ST - MIN VIKINGS, 2ND - CHI BEARS, 3RD - GB PACKERS, 4TH - DET LIONS</v>
      </c>
      <c r="H140" s="2">
        <f t="shared" ca="1" si="25"/>
        <v>3500</v>
      </c>
      <c r="I140">
        <f t="shared" si="26"/>
        <v>70</v>
      </c>
      <c r="J140" s="63" t="s">
        <v>1202</v>
      </c>
      <c r="M140" t="str">
        <f t="shared" si="21"/>
        <v>DEN NUGGETS 89:77 MIA HEAT (END 3Q)</v>
      </c>
      <c r="N140" s="39" t="s">
        <v>581</v>
      </c>
    </row>
    <row r="141" spans="1:14" ht="15.75" thickBot="1" x14ac:dyDescent="0.3">
      <c r="A141" s="2">
        <f ca="1">IF(ISBLANK(D141),"",COUNTA($B$2:B141))</f>
        <v>140</v>
      </c>
      <c r="B141" s="2">
        <f t="shared" ca="1" si="22"/>
        <v>4500</v>
      </c>
      <c r="C141" s="4">
        <f t="shared" ca="1" si="20"/>
        <v>5000</v>
      </c>
      <c r="D141" s="2" t="s">
        <v>1078</v>
      </c>
      <c r="F141">
        <f t="shared" ca="1" si="23"/>
        <v>69</v>
      </c>
      <c r="G141" s="2" t="str">
        <f t="shared" ca="1" si="24"/>
        <v>1ST - CHI BEARS, 2ND - DET LIONS, 3RD - MIN VIKINGS, 4TH - GB PACKERS</v>
      </c>
      <c r="H141" s="2">
        <f t="shared" ca="1" si="25"/>
        <v>1400</v>
      </c>
      <c r="I141">
        <f t="shared" si="26"/>
        <v>5</v>
      </c>
      <c r="J141" s="63">
        <v>20000</v>
      </c>
      <c r="M141" t="str">
        <f t="shared" si="21"/>
        <v>DEN NUGGETS 79:74 MIA HEAT (END 3Q)</v>
      </c>
      <c r="N141" s="39" t="s">
        <v>777</v>
      </c>
    </row>
    <row r="142" spans="1:14" ht="15.75" thickBot="1" x14ac:dyDescent="0.3">
      <c r="A142" s="2">
        <f ca="1">IF(ISBLANK(D142),"",COUNTA($B$2:B142))</f>
        <v>141</v>
      </c>
      <c r="B142" s="2">
        <f t="shared" ca="1" si="22"/>
        <v>1980</v>
      </c>
      <c r="C142" s="4">
        <f t="shared" ca="1" si="20"/>
        <v>2200</v>
      </c>
      <c r="D142" s="2" t="s">
        <v>1079</v>
      </c>
      <c r="F142">
        <f t="shared" ca="1" si="23"/>
        <v>69</v>
      </c>
      <c r="G142" s="2" t="str">
        <f t="shared" ca="1" si="24"/>
        <v>1ST - CHI BEARS, 2ND - MIN VIKINGS, 3RD - DET LIONS, 4TH - GB PACKERS</v>
      </c>
      <c r="H142" s="2">
        <f t="shared" ca="1" si="25"/>
        <v>1400</v>
      </c>
      <c r="I142">
        <f t="shared" si="26"/>
        <v>70</v>
      </c>
      <c r="J142" s="63" t="s">
        <v>1203</v>
      </c>
      <c r="M142" t="str">
        <f t="shared" si="21"/>
        <v>DEN NUGGETS 78:82 MIA HEAT (END 3Q)</v>
      </c>
      <c r="N142" s="39" t="s">
        <v>778</v>
      </c>
    </row>
    <row r="143" spans="1:14" ht="15.75" thickBot="1" x14ac:dyDescent="0.3">
      <c r="A143" s="2">
        <f ca="1">IF(ISBLANK(D143),"",COUNTA($B$2:B143))</f>
        <v>142</v>
      </c>
      <c r="B143" s="2">
        <f t="shared" ca="1" si="22"/>
        <v>1620</v>
      </c>
      <c r="C143" s="4">
        <f t="shared" ca="1" si="20"/>
        <v>1800</v>
      </c>
      <c r="D143" s="2" t="s">
        <v>1080</v>
      </c>
      <c r="F143">
        <f t="shared" ca="1" si="23"/>
        <v>69</v>
      </c>
      <c r="G143" s="2" t="str">
        <f t="shared" ca="1" si="24"/>
        <v>1ST - CHI BEARS, 2ND - DET LIONS, 3RD - GB PACKERS, 4TH - MIN VIKINGS</v>
      </c>
      <c r="H143" s="2">
        <f t="shared" ca="1" si="25"/>
        <v>2000</v>
      </c>
      <c r="I143">
        <f t="shared" si="26"/>
        <v>4</v>
      </c>
      <c r="J143" s="63">
        <v>2500</v>
      </c>
      <c r="M143" t="str">
        <f t="shared" si="21"/>
        <v>DEN NUGGETS 89:67 MIA HEAT (END 3Q)</v>
      </c>
      <c r="N143" s="39" t="s">
        <v>779</v>
      </c>
    </row>
    <row r="144" spans="1:14" ht="15.75" thickBot="1" x14ac:dyDescent="0.3">
      <c r="A144" s="2">
        <f ca="1">IF(ISBLANK(D144),"",COUNTA($B$2:B144))</f>
        <v>143</v>
      </c>
      <c r="B144" s="2">
        <f t="shared" ca="1" si="22"/>
        <v>4050</v>
      </c>
      <c r="C144" s="4">
        <f t="shared" ca="1" si="20"/>
        <v>4500</v>
      </c>
      <c r="D144" s="2" t="s">
        <v>1081</v>
      </c>
      <c r="F144">
        <f t="shared" ca="1" si="23"/>
        <v>69</v>
      </c>
      <c r="G144" s="2" t="str">
        <f t="shared" ca="1" si="24"/>
        <v>1ST - CHI BEARS, 2ND - GB PACKERS, 3RD - DET LIONS, 4TH - MIN VIKINGS</v>
      </c>
      <c r="H144" s="2">
        <f t="shared" ca="1" si="25"/>
        <v>2800</v>
      </c>
      <c r="I144">
        <f t="shared" si="26"/>
        <v>70</v>
      </c>
      <c r="J144" s="63" t="s">
        <v>1204</v>
      </c>
      <c r="M144" t="str">
        <f t="shared" si="21"/>
        <v>DEN NUGGETS 82:74 MIA HEAT (END 3Q)</v>
      </c>
      <c r="N144" s="39" t="s">
        <v>625</v>
      </c>
    </row>
    <row r="145" spans="1:14" ht="15.75" thickBot="1" x14ac:dyDescent="0.3">
      <c r="A145" s="2">
        <f ca="1">IF(ISBLANK(D145),"",COUNTA($B$2:B145))</f>
        <v>144</v>
      </c>
      <c r="B145" s="2">
        <f t="shared" ca="1" si="22"/>
        <v>2250</v>
      </c>
      <c r="C145" s="4">
        <f t="shared" ca="1" si="20"/>
        <v>2500</v>
      </c>
      <c r="D145" s="2" t="s">
        <v>1082</v>
      </c>
      <c r="F145">
        <f t="shared" ca="1" si="23"/>
        <v>69</v>
      </c>
      <c r="G145" s="2" t="str">
        <f t="shared" ca="1" si="24"/>
        <v>1ST - CHI BEARS, 2ND - MIN VIKINGS, 3RD - GB PACKERS, 4TH - DET LIONS</v>
      </c>
      <c r="H145" s="2">
        <f t="shared" ca="1" si="25"/>
        <v>4000</v>
      </c>
      <c r="I145">
        <f t="shared" si="26"/>
        <v>4</v>
      </c>
      <c r="J145" s="63">
        <v>4000</v>
      </c>
      <c r="M145" t="str">
        <f t="shared" si="21"/>
        <v>DEN NUGGETS 77:79 MIA HEAT (END 3Q)</v>
      </c>
      <c r="N145" s="39" t="s">
        <v>626</v>
      </c>
    </row>
    <row r="146" spans="1:14" ht="15.75" thickBot="1" x14ac:dyDescent="0.3">
      <c r="A146" s="2">
        <f ca="1">IF(ISBLANK(D146),"",COUNTA($B$2:B146))</f>
        <v>145</v>
      </c>
      <c r="B146" s="2">
        <f t="shared" ca="1" si="22"/>
        <v>1440</v>
      </c>
      <c r="C146" s="4">
        <f t="shared" ca="1" si="20"/>
        <v>1600</v>
      </c>
      <c r="D146" s="2" t="s">
        <v>1083</v>
      </c>
      <c r="F146">
        <f t="shared" ca="1" si="23"/>
        <v>69</v>
      </c>
      <c r="G146" s="2" t="str">
        <f t="shared" ca="1" si="24"/>
        <v>1ST - CHI BEARS, 2ND - GB PACKERS, 3RD - MIN VIKINGS, 4TH - DET LIONS</v>
      </c>
      <c r="H146" s="2">
        <f t="shared" ca="1" si="25"/>
        <v>5000</v>
      </c>
      <c r="I146">
        <f t="shared" si="26"/>
        <v>70</v>
      </c>
      <c r="J146" s="63" t="s">
        <v>1205</v>
      </c>
      <c r="M146" t="str">
        <f t="shared" si="21"/>
        <v>DEN NUGGETS 88:75 MIA HEAT (END 3Q)</v>
      </c>
      <c r="N146" s="39" t="s">
        <v>780</v>
      </c>
    </row>
    <row r="147" spans="1:14" ht="15.75" thickBot="1" x14ac:dyDescent="0.3">
      <c r="A147" s="2">
        <f ca="1">IF(ISBLANK(D147),"",COUNTA($B$2:B147))</f>
        <v>146</v>
      </c>
      <c r="B147" s="2">
        <f t="shared" ca="1" si="22"/>
        <v>3150</v>
      </c>
      <c r="C147" s="4">
        <f t="shared" ca="1" si="20"/>
        <v>3500</v>
      </c>
      <c r="D147" s="2" t="s">
        <v>1084</v>
      </c>
      <c r="F147">
        <f t="shared" ca="1" si="23"/>
        <v>69</v>
      </c>
      <c r="G147" s="2" t="str">
        <f t="shared" ca="1" si="24"/>
        <v>1ST - GB PACKERS, 2ND - DET LIONS, 3RD - MIN VIKINGS, 4TH - CHI BEARS</v>
      </c>
      <c r="H147" s="2">
        <f t="shared" ca="1" si="25"/>
        <v>1800</v>
      </c>
      <c r="I147">
        <f t="shared" si="26"/>
        <v>4</v>
      </c>
      <c r="J147" s="63">
        <v>5000</v>
      </c>
      <c r="M147" t="str">
        <f t="shared" si="21"/>
        <v>DEN NUGGETS 80:83 MIA HEAT (END 3Q)</v>
      </c>
      <c r="N147" s="39" t="s">
        <v>591</v>
      </c>
    </row>
    <row r="148" spans="1:14" ht="15.75" thickBot="1" x14ac:dyDescent="0.3">
      <c r="A148" s="2">
        <f ca="1">IF(ISBLANK(D148),"",COUNTA($B$2:B148))</f>
        <v>147</v>
      </c>
      <c r="B148" s="2">
        <f t="shared" ca="1" si="22"/>
        <v>810</v>
      </c>
      <c r="C148" s="4">
        <f t="shared" ca="1" si="20"/>
        <v>900</v>
      </c>
      <c r="D148" s="2" t="s">
        <v>1085</v>
      </c>
      <c r="F148">
        <f t="shared" ca="1" si="23"/>
        <v>69</v>
      </c>
      <c r="G148" s="2" t="str">
        <f t="shared" ca="1" si="24"/>
        <v>1ST - GB PACKERS, 2ND - DET LIONS, 3RD - CHI BEARS, 4TH - MIN VIKINGS</v>
      </c>
      <c r="H148" s="2">
        <f t="shared" ca="1" si="25"/>
        <v>2200</v>
      </c>
      <c r="I148">
        <f t="shared" si="26"/>
        <v>70</v>
      </c>
      <c r="J148" s="63" t="s">
        <v>1206</v>
      </c>
      <c r="M148" t="str">
        <f t="shared" si="21"/>
        <v>DEN NUGGETS 79:75 MIA HEAT (END 3Q)</v>
      </c>
      <c r="N148" s="39" t="s">
        <v>781</v>
      </c>
    </row>
    <row r="149" spans="1:14" ht="15.75" thickBot="1" x14ac:dyDescent="0.3">
      <c r="A149" s="2">
        <f ca="1">IF(ISBLANK(D149),"",COUNTA($B$2:B149))</f>
        <v>148</v>
      </c>
      <c r="B149" s="2">
        <f t="shared" ca="1" si="22"/>
        <v>990</v>
      </c>
      <c r="C149" s="4">
        <f t="shared" ca="1" si="20"/>
        <v>1100</v>
      </c>
      <c r="D149" s="2" t="s">
        <v>1086</v>
      </c>
      <c r="F149">
        <f t="shared" ca="1" si="23"/>
        <v>69</v>
      </c>
      <c r="G149" s="2" t="str">
        <f t="shared" ca="1" si="24"/>
        <v>1ST - GB PACKERS, 2ND - MIN VIKINGS, 3RD - DET LIONS, 4TH - CHI BEARS</v>
      </c>
      <c r="H149" s="2">
        <f t="shared" ca="1" si="25"/>
        <v>2500</v>
      </c>
      <c r="I149">
        <f t="shared" si="26"/>
        <v>4</v>
      </c>
      <c r="J149" s="63">
        <v>7500</v>
      </c>
      <c r="M149" t="str">
        <f t="shared" si="21"/>
        <v>DEN NUGGETS 87:74 MIA HEAT (END 3Q)</v>
      </c>
      <c r="N149" s="39" t="s">
        <v>575</v>
      </c>
    </row>
    <row r="150" spans="1:14" ht="15.75" thickBot="1" x14ac:dyDescent="0.3">
      <c r="A150" s="2">
        <f ca="1">IF(ISBLANK(D150),"",COUNTA($B$2:B150))</f>
        <v>149</v>
      </c>
      <c r="B150" s="2">
        <f t="shared" ca="1" si="22"/>
        <v>2970</v>
      </c>
      <c r="C150" s="4">
        <f t="shared" ca="1" si="20"/>
        <v>3300</v>
      </c>
      <c r="D150" s="2" t="s">
        <v>1087</v>
      </c>
      <c r="F150">
        <f t="shared" ca="1" si="23"/>
        <v>69</v>
      </c>
      <c r="G150" s="2" t="str">
        <f t="shared" ca="1" si="24"/>
        <v>1ST - GB PACKERS, 2ND - CHI BEARS, 3RD - DET LIONS, 4TH - MIN VIKINGS</v>
      </c>
      <c r="H150" s="2">
        <f t="shared" ca="1" si="25"/>
        <v>3300</v>
      </c>
      <c r="I150">
        <f t="shared" si="26"/>
        <v>70</v>
      </c>
      <c r="J150" s="63" t="s">
        <v>1207</v>
      </c>
      <c r="M150" t="str">
        <f t="shared" si="21"/>
        <v>DEN NUGGETS 89:79 MIA HEAT (END 3Q)</v>
      </c>
      <c r="N150" s="39" t="s">
        <v>628</v>
      </c>
    </row>
    <row r="151" spans="1:14" ht="15.75" thickBot="1" x14ac:dyDescent="0.3">
      <c r="A151" s="2">
        <f ca="1">IF(ISBLANK(D151),"",COUNTA($B$2:B151))</f>
        <v>150</v>
      </c>
      <c r="B151" s="2">
        <f t="shared" ca="1" si="22"/>
        <v>1980</v>
      </c>
      <c r="C151" s="4">
        <f t="shared" ca="1" si="20"/>
        <v>2200</v>
      </c>
      <c r="D151" s="2" t="s">
        <v>1088</v>
      </c>
      <c r="F151">
        <f t="shared" ca="1" si="23"/>
        <v>69</v>
      </c>
      <c r="G151" s="2" t="str">
        <f t="shared" ca="1" si="24"/>
        <v>1ST - GB PACKERS, 2ND - MIN VIKINGS, 3RD - CHI BEARS, 4TH - DET LIONS</v>
      </c>
      <c r="H151" s="2">
        <f t="shared" ca="1" si="25"/>
        <v>4500</v>
      </c>
      <c r="I151">
        <f t="shared" si="26"/>
        <v>5</v>
      </c>
      <c r="J151" s="63">
        <v>20000</v>
      </c>
      <c r="M151" t="str">
        <f t="shared" si="21"/>
        <v>DEN NUGGETS 80:64 MIA HEAT (END 3Q)</v>
      </c>
      <c r="N151" s="39" t="s">
        <v>782</v>
      </c>
    </row>
    <row r="152" spans="1:14" ht="15.75" thickBot="1" x14ac:dyDescent="0.3">
      <c r="A152" s="2">
        <f ca="1">IF(ISBLANK(D152),"",COUNTA($B$2:B152))</f>
        <v>151</v>
      </c>
      <c r="B152" s="2">
        <f t="shared" ca="1" si="22"/>
        <v>-25</v>
      </c>
      <c r="C152" s="4">
        <f t="shared" ca="1" si="20"/>
        <v>-23</v>
      </c>
      <c r="D152" t="s">
        <v>92</v>
      </c>
      <c r="F152">
        <f t="shared" ca="1" si="23"/>
        <v>69</v>
      </c>
      <c r="G152" s="2" t="str">
        <f t="shared" ca="1" si="24"/>
        <v>1ST - GB PACKERS, 2ND - CHI BEARS, 3RD - MIN VIKINGS, 4TH - DET LIONS</v>
      </c>
      <c r="H152" s="2">
        <f t="shared" ca="1" si="25"/>
        <v>5000</v>
      </c>
      <c r="I152">
        <f t="shared" si="26"/>
        <v>70</v>
      </c>
      <c r="J152" s="63" t="s">
        <v>1208</v>
      </c>
      <c r="M152" t="str">
        <f t="shared" si="21"/>
        <v xml:space="preserve"> (END 3Q)</v>
      </c>
    </row>
    <row r="153" spans="1:14" ht="15.75" thickBot="1" x14ac:dyDescent="0.3">
      <c r="A153" s="2">
        <f ca="1">IF(ISBLANK(D153),"",COUNTA($B$2:B153))</f>
        <v>152</v>
      </c>
      <c r="B153" s="2">
        <f t="shared" ca="1" si="22"/>
        <v>1080</v>
      </c>
      <c r="C153" s="4">
        <f t="shared" ca="1" si="20"/>
        <v>1200</v>
      </c>
      <c r="D153" s="39" t="s">
        <v>1089</v>
      </c>
      <c r="F153">
        <f t="shared" ca="1" si="23"/>
        <v>31</v>
      </c>
      <c r="G153" s="2" t="str">
        <f t="shared" ca="1" si="24"/>
        <v>NFL FUTURES 2023/24 - NFC SOUTH</v>
      </c>
      <c r="H153" s="2" t="str">
        <f t="shared" ca="1" si="25"/>
        <v>**</v>
      </c>
      <c r="I153">
        <f t="shared" si="26"/>
        <v>5</v>
      </c>
      <c r="J153" s="63">
        <v>22500</v>
      </c>
      <c r="M153" t="str">
        <f t="shared" si="21"/>
        <v xml:space="preserve"> (END 3Q)</v>
      </c>
    </row>
    <row r="154" spans="1:14" ht="15.75" thickBot="1" x14ac:dyDescent="0.3">
      <c r="A154" s="2">
        <f ca="1">IF(ISBLANK(D154),"",COUNTA($B$2:B154))</f>
        <v>153</v>
      </c>
      <c r="B154" s="2">
        <f t="shared" ca="1" si="22"/>
        <v>5400</v>
      </c>
      <c r="C154" s="4">
        <f t="shared" ca="1" si="20"/>
        <v>6000</v>
      </c>
      <c r="D154" s="39" t="s">
        <v>1090</v>
      </c>
      <c r="F154">
        <f t="shared" ca="1" si="23"/>
        <v>75</v>
      </c>
      <c r="G154" s="2" t="str">
        <f t="shared" ca="1" si="24"/>
        <v>1ST - NO SAINTS, 2ND - ATL FALCONS, 3RD - CAR PANTHERS, 4TH - TB BUCCANEERS</v>
      </c>
      <c r="H154" s="2">
        <f t="shared" ca="1" si="25"/>
        <v>450</v>
      </c>
      <c r="I154">
        <f t="shared" si="26"/>
        <v>30</v>
      </c>
      <c r="J154" s="63" t="s">
        <v>940</v>
      </c>
      <c r="M154" t="str">
        <f t="shared" si="21"/>
        <v xml:space="preserve"> (END 3Q)</v>
      </c>
    </row>
    <row r="155" spans="1:14" ht="15.75" thickBot="1" x14ac:dyDescent="0.3">
      <c r="A155" s="2">
        <f ca="1">IF(ISBLANK(D155),"",COUNTA($B$2:B155))</f>
        <v>154</v>
      </c>
      <c r="B155" s="2">
        <f t="shared" ca="1" si="22"/>
        <v>630</v>
      </c>
      <c r="C155" s="4">
        <f t="shared" ca="1" si="20"/>
        <v>700</v>
      </c>
      <c r="D155" s="39" t="s">
        <v>1091</v>
      </c>
      <c r="F155">
        <f t="shared" ca="1" si="23"/>
        <v>75</v>
      </c>
      <c r="G155" s="2" t="str">
        <f t="shared" ca="1" si="24"/>
        <v>1ST - NO SAINTS, 2ND - CAR PANTHERS, 3RD - ATL FALCONS, 4TH - TB BUCCANEERS</v>
      </c>
      <c r="H155" s="2">
        <f t="shared" ca="1" si="25"/>
        <v>550</v>
      </c>
      <c r="I155">
        <f t="shared" si="26"/>
        <v>2</v>
      </c>
      <c r="J155" s="63" t="s">
        <v>799</v>
      </c>
      <c r="M155" t="str">
        <f t="shared" si="21"/>
        <v xml:space="preserve"> (END 3Q)</v>
      </c>
    </row>
    <row r="156" spans="1:14" ht="15.75" thickBot="1" x14ac:dyDescent="0.3">
      <c r="A156" s="2">
        <f ca="1">IF(ISBLANK(D156),"",COUNTA($B$2:B156))</f>
        <v>155</v>
      </c>
      <c r="B156" s="2">
        <f t="shared" ca="1" si="22"/>
        <v>1800</v>
      </c>
      <c r="C156" s="4">
        <f t="shared" ca="1" si="20"/>
        <v>2000</v>
      </c>
      <c r="D156" s="39" t="s">
        <v>1092</v>
      </c>
      <c r="F156">
        <f t="shared" ca="1" si="23"/>
        <v>75</v>
      </c>
      <c r="G156" s="2" t="str">
        <f t="shared" ca="1" si="24"/>
        <v>1ST - NO SAINTS, 2ND - ATL FALCONS, 3RD - TB BUCCANEERS, 4TH - CAR PANTHERS</v>
      </c>
      <c r="H156" s="2">
        <f t="shared" ca="1" si="25"/>
        <v>1200</v>
      </c>
      <c r="I156">
        <f t="shared" si="26"/>
        <v>71</v>
      </c>
      <c r="J156" s="63" t="s">
        <v>1209</v>
      </c>
      <c r="M156" t="str">
        <f t="shared" si="21"/>
        <v xml:space="preserve"> (END 3Q)</v>
      </c>
    </row>
    <row r="157" spans="1:14" ht="15.75" thickBot="1" x14ac:dyDescent="0.3">
      <c r="A157" s="2">
        <f ca="1">IF(ISBLANK(D157),"",COUNTA($B$2:B157))</f>
        <v>156</v>
      </c>
      <c r="B157" s="2">
        <f t="shared" ca="1" si="22"/>
        <v>6750</v>
      </c>
      <c r="C157" s="4">
        <f t="shared" ca="1" si="20"/>
        <v>7500</v>
      </c>
      <c r="D157" s="39" t="s">
        <v>1093</v>
      </c>
      <c r="F157">
        <f t="shared" ca="1" si="23"/>
        <v>75</v>
      </c>
      <c r="G157" s="2" t="str">
        <f t="shared" ca="1" si="24"/>
        <v>1ST - NO SAINTS, 2ND - CAR PANTHERS, 3RD - TB BUCCANEERS, 4TH - ATL FALCONS</v>
      </c>
      <c r="H157" s="2">
        <f t="shared" ca="1" si="25"/>
        <v>1200</v>
      </c>
      <c r="I157">
        <f t="shared" si="26"/>
        <v>3</v>
      </c>
      <c r="J157" s="63">
        <v>330</v>
      </c>
      <c r="M157" t="str">
        <f t="shared" si="21"/>
        <v xml:space="preserve"> (END 3Q)</v>
      </c>
    </row>
    <row r="158" spans="1:14" ht="15.75" thickBot="1" x14ac:dyDescent="0.3">
      <c r="A158" s="2">
        <f ca="1">IF(ISBLANK(D158),"",COUNTA($B$2:B158))</f>
        <v>157</v>
      </c>
      <c r="B158" s="2">
        <f t="shared" ca="1" si="22"/>
        <v>2700</v>
      </c>
      <c r="C158" s="4">
        <f t="shared" ca="1" si="20"/>
        <v>3000</v>
      </c>
      <c r="D158" s="39" t="s">
        <v>1094</v>
      </c>
      <c r="F158">
        <f t="shared" ca="1" si="23"/>
        <v>75</v>
      </c>
      <c r="G158" s="2" t="str">
        <f t="shared" ca="1" si="24"/>
        <v>1ST - NO SAINTS, 2ND - TB BUCCANEERS, 3RD - ATL FALCONS, 4TH - CAR PANTHERS</v>
      </c>
      <c r="H158" s="2">
        <f t="shared" ca="1" si="25"/>
        <v>1600</v>
      </c>
      <c r="I158">
        <f t="shared" si="26"/>
        <v>71</v>
      </c>
      <c r="J158" s="63" t="s">
        <v>1210</v>
      </c>
      <c r="M158" t="str">
        <f t="shared" si="21"/>
        <v xml:space="preserve"> (END 3Q)</v>
      </c>
    </row>
    <row r="159" spans="1:14" ht="15.75" thickBot="1" x14ac:dyDescent="0.3">
      <c r="A159" s="2">
        <f ca="1">IF(ISBLANK(D159),"",COUNTA($B$2:B159))</f>
        <v>158</v>
      </c>
      <c r="B159" s="2">
        <f t="shared" ca="1" si="22"/>
        <v>1260</v>
      </c>
      <c r="C159" s="4">
        <f t="shared" ca="1" si="20"/>
        <v>1400</v>
      </c>
      <c r="D159" s="39" t="s">
        <v>1095</v>
      </c>
      <c r="F159">
        <f t="shared" ca="1" si="23"/>
        <v>75</v>
      </c>
      <c r="G159" s="2" t="str">
        <f t="shared" ca="1" si="24"/>
        <v>1ST - NO SAINTS, 2ND - TB BUCCANEERS, 3RD - CAR PANTHERS, 4TH - ATL FALCONS</v>
      </c>
      <c r="H159" s="2">
        <f t="shared" ca="1" si="25"/>
        <v>1800</v>
      </c>
      <c r="I159">
        <f t="shared" si="26"/>
        <v>3</v>
      </c>
      <c r="J159" s="63">
        <v>450</v>
      </c>
      <c r="M159" t="str">
        <f t="shared" si="21"/>
        <v xml:space="preserve"> (END 3Q)</v>
      </c>
    </row>
    <row r="160" spans="1:14" ht="15.75" thickBot="1" x14ac:dyDescent="0.3">
      <c r="A160" s="2">
        <f ca="1">IF(ISBLANK(D160),"",COUNTA($B$2:B160))</f>
        <v>159</v>
      </c>
      <c r="B160" s="2">
        <f t="shared" ca="1" si="22"/>
        <v>5940</v>
      </c>
      <c r="C160" s="4">
        <f t="shared" ca="1" si="20"/>
        <v>6600</v>
      </c>
      <c r="D160" s="39" t="s">
        <v>1096</v>
      </c>
      <c r="F160">
        <f t="shared" ca="1" si="23"/>
        <v>75</v>
      </c>
      <c r="G160" s="2" t="str">
        <f t="shared" ca="1" si="24"/>
        <v>1ST - ATL FALCONS, 2ND - NO SAINTS, 3RD - CAR PANTHERS, 4TH - TB BUCCANEERS</v>
      </c>
      <c r="H160" s="2">
        <f t="shared" ca="1" si="25"/>
        <v>700</v>
      </c>
      <c r="I160">
        <f t="shared" si="26"/>
        <v>71</v>
      </c>
      <c r="J160" s="63" t="s">
        <v>1211</v>
      </c>
      <c r="M160" t="str">
        <f t="shared" si="21"/>
        <v xml:space="preserve"> (END 3Q)</v>
      </c>
    </row>
    <row r="161" spans="1:13" ht="15.75" thickBot="1" x14ac:dyDescent="0.3">
      <c r="A161" s="2">
        <f ca="1">IF(ISBLANK(D161),"",COUNTA($B$2:B161))</f>
        <v>160</v>
      </c>
      <c r="B161" s="2">
        <f t="shared" ca="1" si="22"/>
        <v>765</v>
      </c>
      <c r="C161" s="4">
        <f t="shared" ca="1" si="20"/>
        <v>850</v>
      </c>
      <c r="D161" s="39" t="s">
        <v>1097</v>
      </c>
      <c r="F161">
        <f t="shared" ca="1" si="23"/>
        <v>75</v>
      </c>
      <c r="G161" s="2" t="str">
        <f t="shared" ca="1" si="24"/>
        <v>1ST - ATL FALCONS, 2ND - CAR PANTHERS, 3RD - NO SAINTS, 4TH - TB BUCCANEERS</v>
      </c>
      <c r="H161" s="2">
        <f t="shared" ca="1" si="25"/>
        <v>1200</v>
      </c>
      <c r="I161">
        <f t="shared" si="26"/>
        <v>3</v>
      </c>
      <c r="J161" s="63">
        <v>800</v>
      </c>
      <c r="M161" t="str">
        <f t="shared" si="21"/>
        <v xml:space="preserve"> (END 3Q)</v>
      </c>
    </row>
    <row r="162" spans="1:13" ht="15.75" thickBot="1" x14ac:dyDescent="0.3">
      <c r="A162" s="2">
        <f ca="1">IF(ISBLANK(D162),"",COUNTA($B$2:B162))</f>
        <v>161</v>
      </c>
      <c r="B162" s="2">
        <f t="shared" ca="1" si="22"/>
        <v>1980</v>
      </c>
      <c r="C162" s="4">
        <f t="shared" ca="1" si="20"/>
        <v>2200</v>
      </c>
      <c r="D162" s="39" t="s">
        <v>1098</v>
      </c>
      <c r="F162">
        <f t="shared" ca="1" si="23"/>
        <v>75</v>
      </c>
      <c r="G162" s="2" t="str">
        <f t="shared" ca="1" si="24"/>
        <v>1ST - ATL FALCONS, 2ND - NO SAINTS, 3RD - TB BUCCANEERS, 4TH - CAR PANTHERS</v>
      </c>
      <c r="H162" s="2">
        <f t="shared" ca="1" si="25"/>
        <v>2000</v>
      </c>
      <c r="I162">
        <f t="shared" si="26"/>
        <v>71</v>
      </c>
      <c r="J162" s="63" t="s">
        <v>1212</v>
      </c>
      <c r="M162" t="str">
        <f t="shared" si="21"/>
        <v xml:space="preserve"> (END 3Q)</v>
      </c>
    </row>
    <row r="163" spans="1:13" ht="15.75" thickBot="1" x14ac:dyDescent="0.3">
      <c r="A163" s="2">
        <f ca="1">IF(ISBLANK(D163),"",COUNTA($B$2:B163))</f>
        <v>162</v>
      </c>
      <c r="B163" s="2">
        <f t="shared" ca="1" si="22"/>
        <v>7200</v>
      </c>
      <c r="C163" s="4">
        <f t="shared" ca="1" si="20"/>
        <v>8000</v>
      </c>
      <c r="D163" s="39" t="s">
        <v>1099</v>
      </c>
      <c r="F163">
        <f t="shared" ca="1" si="23"/>
        <v>75</v>
      </c>
      <c r="G163" s="2" t="str">
        <f t="shared" ca="1" si="24"/>
        <v>1ST - ATL FALCONS, 2ND - TB BUCCANEERS, 3RD - NO SAINTS, 4TH - CAR PANTHERS</v>
      </c>
      <c r="H163" s="2">
        <f t="shared" ca="1" si="25"/>
        <v>3000</v>
      </c>
      <c r="I163">
        <f t="shared" si="26"/>
        <v>4</v>
      </c>
      <c r="J163" s="63">
        <v>1300</v>
      </c>
      <c r="M163" t="str">
        <f t="shared" si="21"/>
        <v xml:space="preserve"> (END 3Q)</v>
      </c>
    </row>
    <row r="164" spans="1:13" ht="15.75" thickBot="1" x14ac:dyDescent="0.3">
      <c r="A164" s="2">
        <f ca="1">IF(ISBLANK(D164),"",COUNTA($B$2:B164))</f>
        <v>163</v>
      </c>
      <c r="B164" s="2">
        <f t="shared" ca="1" si="22"/>
        <v>2970</v>
      </c>
      <c r="C164" s="4">
        <f t="shared" ca="1" si="20"/>
        <v>3300</v>
      </c>
      <c r="D164" s="39" t="s">
        <v>1100</v>
      </c>
      <c r="F164">
        <f t="shared" ca="1" si="23"/>
        <v>75</v>
      </c>
      <c r="G164" s="2" t="str">
        <f t="shared" ca="1" si="24"/>
        <v>1ST - ATL FALCONS, 2ND - CAR PANTHERS, 3RD - TB BUCCANEERS, 4TH - NO SAINTS</v>
      </c>
      <c r="H164" s="2">
        <f t="shared" ca="1" si="25"/>
        <v>6000</v>
      </c>
      <c r="I164">
        <f t="shared" si="26"/>
        <v>71</v>
      </c>
      <c r="J164" s="63" t="s">
        <v>1213</v>
      </c>
      <c r="M164" t="str">
        <f t="shared" si="21"/>
        <v xml:space="preserve"> (END 3Q)</v>
      </c>
    </row>
    <row r="165" spans="1:13" ht="15.75" thickBot="1" x14ac:dyDescent="0.3">
      <c r="A165" s="2">
        <f ca="1">IF(ISBLANK(D165),"",COUNTA($B$2:B165))</f>
        <v>164</v>
      </c>
      <c r="B165" s="2">
        <f t="shared" ca="1" si="22"/>
        <v>405</v>
      </c>
      <c r="C165" s="4">
        <f t="shared" ca="1" si="20"/>
        <v>450</v>
      </c>
      <c r="D165" s="39" t="s">
        <v>1101</v>
      </c>
      <c r="F165">
        <f t="shared" ca="1" si="23"/>
        <v>75</v>
      </c>
      <c r="G165" s="2" t="str">
        <f t="shared" ca="1" si="24"/>
        <v>1ST - ATL FALCONS, 2ND - TB BUCCANEERS, 3RD - CAR PANTHERS, 4TH - NO SAINTS</v>
      </c>
      <c r="H165" s="2">
        <f t="shared" ca="1" si="25"/>
        <v>7500</v>
      </c>
      <c r="I165">
        <f t="shared" si="26"/>
        <v>4</v>
      </c>
      <c r="J165" s="63">
        <v>1500</v>
      </c>
      <c r="M165" t="str">
        <f t="shared" si="21"/>
        <v xml:space="preserve"> (END 3Q)</v>
      </c>
    </row>
    <row r="166" spans="1:13" ht="15.75" thickBot="1" x14ac:dyDescent="0.3">
      <c r="A166" s="2">
        <f ca="1">IF(ISBLANK(D166),"",COUNTA($B$2:B166))</f>
        <v>165</v>
      </c>
      <c r="B166" s="2">
        <f t="shared" ca="1" si="22"/>
        <v>1080</v>
      </c>
      <c r="C166" s="4">
        <f t="shared" ca="1" si="20"/>
        <v>1200</v>
      </c>
      <c r="D166" s="39" t="s">
        <v>1102</v>
      </c>
      <c r="F166">
        <f t="shared" ca="1" si="23"/>
        <v>75</v>
      </c>
      <c r="G166" s="2" t="str">
        <f t="shared" ca="1" si="24"/>
        <v>1ST - CAR PANTHERS, 2ND - NO SAINTS, 3RD - ATL FALCONS, 4TH - TB BUCCANEERS</v>
      </c>
      <c r="H166" s="2">
        <f t="shared" ca="1" si="25"/>
        <v>850</v>
      </c>
      <c r="I166">
        <f t="shared" si="26"/>
        <v>71</v>
      </c>
      <c r="J166" s="63" t="s">
        <v>1214</v>
      </c>
      <c r="M166" t="str">
        <f t="shared" si="21"/>
        <v xml:space="preserve"> (END 3Q)</v>
      </c>
    </row>
    <row r="167" spans="1:13" ht="15.75" thickBot="1" x14ac:dyDescent="0.3">
      <c r="A167" s="2">
        <f ca="1">IF(ISBLANK(D167),"",COUNTA($B$2:B167))</f>
        <v>166</v>
      </c>
      <c r="B167" s="2">
        <f t="shared" ca="1" si="22"/>
        <v>495</v>
      </c>
      <c r="C167" s="4">
        <f t="shared" ca="1" si="20"/>
        <v>550</v>
      </c>
      <c r="D167" s="39" t="s">
        <v>1103</v>
      </c>
      <c r="F167">
        <f t="shared" ca="1" si="23"/>
        <v>75</v>
      </c>
      <c r="G167" s="2" t="str">
        <f t="shared" ca="1" si="24"/>
        <v>1ST - CAR PANTHERS, 2ND - ATL FALCONS, 3RD - NO SAINTS, 4TH - TB BUCCANEERS</v>
      </c>
      <c r="H167" s="2">
        <f t="shared" ca="1" si="25"/>
        <v>1400</v>
      </c>
      <c r="I167">
        <f t="shared" si="26"/>
        <v>4</v>
      </c>
      <c r="J167" s="63">
        <v>1600</v>
      </c>
      <c r="M167" t="str">
        <f t="shared" si="21"/>
        <v xml:space="preserve"> (END 3Q)</v>
      </c>
    </row>
    <row r="168" spans="1:13" ht="15.75" thickBot="1" x14ac:dyDescent="0.3">
      <c r="A168" s="2">
        <f ca="1">IF(ISBLANK(D168),"",COUNTA($B$2:B168))</f>
        <v>167</v>
      </c>
      <c r="B168" s="2">
        <f t="shared" ca="1" si="22"/>
        <v>1080</v>
      </c>
      <c r="C168" s="4">
        <f t="shared" ca="1" si="20"/>
        <v>1200</v>
      </c>
      <c r="D168" s="39" t="s">
        <v>1104</v>
      </c>
      <c r="F168">
        <f t="shared" ca="1" si="23"/>
        <v>75</v>
      </c>
      <c r="G168" s="2" t="str">
        <f t="shared" ca="1" si="24"/>
        <v>1ST - CAR PANTHERS, 2ND - NO SAINTS, 3RD - TB BUCCANEERS, 4TH - ATL FALCONS</v>
      </c>
      <c r="H168" s="2">
        <f t="shared" ca="1" si="25"/>
        <v>2200</v>
      </c>
      <c r="I168">
        <f t="shared" si="26"/>
        <v>71</v>
      </c>
      <c r="J168" s="63" t="s">
        <v>1215</v>
      </c>
      <c r="M168" t="str">
        <f t="shared" si="21"/>
        <v xml:space="preserve"> (END 3Q)</v>
      </c>
    </row>
    <row r="169" spans="1:13" ht="15.75" thickBot="1" x14ac:dyDescent="0.3">
      <c r="A169" s="2">
        <f ca="1">IF(ISBLANK(D169),"",COUNTA($B$2:B169))</f>
        <v>168</v>
      </c>
      <c r="B169" s="2">
        <f t="shared" ca="1" si="22"/>
        <v>1440</v>
      </c>
      <c r="C169" s="4">
        <f t="shared" ca="1" si="20"/>
        <v>1600</v>
      </c>
      <c r="D169" s="39" t="s">
        <v>1105</v>
      </c>
      <c r="F169">
        <f t="shared" ca="1" si="23"/>
        <v>75</v>
      </c>
      <c r="G169" s="2" t="str">
        <f t="shared" ca="1" si="24"/>
        <v>1ST - CAR PANTHERS, 2ND - TB BUCCANEERS, 3RD - NO SAINTS, 4TH - ATL FALCONS</v>
      </c>
      <c r="H169" s="2">
        <f t="shared" ca="1" si="25"/>
        <v>3300</v>
      </c>
      <c r="I169">
        <f t="shared" si="26"/>
        <v>3</v>
      </c>
      <c r="J169" s="63">
        <v>650</v>
      </c>
      <c r="M169" t="str">
        <f t="shared" si="21"/>
        <v xml:space="preserve"> (END 3Q)</v>
      </c>
    </row>
    <row r="170" spans="1:13" ht="15.75" thickBot="1" x14ac:dyDescent="0.3">
      <c r="A170" s="2">
        <f ca="1">IF(ISBLANK(D170),"",COUNTA($B$2:B170))</f>
        <v>169</v>
      </c>
      <c r="B170" s="2">
        <f t="shared" ca="1" si="22"/>
        <v>1620</v>
      </c>
      <c r="C170" s="4">
        <f t="shared" ca="1" si="20"/>
        <v>1800</v>
      </c>
      <c r="D170" s="39" t="s">
        <v>1106</v>
      </c>
      <c r="F170">
        <f t="shared" ca="1" si="23"/>
        <v>75</v>
      </c>
      <c r="G170" s="2" t="str">
        <f t="shared" ca="1" si="24"/>
        <v>1ST - CAR PANTHERS, 2ND - ATL FALCONS, 3RD - TB BUCCANEERS, 4TH - NO SAINTS</v>
      </c>
      <c r="H170" s="2">
        <f t="shared" ca="1" si="25"/>
        <v>6600</v>
      </c>
      <c r="I170">
        <f t="shared" si="26"/>
        <v>71</v>
      </c>
      <c r="J170" s="63" t="s">
        <v>1216</v>
      </c>
      <c r="M170" t="str">
        <f t="shared" si="21"/>
        <v xml:space="preserve"> (END 3Q)</v>
      </c>
    </row>
    <row r="171" spans="1:13" ht="15.75" thickBot="1" x14ac:dyDescent="0.3">
      <c r="A171" s="2">
        <f ca="1">IF(ISBLANK(D171),"",COUNTA($B$2:B171))</f>
        <v>170</v>
      </c>
      <c r="B171" s="2">
        <f t="shared" ca="1" si="22"/>
        <v>7200</v>
      </c>
      <c r="C171" s="4">
        <f t="shared" ca="1" si="20"/>
        <v>8000</v>
      </c>
      <c r="D171" s="39" t="s">
        <v>1107</v>
      </c>
      <c r="F171">
        <f t="shared" ca="1" si="23"/>
        <v>75</v>
      </c>
      <c r="G171" s="2" t="str">
        <f t="shared" ca="1" si="24"/>
        <v>1ST - CAR PANTHERS, 2ND - TB BUCCANEERS, 3RD - ATL FALCONS, 4TH - NO SAINTS</v>
      </c>
      <c r="H171" s="2">
        <f t="shared" ca="1" si="25"/>
        <v>8000</v>
      </c>
      <c r="I171">
        <f t="shared" si="26"/>
        <v>4</v>
      </c>
      <c r="J171" s="63">
        <v>1300</v>
      </c>
      <c r="M171" t="str">
        <f t="shared" si="21"/>
        <v xml:space="preserve"> (END 3Q)</v>
      </c>
    </row>
    <row r="172" spans="1:13" ht="15.75" thickBot="1" x14ac:dyDescent="0.3">
      <c r="A172" s="2">
        <f ca="1">IF(ISBLANK(D172),"",COUNTA($B$2:B172))</f>
        <v>171</v>
      </c>
      <c r="B172" s="2">
        <f t="shared" ca="1" si="22"/>
        <v>3150</v>
      </c>
      <c r="C172" s="4">
        <f t="shared" ca="1" si="20"/>
        <v>3500</v>
      </c>
      <c r="D172" s="39" t="s">
        <v>1108</v>
      </c>
      <c r="F172">
        <f t="shared" ca="1" si="23"/>
        <v>75</v>
      </c>
      <c r="G172" s="2" t="str">
        <f t="shared" ca="1" si="24"/>
        <v>1ST - TB BUCCANEERS, 2ND - NO SAINTS, 3RD - ATL FALCONS, 4TH - CAR PANTHERS</v>
      </c>
      <c r="H172" s="2">
        <f t="shared" ca="1" si="25"/>
        <v>2800</v>
      </c>
      <c r="I172">
        <f t="shared" si="26"/>
        <v>71</v>
      </c>
      <c r="J172" s="63" t="s">
        <v>1217</v>
      </c>
      <c r="M172" t="str">
        <f t="shared" si="21"/>
        <v xml:space="preserve"> (END 3Q)</v>
      </c>
    </row>
    <row r="173" spans="1:13" ht="15.75" thickBot="1" x14ac:dyDescent="0.3">
      <c r="A173" s="2">
        <f ca="1">IF(ISBLANK(D173),"",COUNTA($B$2:B173))</f>
        <v>172</v>
      </c>
      <c r="B173" s="2">
        <f t="shared" ca="1" si="22"/>
        <v>7650</v>
      </c>
      <c r="C173" s="4">
        <f t="shared" ca="1" si="20"/>
        <v>8500</v>
      </c>
      <c r="D173" s="39" t="s">
        <v>1109</v>
      </c>
      <c r="F173">
        <f t="shared" ca="1" si="23"/>
        <v>75</v>
      </c>
      <c r="G173" s="2" t="str">
        <f t="shared" ca="1" si="24"/>
        <v>1ST - TB BUCCANEERS, 2ND - NO SAINTS, 3RD - CAR PANTHERS, 4TH - ATL FALCONS</v>
      </c>
      <c r="H173" s="2">
        <f t="shared" ca="1" si="25"/>
        <v>2800</v>
      </c>
      <c r="I173">
        <f t="shared" si="26"/>
        <v>4</v>
      </c>
      <c r="J173" s="63">
        <v>1800</v>
      </c>
      <c r="M173" t="str">
        <f t="shared" si="21"/>
        <v xml:space="preserve"> (END 3Q)</v>
      </c>
    </row>
    <row r="174" spans="1:13" ht="15.75" thickBot="1" x14ac:dyDescent="0.3">
      <c r="A174" s="2">
        <f ca="1">IF(ISBLANK(D174),"",COUNTA($B$2:B174))</f>
        <v>173</v>
      </c>
      <c r="B174" s="2">
        <f t="shared" ca="1" si="22"/>
        <v>3600</v>
      </c>
      <c r="C174" s="4">
        <f t="shared" ca="1" si="20"/>
        <v>4000</v>
      </c>
      <c r="D174" s="39" t="s">
        <v>1110</v>
      </c>
      <c r="F174">
        <f t="shared" ca="1" si="23"/>
        <v>75</v>
      </c>
      <c r="G174" s="2" t="str">
        <f t="shared" ca="1" si="24"/>
        <v>1ST - TB BUCCANEERS, 2ND - ATL FALCONS, 3RD - NO SAINTS, 4TH - CAR PANTHERS</v>
      </c>
      <c r="H174" s="2">
        <f t="shared" ca="1" si="25"/>
        <v>3500</v>
      </c>
      <c r="I174">
        <f t="shared" si="26"/>
        <v>71</v>
      </c>
      <c r="J174" s="63" t="s">
        <v>1218</v>
      </c>
      <c r="M174" t="str">
        <f t="shared" si="21"/>
        <v xml:space="preserve"> (END 3Q)</v>
      </c>
    </row>
    <row r="175" spans="1:13" ht="15.75" thickBot="1" x14ac:dyDescent="0.3">
      <c r="A175" s="2">
        <f ca="1">IF(ISBLANK(D175),"",COUNTA($B$2:B175))</f>
        <v>174</v>
      </c>
      <c r="B175" s="2">
        <f t="shared" ca="1" si="22"/>
        <v>2520</v>
      </c>
      <c r="C175" s="4">
        <f t="shared" ca="1" si="20"/>
        <v>2800</v>
      </c>
      <c r="D175" s="39" t="s">
        <v>1111</v>
      </c>
      <c r="F175">
        <f t="shared" ca="1" si="23"/>
        <v>75</v>
      </c>
      <c r="G175" s="2" t="str">
        <f t="shared" ca="1" si="24"/>
        <v>1ST - TB BUCCANEERS, 2ND - CAR PANTHERS, 3RD - NO SAINTS, 4TH - ATL FALCONS</v>
      </c>
      <c r="H175" s="2">
        <f t="shared" ca="1" si="25"/>
        <v>4000</v>
      </c>
      <c r="I175">
        <f t="shared" si="26"/>
        <v>4</v>
      </c>
      <c r="J175" s="63">
        <v>3500</v>
      </c>
      <c r="M175" t="str">
        <f t="shared" si="21"/>
        <v xml:space="preserve"> (END 3Q)</v>
      </c>
    </row>
    <row r="176" spans="1:13" ht="15.75" thickBot="1" x14ac:dyDescent="0.3">
      <c r="A176" s="2">
        <f ca="1">IF(ISBLANK(D176),"",COUNTA($B$2:B176))</f>
        <v>175</v>
      </c>
      <c r="B176" s="2">
        <f t="shared" ca="1" si="22"/>
        <v>2520</v>
      </c>
      <c r="C176" s="4">
        <f t="shared" ca="1" si="20"/>
        <v>2800</v>
      </c>
      <c r="D176" s="39" t="s">
        <v>1112</v>
      </c>
      <c r="F176">
        <f t="shared" ca="1" si="23"/>
        <v>75</v>
      </c>
      <c r="G176" s="2" t="str">
        <f t="shared" ca="1" si="24"/>
        <v>1ST - TB BUCCANEERS, 2ND - ATL FALCONS, 3RD - CAR PANTHERS, 4TH - NO SAINTS</v>
      </c>
      <c r="H176" s="2">
        <f t="shared" ca="1" si="25"/>
        <v>8000</v>
      </c>
      <c r="I176">
        <f t="shared" si="26"/>
        <v>71</v>
      </c>
      <c r="J176" s="63" t="s">
        <v>1219</v>
      </c>
      <c r="M176" t="str">
        <f t="shared" si="21"/>
        <v xml:space="preserve"> (END 3Q)</v>
      </c>
    </row>
    <row r="177" spans="1:13" ht="15.75" thickBot="1" x14ac:dyDescent="0.3">
      <c r="A177" s="2">
        <f ca="1">IF(ISBLANK(D177),"",COUNTA($B$2:B177))</f>
        <v>176</v>
      </c>
      <c r="B177" s="2">
        <f t="shared" ca="1" si="22"/>
        <v>-25</v>
      </c>
      <c r="C177" s="4">
        <f t="shared" ca="1" si="20"/>
        <v>-23</v>
      </c>
      <c r="D177" t="s">
        <v>92</v>
      </c>
      <c r="F177">
        <f t="shared" ca="1" si="23"/>
        <v>75</v>
      </c>
      <c r="G177" s="2" t="str">
        <f t="shared" ca="1" si="24"/>
        <v>1ST - TB BUCCANEERS, 2ND - CAR PANTHERS, 3RD - ATL FALCONS, 4TH - NO SAINTS</v>
      </c>
      <c r="H177" s="2">
        <f t="shared" ca="1" si="25"/>
        <v>8500</v>
      </c>
      <c r="I177">
        <f t="shared" si="26"/>
        <v>4</v>
      </c>
      <c r="J177" s="63">
        <v>8000</v>
      </c>
      <c r="M177" t="str">
        <f t="shared" si="21"/>
        <v xml:space="preserve"> (END 3Q)</v>
      </c>
    </row>
    <row r="178" spans="1:13" ht="15.75" thickBot="1" x14ac:dyDescent="0.3">
      <c r="A178" s="2">
        <f ca="1">IF(ISBLANK(D178),"",COUNTA($B$2:B178))</f>
        <v>177</v>
      </c>
      <c r="B178" s="2">
        <f t="shared" ca="1" si="22"/>
        <v>10000</v>
      </c>
      <c r="C178" s="4">
        <f t="shared" ca="1" si="20"/>
        <v>75000</v>
      </c>
      <c r="D178" s="39" t="s">
        <v>1113</v>
      </c>
      <c r="F178">
        <f t="shared" ca="1" si="23"/>
        <v>30</v>
      </c>
      <c r="G178" s="2" t="str">
        <f t="shared" ca="1" si="24"/>
        <v>NFL FUTURES 2023/24 - NFC WEST</v>
      </c>
      <c r="H178" s="2" t="str">
        <f t="shared" ca="1" si="25"/>
        <v>**</v>
      </c>
      <c r="I178">
        <f t="shared" si="26"/>
        <v>71</v>
      </c>
      <c r="J178" s="63" t="s">
        <v>1220</v>
      </c>
      <c r="M178" t="str">
        <f t="shared" si="21"/>
        <v xml:space="preserve"> (END 3Q)</v>
      </c>
    </row>
    <row r="179" spans="1:13" ht="15.75" thickBot="1" x14ac:dyDescent="0.3">
      <c r="A179" s="2">
        <f ca="1">IF(ISBLANK(D179),"",COUNTA($B$2:B179))</f>
        <v>178</v>
      </c>
      <c r="B179" s="2">
        <f t="shared" ca="1" si="22"/>
        <v>10000</v>
      </c>
      <c r="C179" s="4">
        <f t="shared" ca="1" si="20"/>
        <v>30000</v>
      </c>
      <c r="D179" s="39" t="s">
        <v>1114</v>
      </c>
      <c r="F179">
        <f t="shared" ca="1" si="23"/>
        <v>70</v>
      </c>
      <c r="G179" s="2" t="str">
        <f t="shared" ca="1" si="24"/>
        <v>1ST - SF 49ERS, 2ND - SEA SEAHAWKS, 3RD - LA RAMS, 4TH - ARZ CARDINALS</v>
      </c>
      <c r="H179" s="2">
        <f t="shared" ca="1" si="25"/>
        <v>150</v>
      </c>
      <c r="I179">
        <f t="shared" si="26"/>
        <v>5</v>
      </c>
      <c r="J179" s="63">
        <v>12500</v>
      </c>
      <c r="M179" t="str">
        <f t="shared" si="21"/>
        <v xml:space="preserve"> (END 3Q)</v>
      </c>
    </row>
    <row r="180" spans="1:13" ht="15.75" thickBot="1" x14ac:dyDescent="0.3">
      <c r="A180" s="2">
        <f ca="1">IF(ISBLANK(D180),"",COUNTA($B$2:B180))</f>
        <v>179</v>
      </c>
      <c r="B180" s="2">
        <f t="shared" ca="1" si="22"/>
        <v>10000</v>
      </c>
      <c r="C180" s="4">
        <f t="shared" ca="1" si="20"/>
        <v>60000</v>
      </c>
      <c r="D180" s="39" t="s">
        <v>1115</v>
      </c>
      <c r="F180">
        <f t="shared" ca="1" si="23"/>
        <v>70</v>
      </c>
      <c r="G180" s="2" t="str">
        <f t="shared" ca="1" si="24"/>
        <v>1ST - SF 49ERS, 2ND - LA RAMS, 3RD - SEA SEAHAWKS, 4TH - ARZ CARDINALS</v>
      </c>
      <c r="H180" s="2">
        <f t="shared" ca="1" si="25"/>
        <v>300</v>
      </c>
      <c r="I180">
        <f t="shared" si="26"/>
        <v>71</v>
      </c>
      <c r="J180" s="63" t="s">
        <v>1221</v>
      </c>
      <c r="M180" t="str">
        <f t="shared" si="21"/>
        <v xml:space="preserve"> (END 3Q)</v>
      </c>
    </row>
    <row r="181" spans="1:13" ht="15.75" thickBot="1" x14ac:dyDescent="0.3">
      <c r="A181" s="2">
        <f ca="1">IF(ISBLANK(D181),"",COUNTA($B$2:B181))</f>
        <v>180</v>
      </c>
      <c r="B181" s="2">
        <f t="shared" ca="1" si="22"/>
        <v>10000</v>
      </c>
      <c r="C181" s="4">
        <f t="shared" ca="1" si="20"/>
        <v>15000</v>
      </c>
      <c r="D181" s="39" t="s">
        <v>1116</v>
      </c>
      <c r="F181">
        <f t="shared" ca="1" si="23"/>
        <v>70</v>
      </c>
      <c r="G181" s="2" t="str">
        <f t="shared" ca="1" si="24"/>
        <v>1ST - SF 49ERS, 2ND - SEA SEAHAWKS, 3RD - ARZ CARDINALS, 4TH - LA RAMS</v>
      </c>
      <c r="H181" s="2">
        <f t="shared" ca="1" si="25"/>
        <v>1600</v>
      </c>
      <c r="I181">
        <f t="shared" si="26"/>
        <v>4</v>
      </c>
      <c r="J181" s="63">
        <v>1100</v>
      </c>
      <c r="M181" t="str">
        <f t="shared" si="21"/>
        <v xml:space="preserve"> (END 3Q)</v>
      </c>
    </row>
    <row r="182" spans="1:13" ht="15.75" thickBot="1" x14ac:dyDescent="0.3">
      <c r="A182" s="2">
        <f ca="1">IF(ISBLANK(D182),"",COUNTA($B$2:B182))</f>
        <v>181</v>
      </c>
      <c r="B182" s="2">
        <f t="shared" ca="1" si="22"/>
        <v>10000</v>
      </c>
      <c r="C182" s="4">
        <f t="shared" ca="1" si="20"/>
        <v>17500</v>
      </c>
      <c r="D182" s="39" t="s">
        <v>1117</v>
      </c>
      <c r="F182">
        <f t="shared" ca="1" si="23"/>
        <v>70</v>
      </c>
      <c r="G182" s="2" t="str">
        <f t="shared" ca="1" si="24"/>
        <v>1ST - SF 49ERS, 2ND - ARZ CARDINALS, 3RD - SEA SEAHAWKS, 4TH - LA RAMS</v>
      </c>
      <c r="H182" s="2">
        <f t="shared" ca="1" si="25"/>
        <v>4000</v>
      </c>
      <c r="I182">
        <f t="shared" si="26"/>
        <v>71</v>
      </c>
      <c r="J182" s="63" t="s">
        <v>1222</v>
      </c>
      <c r="M182" t="str">
        <f t="shared" si="21"/>
        <v xml:space="preserve"> (END 3Q)</v>
      </c>
    </row>
    <row r="183" spans="1:13" ht="15.75" thickBot="1" x14ac:dyDescent="0.3">
      <c r="A183" s="2">
        <f ca="1">IF(ISBLANK(D183),"",COUNTA($B$2:B183))</f>
        <v>182</v>
      </c>
      <c r="B183" s="2">
        <f t="shared" ca="1" si="22"/>
        <v>9000</v>
      </c>
      <c r="C183" s="4">
        <f t="shared" ca="1" si="20"/>
        <v>10000</v>
      </c>
      <c r="D183" s="39" t="s">
        <v>1118</v>
      </c>
      <c r="F183">
        <f t="shared" ca="1" si="23"/>
        <v>70</v>
      </c>
      <c r="G183" s="2" t="str">
        <f t="shared" ca="1" si="24"/>
        <v>1ST - SF 49ERS, 2ND - LA RAMS, 3RD - ARZ CARDINALS, 4TH - SEA SEAHAWKS</v>
      </c>
      <c r="H183" s="2">
        <f t="shared" ca="1" si="25"/>
        <v>5000</v>
      </c>
      <c r="I183">
        <f t="shared" si="26"/>
        <v>4</v>
      </c>
      <c r="J183" s="63">
        <v>2200</v>
      </c>
      <c r="M183" t="str">
        <f t="shared" si="21"/>
        <v xml:space="preserve"> (END 3Q)</v>
      </c>
    </row>
    <row r="184" spans="1:13" ht="15.75" thickBot="1" x14ac:dyDescent="0.3">
      <c r="A184" s="2">
        <f ca="1">IF(ISBLANK(D184),"",COUNTA($B$2:B184))</f>
        <v>183</v>
      </c>
      <c r="B184" s="2">
        <f t="shared" ca="1" si="22"/>
        <v>10000</v>
      </c>
      <c r="C184" s="4">
        <f t="shared" ca="1" si="20"/>
        <v>60000</v>
      </c>
      <c r="D184" s="39" t="s">
        <v>1119</v>
      </c>
      <c r="F184">
        <f t="shared" ca="1" si="23"/>
        <v>70</v>
      </c>
      <c r="G184" s="2" t="str">
        <f t="shared" ca="1" si="24"/>
        <v>1ST - SF 49ERS, 2ND - ARZ CARDINALS, 3RD - LA RAMS, 4TH - SEA SEAHAWKS</v>
      </c>
      <c r="H184" s="2">
        <f t="shared" ca="1" si="25"/>
        <v>7500</v>
      </c>
      <c r="I184">
        <f t="shared" si="26"/>
        <v>71</v>
      </c>
      <c r="J184" s="63" t="s">
        <v>1223</v>
      </c>
      <c r="M184" t="str">
        <f t="shared" si="21"/>
        <v xml:space="preserve"> (END 3Q)</v>
      </c>
    </row>
    <row r="185" spans="1:13" ht="15.75" thickBot="1" x14ac:dyDescent="0.3">
      <c r="A185" s="2">
        <f ca="1">IF(ISBLANK(D185),"",COUNTA($B$2:B185))</f>
        <v>184</v>
      </c>
      <c r="B185" s="2">
        <f t="shared" ca="1" si="22"/>
        <v>10000</v>
      </c>
      <c r="C185" s="4">
        <f t="shared" ca="1" si="20"/>
        <v>30000</v>
      </c>
      <c r="D185" s="39" t="s">
        <v>1120</v>
      </c>
      <c r="F185">
        <f t="shared" ca="1" si="23"/>
        <v>70</v>
      </c>
      <c r="G185" s="2" t="str">
        <f t="shared" ca="1" si="24"/>
        <v>1ST - SEA SEAHAWKS, 2ND - SF 49ERS, 3RD - LA RAMS, 4TH - ARZ CARDINALS</v>
      </c>
      <c r="H185" s="2">
        <f t="shared" ca="1" si="25"/>
        <v>333</v>
      </c>
      <c r="I185">
        <f t="shared" si="26"/>
        <v>4</v>
      </c>
      <c r="J185" s="63">
        <v>3000</v>
      </c>
      <c r="M185" t="str">
        <f t="shared" si="21"/>
        <v xml:space="preserve"> (END 3Q)</v>
      </c>
    </row>
    <row r="186" spans="1:13" ht="15.75" thickBot="1" x14ac:dyDescent="0.3">
      <c r="A186" s="2">
        <f ca="1">IF(ISBLANK(D186),"",COUNTA($B$2:B186))</f>
        <v>185</v>
      </c>
      <c r="B186" s="2">
        <f t="shared" ca="1" si="22"/>
        <v>10000</v>
      </c>
      <c r="C186" s="4">
        <f t="shared" ca="1" si="20"/>
        <v>40000</v>
      </c>
      <c r="D186" s="39" t="s">
        <v>1121</v>
      </c>
      <c r="F186">
        <f t="shared" ca="1" si="23"/>
        <v>70</v>
      </c>
      <c r="G186" s="2" t="str">
        <f t="shared" ca="1" si="24"/>
        <v>1ST - SEA SEAHAWKS, 2ND - LA RAMS, 3RD - SF 49ERS, 4TH - ARZ CARDINALS</v>
      </c>
      <c r="H186" s="2">
        <f t="shared" ca="1" si="25"/>
        <v>1400</v>
      </c>
      <c r="I186">
        <f t="shared" si="26"/>
        <v>71</v>
      </c>
      <c r="J186" s="63" t="s">
        <v>1224</v>
      </c>
      <c r="M186" t="str">
        <f t="shared" si="21"/>
        <v xml:space="preserve"> (END 3Q)</v>
      </c>
    </row>
    <row r="187" spans="1:13" ht="15.75" thickBot="1" x14ac:dyDescent="0.3">
      <c r="A187" s="2">
        <f ca="1">IF(ISBLANK(D187),"",COUNTA($B$2:B187))</f>
        <v>186</v>
      </c>
      <c r="B187" s="2">
        <f t="shared" ca="1" si="22"/>
        <v>1440</v>
      </c>
      <c r="C187" s="4">
        <f t="shared" ca="1" si="20"/>
        <v>1600</v>
      </c>
      <c r="D187" s="39" t="s">
        <v>1122</v>
      </c>
      <c r="F187">
        <f t="shared" ca="1" si="23"/>
        <v>70</v>
      </c>
      <c r="G187" s="2" t="str">
        <f t="shared" ca="1" si="24"/>
        <v>1ST - SEA SEAHAWKS, 2ND - SF 49ERS, 3RD - ARZ CARDINALS, 4TH - LA RAMS</v>
      </c>
      <c r="H187" s="2">
        <f t="shared" ca="1" si="25"/>
        <v>3000</v>
      </c>
      <c r="I187">
        <f t="shared" si="26"/>
        <v>4</v>
      </c>
      <c r="J187" s="63">
        <v>6600</v>
      </c>
      <c r="M187" t="str">
        <f t="shared" si="21"/>
        <v xml:space="preserve"> (END 3Q)</v>
      </c>
    </row>
    <row r="188" spans="1:13" ht="15.75" thickBot="1" x14ac:dyDescent="0.3">
      <c r="A188" s="2">
        <f ca="1">IF(ISBLANK(D188),"",COUNTA($B$2:B188))</f>
        <v>187</v>
      </c>
      <c r="B188" s="2">
        <f t="shared" ca="1" si="22"/>
        <v>9000</v>
      </c>
      <c r="C188" s="4">
        <f t="shared" ca="1" si="20"/>
        <v>10000</v>
      </c>
      <c r="D188" s="39" t="s">
        <v>1123</v>
      </c>
      <c r="F188">
        <f t="shared" ca="1" si="23"/>
        <v>70</v>
      </c>
      <c r="G188" s="2" t="str">
        <f t="shared" ca="1" si="24"/>
        <v>1ST - SEA SEAHAWKS, 2ND - ARZ CARDINALS, 3RD - SF 49ERS, 4TH - LA RAMS</v>
      </c>
      <c r="H188" s="2">
        <f t="shared" ca="1" si="25"/>
        <v>12500</v>
      </c>
      <c r="I188">
        <f t="shared" si="26"/>
        <v>71</v>
      </c>
      <c r="J188" s="63" t="s">
        <v>1225</v>
      </c>
      <c r="M188" t="str">
        <f t="shared" si="21"/>
        <v xml:space="preserve"> (END 3Q)</v>
      </c>
    </row>
    <row r="189" spans="1:13" ht="15.75" thickBot="1" x14ac:dyDescent="0.3">
      <c r="A189" s="2">
        <f ca="1">IF(ISBLANK(D189),"",COUNTA($B$2:B189))</f>
        <v>188</v>
      </c>
      <c r="B189" s="2">
        <f t="shared" ca="1" si="22"/>
        <v>630</v>
      </c>
      <c r="C189" s="4">
        <f t="shared" ca="1" si="20"/>
        <v>700</v>
      </c>
      <c r="D189" s="39" t="s">
        <v>1124</v>
      </c>
      <c r="F189">
        <f t="shared" ca="1" si="23"/>
        <v>70</v>
      </c>
      <c r="G189" s="2" t="str">
        <f t="shared" ca="1" si="24"/>
        <v>1ST - SEA SEAHAWKS, 2ND - LA RAMS, 3RD - ARZ CARDINALS, 4TH - SF 49ERS</v>
      </c>
      <c r="H189" s="2">
        <f t="shared" ca="1" si="25"/>
        <v>35000</v>
      </c>
      <c r="I189">
        <f t="shared" si="26"/>
        <v>5</v>
      </c>
      <c r="J189" s="63">
        <v>10000</v>
      </c>
      <c r="M189" t="str">
        <f t="shared" si="21"/>
        <v xml:space="preserve"> (END 3Q)</v>
      </c>
    </row>
    <row r="190" spans="1:13" ht="15.75" thickBot="1" x14ac:dyDescent="0.3">
      <c r="A190" s="2">
        <f ca="1">IF(ISBLANK(D190),"",COUNTA($B$2:B190))</f>
        <v>189</v>
      </c>
      <c r="B190" s="2">
        <f t="shared" ca="1" si="22"/>
        <v>10000</v>
      </c>
      <c r="C190" s="4">
        <f t="shared" ca="1" si="20"/>
        <v>50000</v>
      </c>
      <c r="D190" s="39" t="s">
        <v>1125</v>
      </c>
      <c r="F190">
        <f t="shared" ca="1" si="23"/>
        <v>70</v>
      </c>
      <c r="G190" s="2" t="str">
        <f t="shared" ca="1" si="24"/>
        <v>1ST - SEA SEAHAWKS, 2ND - ARZ CARDINALS, 3RD - LA RAMS, 4TH - SF 49ERS</v>
      </c>
      <c r="H190" s="2">
        <f t="shared" ca="1" si="25"/>
        <v>50000</v>
      </c>
      <c r="I190">
        <f t="shared" si="26"/>
        <v>71</v>
      </c>
      <c r="J190" s="63" t="s">
        <v>1226</v>
      </c>
      <c r="M190" t="str">
        <f t="shared" si="21"/>
        <v xml:space="preserve"> (END 3Q)</v>
      </c>
    </row>
    <row r="191" spans="1:13" ht="15.75" thickBot="1" x14ac:dyDescent="0.3">
      <c r="A191" s="2">
        <f ca="1">IF(ISBLANK(D191),"",COUNTA($B$2:B191))</f>
        <v>190</v>
      </c>
      <c r="B191" s="2">
        <f t="shared" ca="1" si="22"/>
        <v>10000</v>
      </c>
      <c r="C191" s="4">
        <f t="shared" ca="1" si="20"/>
        <v>12500</v>
      </c>
      <c r="D191" s="39" t="s">
        <v>1126</v>
      </c>
      <c r="F191">
        <f t="shared" ca="1" si="23"/>
        <v>70</v>
      </c>
      <c r="G191" s="2" t="str">
        <f t="shared" ca="1" si="24"/>
        <v>1ST - LA RAMS, 2ND - SF 49ERS, 3RD - SEA SEAHAWKS, 4TH - ARZ CARDINALS</v>
      </c>
      <c r="H191" s="2">
        <f t="shared" ca="1" si="25"/>
        <v>700</v>
      </c>
      <c r="I191">
        <f t="shared" si="26"/>
        <v>5</v>
      </c>
      <c r="J191" s="63">
        <v>12500</v>
      </c>
      <c r="M191" t="str">
        <f t="shared" si="21"/>
        <v xml:space="preserve"> (END 3Q)</v>
      </c>
    </row>
    <row r="192" spans="1:13" ht="15.75" thickBot="1" x14ac:dyDescent="0.3">
      <c r="A192" s="2">
        <f ca="1">IF(ISBLANK(D192),"",COUNTA($B$2:B192))</f>
        <v>191</v>
      </c>
      <c r="B192" s="2">
        <f t="shared" ca="1" si="22"/>
        <v>10000</v>
      </c>
      <c r="C192" s="4">
        <f t="shared" ref="C192:C193" ca="1" si="27">IF(ISERROR(_xlfn.NUMBERVALUE(VLOOKUP(D192,G:H,2,0))),"NO",_xlfn.NUMBERVALUE(VLOOKUP(D192,G:H,2,0)))</f>
        <v>35000</v>
      </c>
      <c r="D192" s="39" t="s">
        <v>1127</v>
      </c>
      <c r="F192">
        <f t="shared" ca="1" si="23"/>
        <v>70</v>
      </c>
      <c r="G192" s="2" t="str">
        <f t="shared" ca="1" si="24"/>
        <v>1ST - LA RAMS, 2ND - SEA SEAHAWKS, 3RD - SF 49ERS, 4TH - ARZ CARDINALS</v>
      </c>
      <c r="H192" s="2">
        <f t="shared" ca="1" si="25"/>
        <v>1600</v>
      </c>
      <c r="I192">
        <f t="shared" si="26"/>
        <v>71</v>
      </c>
      <c r="J192" s="63" t="s">
        <v>1227</v>
      </c>
      <c r="M192" t="str">
        <f t="shared" si="21"/>
        <v xml:space="preserve"> (END 3Q)</v>
      </c>
    </row>
    <row r="193" spans="1:13" ht="15.75" thickBot="1" x14ac:dyDescent="0.3">
      <c r="A193" s="2">
        <f ca="1">IF(ISBLANK(D193),"",COUNTA($B$2:B193))</f>
        <v>192</v>
      </c>
      <c r="B193" s="2">
        <f t="shared" ca="1" si="22"/>
        <v>1260</v>
      </c>
      <c r="C193" s="4">
        <f t="shared" ca="1" si="27"/>
        <v>1400</v>
      </c>
      <c r="D193" s="39" t="s">
        <v>1128</v>
      </c>
      <c r="F193">
        <f t="shared" ca="1" si="23"/>
        <v>70</v>
      </c>
      <c r="G193" s="2" t="str">
        <f t="shared" ca="1" si="24"/>
        <v>1ST - LA RAMS, 2ND - SF 49ERS, 3RD - ARZ CARDINALS, 4TH - SEA SEAHAWKS</v>
      </c>
      <c r="H193" s="2">
        <f t="shared" ca="1" si="25"/>
        <v>10000</v>
      </c>
      <c r="I193">
        <f t="shared" si="26"/>
        <v>4</v>
      </c>
      <c r="J193" s="63">
        <v>2800</v>
      </c>
      <c r="M193" t="str">
        <f t="shared" si="21"/>
        <v xml:space="preserve"> (END 3Q)</v>
      </c>
    </row>
    <row r="194" spans="1:13" ht="15.75" thickBot="1" x14ac:dyDescent="0.3">
      <c r="A194" s="2">
        <f ca="1">IF(ISBLANK(D194),"",COUNTA($B$2:B194))</f>
        <v>193</v>
      </c>
      <c r="B194" s="2">
        <f t="shared" ca="1" si="22"/>
        <v>2700</v>
      </c>
      <c r="C194" s="4">
        <f t="shared" ref="C194:C257" ca="1" si="28">IF(ISERROR(_xlfn.NUMBERVALUE(VLOOKUP(D194,G:H,2,0))),"NO",_xlfn.NUMBERVALUE(VLOOKUP(D194,G:H,2,0)))</f>
        <v>3000</v>
      </c>
      <c r="D194" s="39" t="s">
        <v>1129</v>
      </c>
      <c r="F194">
        <f t="shared" ca="1" si="23"/>
        <v>70</v>
      </c>
      <c r="G194" s="2" t="str">
        <f t="shared" ca="1" si="24"/>
        <v>1ST - LA RAMS, 2ND - ARZ CARDINALS, 3RD - SF 49ERS, 4TH - SEA SEAHAWKS</v>
      </c>
      <c r="H194" s="2">
        <f t="shared" ca="1" si="25"/>
        <v>30000</v>
      </c>
      <c r="I194">
        <f t="shared" si="26"/>
        <v>71</v>
      </c>
      <c r="J194" s="63" t="s">
        <v>1228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>
        <f ca="1">IF(ISBLANK(D195),"",COUNTA($B$2:B195))</f>
        <v>194</v>
      </c>
      <c r="B195" s="2">
        <f t="shared" ref="B195:B258" ca="1" si="30">IF(C195="NO","0",IF(C195&gt;=11000,10000,ROUND(IF((SIGN(C195)=-1),C195*(1+$E$1/100),C195*(1-$E$1/100)),0)))</f>
        <v>300</v>
      </c>
      <c r="C195" s="4">
        <f t="shared" ca="1" si="28"/>
        <v>333</v>
      </c>
      <c r="D195" s="39" t="s">
        <v>1130</v>
      </c>
      <c r="F195">
        <f t="shared" ref="F195:F258" ca="1" si="31">+LEN(G195)</f>
        <v>70</v>
      </c>
      <c r="G195" s="2" t="str">
        <f t="shared" ref="G195:G258" ca="1" si="32">UPPER(OFFSET(J194,(ROW()-1),0))</f>
        <v>1ST - LA RAMS, 2ND - SEA SEAHAWKS, 3RD - ARZ CARDINALS, 4TH - SF 49ERS</v>
      </c>
      <c r="H195" s="2">
        <f t="shared" ref="H195:H258" ca="1" si="33">OFFSET(J195,(ROW()-1),0)</f>
        <v>40000</v>
      </c>
      <c r="I195">
        <f t="shared" ref="I195:I258" si="34">+LEN(J195)</f>
        <v>4</v>
      </c>
      <c r="J195" s="63">
        <v>4000</v>
      </c>
      <c r="M195" t="str">
        <f t="shared" si="29"/>
        <v xml:space="preserve"> (END 3Q)</v>
      </c>
    </row>
    <row r="196" spans="1:13" ht="15.75" thickBot="1" x14ac:dyDescent="0.3">
      <c r="A196" s="2">
        <f ca="1">IF(ISBLANK(D196),"",COUNTA($B$2:B196))</f>
        <v>195</v>
      </c>
      <c r="B196" s="2">
        <f t="shared" ca="1" si="30"/>
        <v>6750</v>
      </c>
      <c r="C196" s="4">
        <f t="shared" ca="1" si="28"/>
        <v>7500</v>
      </c>
      <c r="D196" s="39" t="s">
        <v>1131</v>
      </c>
      <c r="F196">
        <f t="shared" ca="1" si="31"/>
        <v>70</v>
      </c>
      <c r="G196" s="2" t="str">
        <f t="shared" ca="1" si="32"/>
        <v>1ST - LA RAMS, 2ND - ARZ CARDINALS, 3RD - SEA SEAHAWKS, 4TH - SF 49ERS</v>
      </c>
      <c r="H196" s="2">
        <f t="shared" ca="1" si="33"/>
        <v>60000</v>
      </c>
      <c r="I196">
        <f t="shared" si="34"/>
        <v>71</v>
      </c>
      <c r="J196" s="63" t="s">
        <v>1229</v>
      </c>
      <c r="M196" t="str">
        <f t="shared" si="29"/>
        <v xml:space="preserve"> (END 3Q)</v>
      </c>
    </row>
    <row r="197" spans="1:13" ht="15.75" thickBot="1" x14ac:dyDescent="0.3">
      <c r="A197" s="2">
        <f ca="1">IF(ISBLANK(D197),"",COUNTA($B$2:B197))</f>
        <v>196</v>
      </c>
      <c r="B197" s="2">
        <f t="shared" ca="1" si="30"/>
        <v>3600</v>
      </c>
      <c r="C197" s="4">
        <f t="shared" ca="1" si="28"/>
        <v>4000</v>
      </c>
      <c r="D197" s="39" t="s">
        <v>1132</v>
      </c>
      <c r="F197">
        <f t="shared" ca="1" si="31"/>
        <v>70</v>
      </c>
      <c r="G197" s="2" t="str">
        <f t="shared" ca="1" si="32"/>
        <v>1ST - ARZ CARDINALS, 2ND - SF 49ERS, 3RD - SEA SEAHAWKS, 4TH - LA RAMS</v>
      </c>
      <c r="H197" s="2">
        <f t="shared" ca="1" si="33"/>
        <v>10000</v>
      </c>
      <c r="I197">
        <f t="shared" si="34"/>
        <v>4</v>
      </c>
      <c r="J197" s="63">
        <v>5000</v>
      </c>
      <c r="M197" t="str">
        <f t="shared" si="29"/>
        <v xml:space="preserve"> (END 3Q)</v>
      </c>
    </row>
    <row r="198" spans="1:13" ht="15.75" thickBot="1" x14ac:dyDescent="0.3">
      <c r="A198" s="2">
        <f ca="1">IF(ISBLANK(D198),"",COUNTA($B$2:B198))</f>
        <v>197</v>
      </c>
      <c r="B198" s="2">
        <f t="shared" ca="1" si="30"/>
        <v>4500</v>
      </c>
      <c r="C198" s="4">
        <f t="shared" ca="1" si="28"/>
        <v>5000</v>
      </c>
      <c r="D198" s="39" t="s">
        <v>1133</v>
      </c>
      <c r="F198">
        <f t="shared" ca="1" si="31"/>
        <v>70</v>
      </c>
      <c r="G198" s="2" t="str">
        <f t="shared" ca="1" si="32"/>
        <v>1ST - ARZ CARDINALS, 2ND - SEA SEAHAWKS, 3RD - SF 49ERS, 4TH - LA RAMS</v>
      </c>
      <c r="H198" s="2">
        <f t="shared" ca="1" si="33"/>
        <v>15000</v>
      </c>
      <c r="I198">
        <f t="shared" si="34"/>
        <v>71</v>
      </c>
      <c r="J198" s="63" t="s">
        <v>1230</v>
      </c>
      <c r="M198" t="str">
        <f t="shared" si="29"/>
        <v xml:space="preserve"> (END 3Q)</v>
      </c>
    </row>
    <row r="199" spans="1:13" ht="15.75" thickBot="1" x14ac:dyDescent="0.3">
      <c r="A199" s="2">
        <f ca="1">IF(ISBLANK(D199),"",COUNTA($B$2:B199))</f>
        <v>198</v>
      </c>
      <c r="B199" s="2">
        <f t="shared" ca="1" si="30"/>
        <v>270</v>
      </c>
      <c r="C199" s="4">
        <f t="shared" ca="1" si="28"/>
        <v>300</v>
      </c>
      <c r="D199" s="39" t="s">
        <v>1134</v>
      </c>
      <c r="F199">
        <f t="shared" ca="1" si="31"/>
        <v>70</v>
      </c>
      <c r="G199" s="2" t="str">
        <f t="shared" ca="1" si="32"/>
        <v>1ST - ARZ CARDINALS, 2ND - SF 49ERS, 3RD - LA RAMS, 4TH - SEA SEAHAWKS</v>
      </c>
      <c r="H199" s="2">
        <f t="shared" ca="1" si="33"/>
        <v>17500</v>
      </c>
      <c r="I199">
        <f t="shared" si="34"/>
        <v>4</v>
      </c>
      <c r="J199" s="63">
        <v>7500</v>
      </c>
      <c r="M199" t="str">
        <f t="shared" si="29"/>
        <v xml:space="preserve"> (END 3Q)</v>
      </c>
    </row>
    <row r="200" spans="1:13" ht="15.75" thickBot="1" x14ac:dyDescent="0.3">
      <c r="A200" s="2">
        <f ca="1">IF(ISBLANK(D200),"",COUNTA($B$2:B200))</f>
        <v>199</v>
      </c>
      <c r="B200" s="2">
        <f t="shared" ca="1" si="30"/>
        <v>1440</v>
      </c>
      <c r="C200" s="4">
        <f t="shared" ca="1" si="28"/>
        <v>1600</v>
      </c>
      <c r="D200" s="39" t="s">
        <v>1135</v>
      </c>
      <c r="F200">
        <f t="shared" ca="1" si="31"/>
        <v>70</v>
      </c>
      <c r="G200" s="2" t="str">
        <f t="shared" ca="1" si="32"/>
        <v>1ST - ARZ CARDINALS, 2ND - LA RAMS, 3RD - SF 49ERS, 4TH - SEA SEAHAWKS</v>
      </c>
      <c r="H200" s="2">
        <f t="shared" ca="1" si="33"/>
        <v>30000</v>
      </c>
      <c r="I200">
        <f t="shared" si="34"/>
        <v>71</v>
      </c>
      <c r="J200" s="63" t="s">
        <v>1231</v>
      </c>
      <c r="M200" t="str">
        <f t="shared" si="29"/>
        <v xml:space="preserve"> (END 3Q)</v>
      </c>
    </row>
    <row r="201" spans="1:13" ht="15.75" thickBot="1" x14ac:dyDescent="0.3">
      <c r="A201" s="2">
        <f ca="1">IF(ISBLANK(D201),"",COUNTA($B$2:B201))</f>
        <v>200</v>
      </c>
      <c r="B201" s="2">
        <f t="shared" ca="1" si="30"/>
        <v>135</v>
      </c>
      <c r="C201" s="4">
        <f t="shared" ca="1" si="28"/>
        <v>150</v>
      </c>
      <c r="D201" s="39" t="s">
        <v>1136</v>
      </c>
      <c r="F201">
        <f t="shared" ca="1" si="31"/>
        <v>70</v>
      </c>
      <c r="G201" s="2" t="str">
        <f t="shared" ca="1" si="32"/>
        <v>1ST - ARZ CARDINALS, 2ND - LA RAMS, 3RD - SEA SEAHAWKS, 4TH - SF 49ERS</v>
      </c>
      <c r="H201" s="2">
        <f t="shared" ca="1" si="33"/>
        <v>75000</v>
      </c>
      <c r="I201">
        <f t="shared" si="34"/>
        <v>5</v>
      </c>
      <c r="J201" s="63">
        <v>10000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39"/>
      <c r="F202">
        <f t="shared" ca="1" si="31"/>
        <v>70</v>
      </c>
      <c r="G202" s="2" t="str">
        <f t="shared" ca="1" si="32"/>
        <v>1ST - ARZ CARDINALS, 2ND - SEA SEAHAWKS, 3RD - LA RAMS, 4TH - SF 49ERS</v>
      </c>
      <c r="H202" s="2">
        <f t="shared" ca="1" si="33"/>
        <v>60000</v>
      </c>
      <c r="I202">
        <f t="shared" si="34"/>
        <v>71</v>
      </c>
      <c r="J202" s="63" t="s">
        <v>1232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39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5</v>
      </c>
      <c r="J203" s="63">
        <v>15000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39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30</v>
      </c>
      <c r="J204" s="63" t="s">
        <v>941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39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2</v>
      </c>
      <c r="J205" s="63" t="s">
        <v>799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39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74</v>
      </c>
      <c r="J206" s="63" t="s">
        <v>1233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39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3</v>
      </c>
      <c r="J207" s="63">
        <v>320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39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74</v>
      </c>
      <c r="J208" s="63" t="s">
        <v>1234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39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3</v>
      </c>
      <c r="J209" s="63">
        <v>600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39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74</v>
      </c>
      <c r="J210" s="63" t="s">
        <v>1235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39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3</v>
      </c>
      <c r="J211" s="63">
        <v>750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39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74</v>
      </c>
      <c r="J212" s="63" t="s">
        <v>1236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39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4</v>
      </c>
      <c r="J213" s="63">
        <v>1500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39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74</v>
      </c>
      <c r="J214" s="63" t="s">
        <v>1237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39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4</v>
      </c>
      <c r="J215" s="63">
        <v>3300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39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74</v>
      </c>
      <c r="J216" s="63" t="s">
        <v>1238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39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4</v>
      </c>
      <c r="J217" s="63">
        <v>3500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39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74</v>
      </c>
      <c r="J218" s="63" t="s">
        <v>1239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39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3</v>
      </c>
      <c r="J219" s="63">
        <v>425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39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74</v>
      </c>
      <c r="J220" s="63" t="s">
        <v>1240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39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3</v>
      </c>
      <c r="J221" s="63">
        <v>800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39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74</v>
      </c>
      <c r="J222" s="63" t="s">
        <v>1241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39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4</v>
      </c>
      <c r="J223" s="63">
        <v>1400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39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74</v>
      </c>
      <c r="J224" s="63" t="s">
        <v>1242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39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4</v>
      </c>
      <c r="J225" s="63">
        <v>2500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39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74</v>
      </c>
      <c r="J226" s="63" t="s">
        <v>1243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39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4</v>
      </c>
      <c r="J227" s="63">
        <v>7500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39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74</v>
      </c>
      <c r="J228" s="63" t="s">
        <v>1244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39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4</v>
      </c>
      <c r="J229" s="63">
        <v>8000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39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74</v>
      </c>
      <c r="J230" s="63" t="s">
        <v>1245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39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4</v>
      </c>
      <c r="J231" s="63">
        <v>1200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39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74</v>
      </c>
      <c r="J232" s="63" t="s">
        <v>1246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39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4</v>
      </c>
      <c r="J233" s="63">
        <v>1600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39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74</v>
      </c>
      <c r="J234" s="63" t="s">
        <v>1247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39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4</v>
      </c>
      <c r="J235" s="63">
        <v>5000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39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74</v>
      </c>
      <c r="J236" s="63" t="s">
        <v>1248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39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5</v>
      </c>
      <c r="J237" s="63">
        <v>10000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39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74</v>
      </c>
      <c r="J238" s="63" t="s">
        <v>1249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39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5</v>
      </c>
      <c r="J239" s="63">
        <v>10000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39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74</v>
      </c>
      <c r="J240" s="63" t="s">
        <v>1250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39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5</v>
      </c>
      <c r="J241" s="63">
        <v>15000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39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74</v>
      </c>
      <c r="J242" s="63" t="s">
        <v>1251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39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4</v>
      </c>
      <c r="J243" s="63">
        <v>2800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39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74</v>
      </c>
      <c r="J244" s="63" t="s">
        <v>1252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39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4</v>
      </c>
      <c r="J245" s="63">
        <v>3500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39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74</v>
      </c>
      <c r="J246" s="63" t="s">
        <v>1253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39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4</v>
      </c>
      <c r="J247" s="63">
        <v>6000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39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74</v>
      </c>
      <c r="J248" s="63" t="s">
        <v>1254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39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5</v>
      </c>
      <c r="J249" s="63">
        <v>10000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39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74</v>
      </c>
      <c r="J250" s="63" t="s">
        <v>1255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39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5</v>
      </c>
      <c r="J251" s="63">
        <v>10000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39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74</v>
      </c>
      <c r="J252" s="63" t="s">
        <v>1256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39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5</v>
      </c>
      <c r="J253" s="63">
        <v>15000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39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31</v>
      </c>
      <c r="J254" s="63" t="s">
        <v>942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39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2</v>
      </c>
      <c r="J255" s="63" t="s">
        <v>799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39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69</v>
      </c>
      <c r="J256" s="63" t="s">
        <v>1257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39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3</v>
      </c>
      <c r="J257" s="63">
        <v>750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39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69</v>
      </c>
      <c r="J258" s="63" t="s">
        <v>1258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39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3</v>
      </c>
      <c r="J259" s="63">
        <v>850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39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69</v>
      </c>
      <c r="J260" s="63" t="s">
        <v>1259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39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4</v>
      </c>
      <c r="J261" s="63">
        <v>1200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39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69</v>
      </c>
      <c r="J262" s="63" t="s">
        <v>1260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39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4</v>
      </c>
      <c r="J263" s="63">
        <v>1400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39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69</v>
      </c>
      <c r="J264" s="63" t="s">
        <v>1261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39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4</v>
      </c>
      <c r="J265" s="63">
        <v>1000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39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69</v>
      </c>
      <c r="J266" s="63" t="s">
        <v>1262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39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4</v>
      </c>
      <c r="J267" s="63">
        <v>1600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39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69</v>
      </c>
      <c r="J268" s="63" t="s">
        <v>1263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39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3</v>
      </c>
      <c r="J269" s="63">
        <v>900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39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69</v>
      </c>
      <c r="J270" s="63" t="s">
        <v>1264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39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4</v>
      </c>
      <c r="J271" s="63">
        <v>1100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39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69</v>
      </c>
      <c r="J272" s="63" t="s">
        <v>1265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39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4</v>
      </c>
      <c r="J273" s="63">
        <v>1600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39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69</v>
      </c>
      <c r="J274" s="63" t="s">
        <v>1266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39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4</v>
      </c>
      <c r="J275" s="63">
        <v>2200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39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69</v>
      </c>
      <c r="J276" s="63" t="s">
        <v>1267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39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4</v>
      </c>
      <c r="J277" s="63">
        <v>3300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39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69</v>
      </c>
      <c r="J278" s="63" t="s">
        <v>1268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39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4</v>
      </c>
      <c r="J279" s="63">
        <v>3500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39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69</v>
      </c>
      <c r="J280" s="63" t="s">
        <v>1269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39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4</v>
      </c>
      <c r="J281" s="63">
        <v>1400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39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69</v>
      </c>
      <c r="J282" s="63" t="s">
        <v>1270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39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4</v>
      </c>
      <c r="J283" s="63">
        <v>1400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39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69</v>
      </c>
      <c r="J284" s="63" t="s">
        <v>1271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39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4</v>
      </c>
      <c r="J285" s="63">
        <v>2000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39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69</v>
      </c>
      <c r="J286" s="63" t="s">
        <v>1272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39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4</v>
      </c>
      <c r="J287" s="63">
        <v>2800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39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69</v>
      </c>
      <c r="J288" s="63" t="s">
        <v>1273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39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4</v>
      </c>
      <c r="J289" s="63">
        <v>4000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39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69</v>
      </c>
      <c r="J290" s="63" t="s">
        <v>1274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39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4</v>
      </c>
      <c r="J291" s="63">
        <v>5000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39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69</v>
      </c>
      <c r="J292" s="63" t="s">
        <v>1275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39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4</v>
      </c>
      <c r="J293" s="63">
        <v>1800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39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69</v>
      </c>
      <c r="J294" s="63" t="s">
        <v>1276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39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4</v>
      </c>
      <c r="J295" s="63">
        <v>2200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39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69</v>
      </c>
      <c r="J296" s="63" t="s">
        <v>1277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39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4</v>
      </c>
      <c r="J297" s="63">
        <v>2500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39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69</v>
      </c>
      <c r="J298" s="63" t="s">
        <v>1278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39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4</v>
      </c>
      <c r="J299" s="63">
        <v>3300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39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69</v>
      </c>
      <c r="J300" s="63" t="s">
        <v>1279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39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J301" s="63">
        <v>4500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39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J302" s="63" t="s">
        <v>1280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39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J303" s="63">
        <v>5000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39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J304" s="63" t="s">
        <v>943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39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J305" s="63" t="s">
        <v>799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39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J306" s="63" t="s">
        <v>1281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39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J307" s="63">
        <v>450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39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J308" s="63" t="s">
        <v>1282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39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J309" s="63">
        <v>550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39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J310" s="63" t="s">
        <v>1283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39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J311" s="63">
        <v>1200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39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J312" s="63" t="s">
        <v>1284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39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J313" s="63">
        <v>1200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39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J314" s="63" t="s">
        <v>1285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39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J315" s="63">
        <v>1600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39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J316" s="63" t="s">
        <v>1286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39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J317" s="63">
        <v>1800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39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J318" s="63" t="s">
        <v>1287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39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J319" s="63">
        <v>700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39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J320" s="63" t="s">
        <v>1288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39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J321" s="63">
        <v>1200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39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J322" s="63" t="s">
        <v>1289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39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J323" s="63">
        <v>2000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39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J324" s="63" t="s">
        <v>1290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39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J325" s="63">
        <v>3000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39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J326" s="63" t="s">
        <v>1291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39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J327" s="63">
        <v>6000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39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J328" s="63" t="s">
        <v>1292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39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J329" s="63">
        <v>7500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39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J330" s="63" t="s">
        <v>1293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39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J331" s="63">
        <v>850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39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J332" s="63" t="s">
        <v>1294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39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J333" s="63">
        <v>1400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39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J334" s="63" t="s">
        <v>1295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39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J335" s="63">
        <v>2200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39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J336" s="63" t="s">
        <v>1296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39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J337" s="63">
        <v>3300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39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J338" s="63" t="s">
        <v>1297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39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J339" s="63">
        <v>6600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39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J340" s="63" t="s">
        <v>1298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39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J341" s="63">
        <v>8000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39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J342" s="63" t="s">
        <v>1299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39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J343" s="63">
        <v>2800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39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J344" s="63" t="s">
        <v>1300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39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J345" s="63">
        <v>2800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39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J346" s="63" t="s">
        <v>1301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39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J347" s="63">
        <v>3500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39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J348" s="63" t="s">
        <v>1302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39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J349" s="63">
        <v>4000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39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J350" s="63" t="s">
        <v>1303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39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J351" s="63">
        <v>8000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39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J352" s="63" t="s">
        <v>1304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39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J353" s="63">
        <v>8500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39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J354" s="63" t="s">
        <v>944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39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J355" s="63" t="s">
        <v>799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39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J356" s="63" t="s">
        <v>1305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39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J357" s="63">
        <v>150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39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J358" s="63" t="s">
        <v>1306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39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J359" s="63">
        <v>300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39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J360" s="63" t="s">
        <v>1307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39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J361" s="63">
        <v>1600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39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J362" s="63" t="s">
        <v>1308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39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J363" s="63">
        <v>4000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39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J364" s="63" t="s">
        <v>1309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39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J365" s="63">
        <v>5000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39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J366" s="63" t="s">
        <v>1310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39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J367" s="63">
        <v>7500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39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J368" s="63" t="s">
        <v>1311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39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J369" s="63">
        <v>333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39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J370" s="63" t="s">
        <v>1312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39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J371" s="63">
        <v>1400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39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J372" s="63" t="s">
        <v>1313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39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J373" s="63">
        <v>3000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39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J374" s="63" t="s">
        <v>1314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39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J375" s="63">
        <v>12500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39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J376" s="63" t="s">
        <v>1315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39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J377" s="63">
        <v>35000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39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J378" s="63" t="s">
        <v>1316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39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J379" s="63">
        <v>50000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39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J380" s="63" t="s">
        <v>1317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39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J381" s="63">
        <v>700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39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J382" s="63" t="s">
        <v>1318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39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J383" s="63">
        <v>1600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39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J384" s="63" t="s">
        <v>1319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39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J385" s="63">
        <v>10000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39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J386" s="63" t="s">
        <v>1320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39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J387" s="63">
        <v>30000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39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J388" s="63" t="s">
        <v>1321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39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J389" s="63">
        <v>40000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39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J390" s="63" t="s">
        <v>1322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39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J391" s="63">
        <v>60000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39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J392" s="63" t="s">
        <v>1323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39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J393" s="63">
        <v>10000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39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J394" s="63" t="s">
        <v>1324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39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J395" s="63">
        <v>15000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39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J396" s="63" t="s">
        <v>1325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39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J397" s="63">
        <v>17500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39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J398" s="63" t="s">
        <v>1326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39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J399" s="63">
        <v>30000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39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J400" s="63" t="s">
        <v>1327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39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J401" s="63">
        <v>75000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39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J402" s="63" t="s">
        <v>1328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39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J403" s="63">
        <v>60000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39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39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39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39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39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39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39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39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39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39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39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39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39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39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39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39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39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39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39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39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39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39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39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39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39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39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39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39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39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39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39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39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39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39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39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39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39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39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39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39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39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39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39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39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39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39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39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39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39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39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39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39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39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39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39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39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39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39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39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39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39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39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39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39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39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39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39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39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39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39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39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39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39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39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39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39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39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39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39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39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39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39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39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39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39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39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39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39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39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39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39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39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39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39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39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39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39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39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39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39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39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39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39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39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39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39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39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39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39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39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39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39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39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39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39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39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39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39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39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39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39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39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39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39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39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39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39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39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39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39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39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39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39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39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39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39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39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39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39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39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39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39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39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39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39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39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39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39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39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39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39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39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39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39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39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39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39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39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39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39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39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39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39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39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39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39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39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39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39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39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39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39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39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39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39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39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39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39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39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39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39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39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39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39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39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39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39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39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39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39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39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39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39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39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39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39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39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39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39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39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39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39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39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39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39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39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39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39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39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39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39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39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39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39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39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39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39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39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39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39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39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39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39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39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39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39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39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39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39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39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39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39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39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39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39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39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39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39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39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39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39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39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39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39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39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39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39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39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39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39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39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39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39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39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39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39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39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39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39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39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39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39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39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39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39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39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39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39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39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39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39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39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39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39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39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39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39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39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39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39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39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39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39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39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39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39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39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39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39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39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39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39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39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39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39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39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39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39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39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39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39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39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39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39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39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39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39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39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39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39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39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39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39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39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39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39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39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39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39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39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39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39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39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39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39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39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39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39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39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39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39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39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39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39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39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39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39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39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39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39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39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39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39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39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39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39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39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39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39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39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39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39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39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39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39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39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39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39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39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39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39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39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39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39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39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39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39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39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39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39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39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39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39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39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39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39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39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39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39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39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39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39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39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39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39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39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39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39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39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39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39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39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39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39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39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39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39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39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39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39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39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39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39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39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39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39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39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39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39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39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39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39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39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39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39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39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39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39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39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39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39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39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39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39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39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39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39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39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39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39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39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39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39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39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39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39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39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39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39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39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39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39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39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39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39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39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39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39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39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39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39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39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39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39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39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39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39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39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39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39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39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39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39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39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39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39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39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39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39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39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39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39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9" priority="2" operator="lessThan">
      <formula>-100</formula>
    </cfRule>
    <cfRule type="cellIs" dxfId="10" priority="3" operator="between">
      <formula>9500</formula>
      <formula>9999</formula>
    </cfRule>
    <cfRule type="cellIs" dxfId="11" priority="4" operator="greaterThan">
      <formula>9999</formula>
    </cfRule>
    <cfRule type="cellIs" dxfId="8" priority="1" operator="between">
      <formula>0</formula>
      <formula>100</formula>
    </cfRule>
  </conditionalFormatting>
  <conditionalFormatting sqref="C1:C1048576">
    <cfRule type="cellIs" dxfId="14" priority="10" operator="equal">
      <formula>"NO"</formula>
    </cfRule>
  </conditionalFormatting>
  <conditionalFormatting sqref="F1:F1048576">
    <cfRule type="cellIs" dxfId="13" priority="9" operator="greaterThan">
      <formula>50</formula>
    </cfRule>
  </conditionalFormatting>
  <conditionalFormatting sqref="I2:I300">
    <cfRule type="cellIs" dxfId="12" priority="8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abSelected="1" zoomScale="70" zoomScaleNormal="70" workbookViewId="0">
      <selection activeCell="H3" sqref="H3:H154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55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-40</v>
      </c>
      <c r="C2" s="4">
        <f>IF(ISERROR(_xlfn.NUMBERVALUE(VLOOKUP(D2,G:H,2,0))),"NO",_xlfn.NUMBERVALUE(VLOOKUP(D2,G:H,2,0)))</f>
        <v>-36</v>
      </c>
      <c r="D2" s="53" t="s">
        <v>92</v>
      </c>
      <c r="F2" s="2">
        <f t="shared" ref="F2:F65" si="1">+LEN(G2)</f>
        <v>3</v>
      </c>
      <c r="G2" t="s">
        <v>92</v>
      </c>
      <c r="H2">
        <v>-36</v>
      </c>
    </row>
    <row r="3" spans="1:8" x14ac:dyDescent="0.25">
      <c r="A3" s="2">
        <f>IF(ISBLANK(D3),"",COUNTA($B$2:B3))</f>
        <v>2</v>
      </c>
      <c r="B3" s="2">
        <f t="shared" si="0"/>
        <v>-231</v>
      </c>
      <c r="C3" s="4">
        <f t="shared" ref="C3:C66" si="2">IF(ISERROR(_xlfn.NUMBERVALUE(VLOOKUP(D3,G:H,2,0))),"NO",_xlfn.NUMBERVALUE(VLOOKUP(D3,G:H,2,0)))</f>
        <v>-210</v>
      </c>
      <c r="D3" s="53" t="s">
        <v>634</v>
      </c>
      <c r="F3" s="2">
        <f t="shared" si="1"/>
        <v>17</v>
      </c>
      <c r="G3" t="s">
        <v>634</v>
      </c>
      <c r="H3">
        <v>-210</v>
      </c>
    </row>
    <row r="4" spans="1:8" x14ac:dyDescent="0.25">
      <c r="A4" s="2">
        <f>IF(ISBLANK(D4),"",COUNTA($B$2:B4))</f>
        <v>3</v>
      </c>
      <c r="B4" s="2">
        <f t="shared" si="0"/>
        <v>-157</v>
      </c>
      <c r="C4" s="4">
        <f t="shared" si="2"/>
        <v>-143</v>
      </c>
      <c r="D4" s="53" t="s">
        <v>635</v>
      </c>
      <c r="F4" s="2">
        <f t="shared" si="1"/>
        <v>8</v>
      </c>
      <c r="G4" t="s">
        <v>635</v>
      </c>
      <c r="H4">
        <v>-143</v>
      </c>
    </row>
    <row r="5" spans="1:8" x14ac:dyDescent="0.25">
      <c r="A5" s="2">
        <f>IF(ISBLANK(D5),"",COUNTA($B$2:B5))</f>
        <v>4</v>
      </c>
      <c r="B5" s="2">
        <f t="shared" si="0"/>
        <v>-157</v>
      </c>
      <c r="C5" s="4">
        <f t="shared" si="2"/>
        <v>-143</v>
      </c>
      <c r="D5" s="53" t="s">
        <v>632</v>
      </c>
      <c r="F5" s="2">
        <f t="shared" si="1"/>
        <v>12</v>
      </c>
      <c r="G5" t="s">
        <v>632</v>
      </c>
      <c r="H5">
        <v>-143</v>
      </c>
    </row>
    <row r="6" spans="1:8" x14ac:dyDescent="0.25">
      <c r="A6" s="2">
        <f>IF(ISBLANK(D6),"",COUNTA($B$2:B6))</f>
        <v>5</v>
      </c>
      <c r="B6" s="2">
        <f t="shared" si="0"/>
        <v>-143</v>
      </c>
      <c r="C6" s="4">
        <f t="shared" si="2"/>
        <v>-130</v>
      </c>
      <c r="D6" s="53" t="s">
        <v>636</v>
      </c>
      <c r="F6" s="2">
        <f t="shared" si="1"/>
        <v>15</v>
      </c>
      <c r="G6" t="s">
        <v>636</v>
      </c>
      <c r="H6">
        <v>-130</v>
      </c>
    </row>
    <row r="7" spans="1:8" x14ac:dyDescent="0.25">
      <c r="A7" s="2">
        <f>IF(ISBLANK(D7),"",COUNTA($B$2:B7))</f>
        <v>6</v>
      </c>
      <c r="B7" s="2">
        <f t="shared" si="0"/>
        <v>-143</v>
      </c>
      <c r="C7" s="4">
        <f t="shared" si="2"/>
        <v>-130</v>
      </c>
      <c r="D7" s="53" t="s">
        <v>637</v>
      </c>
      <c r="F7" s="2">
        <f t="shared" si="1"/>
        <v>17</v>
      </c>
      <c r="G7" t="s">
        <v>637</v>
      </c>
      <c r="H7">
        <v>-130</v>
      </c>
    </row>
    <row r="8" spans="1:8" x14ac:dyDescent="0.25">
      <c r="A8" s="2">
        <f>IF(ISBLANK(D8),"",COUNTA($B$2:B8))</f>
        <v>7</v>
      </c>
      <c r="B8" s="2">
        <f t="shared" si="0"/>
        <v>104</v>
      </c>
      <c r="C8" s="4">
        <f t="shared" si="2"/>
        <v>115</v>
      </c>
      <c r="D8" s="53" t="s">
        <v>642</v>
      </c>
      <c r="F8" s="2">
        <f t="shared" si="1"/>
        <v>14</v>
      </c>
      <c r="G8" t="s">
        <v>642</v>
      </c>
      <c r="H8">
        <v>115</v>
      </c>
    </row>
    <row r="9" spans="1:8" x14ac:dyDescent="0.25">
      <c r="A9" s="2">
        <f>IF(ISBLANK(D9),"",COUNTA($B$2:B9))</f>
        <v>8</v>
      </c>
      <c r="B9" s="2">
        <f t="shared" si="0"/>
        <v>117</v>
      </c>
      <c r="C9" s="4">
        <f t="shared" si="2"/>
        <v>130</v>
      </c>
      <c r="D9" s="53" t="s">
        <v>641</v>
      </c>
      <c r="F9" s="2">
        <f t="shared" si="1"/>
        <v>10</v>
      </c>
      <c r="G9" t="s">
        <v>641</v>
      </c>
      <c r="H9">
        <v>130</v>
      </c>
    </row>
    <row r="10" spans="1:8" x14ac:dyDescent="0.25">
      <c r="A10" s="2">
        <f>IF(ISBLANK(D10),"",COUNTA($B$2:B10))</f>
        <v>9</v>
      </c>
      <c r="B10" s="2">
        <f t="shared" si="0"/>
        <v>117</v>
      </c>
      <c r="C10" s="4">
        <f t="shared" si="2"/>
        <v>130</v>
      </c>
      <c r="D10" s="53" t="s">
        <v>639</v>
      </c>
      <c r="F10" s="2">
        <f t="shared" si="1"/>
        <v>15</v>
      </c>
      <c r="G10" t="s">
        <v>639</v>
      </c>
      <c r="H10">
        <v>130</v>
      </c>
    </row>
    <row r="11" spans="1:8" x14ac:dyDescent="0.25">
      <c r="A11" s="2">
        <f>IF(ISBLANK(D11),"",COUNTA($B$2:B11))</f>
        <v>10</v>
      </c>
      <c r="B11" s="2">
        <f t="shared" si="0"/>
        <v>144</v>
      </c>
      <c r="C11" s="4">
        <f t="shared" si="2"/>
        <v>160</v>
      </c>
      <c r="D11" s="53" t="s">
        <v>638</v>
      </c>
      <c r="F11" s="2">
        <f t="shared" si="1"/>
        <v>16</v>
      </c>
      <c r="G11" t="s">
        <v>638</v>
      </c>
      <c r="H11">
        <v>160</v>
      </c>
    </row>
    <row r="12" spans="1:8" x14ac:dyDescent="0.25">
      <c r="A12" s="2">
        <f>IF(ISBLANK(D12),"",COUNTA($B$2:B12))</f>
        <v>11</v>
      </c>
      <c r="B12" s="2">
        <f t="shared" si="0"/>
        <v>144</v>
      </c>
      <c r="C12" s="4">
        <f t="shared" si="2"/>
        <v>160</v>
      </c>
      <c r="D12" s="53" t="s">
        <v>648</v>
      </c>
      <c r="F12" s="2">
        <f t="shared" si="1"/>
        <v>8</v>
      </c>
      <c r="G12" t="s">
        <v>648</v>
      </c>
      <c r="H12">
        <v>160</v>
      </c>
    </row>
    <row r="13" spans="1:8" x14ac:dyDescent="0.25">
      <c r="A13" s="2">
        <f>IF(ISBLANK(D13),"",COUNTA($B$2:B13))</f>
        <v>12</v>
      </c>
      <c r="B13" s="2">
        <f t="shared" si="0"/>
        <v>144</v>
      </c>
      <c r="C13" s="4">
        <f t="shared" si="2"/>
        <v>160</v>
      </c>
      <c r="D13" s="53" t="s">
        <v>667</v>
      </c>
      <c r="F13" s="2">
        <f t="shared" si="1"/>
        <v>13</v>
      </c>
      <c r="G13" t="s">
        <v>667</v>
      </c>
      <c r="H13">
        <v>160</v>
      </c>
    </row>
    <row r="14" spans="1:8" x14ac:dyDescent="0.25">
      <c r="A14" s="2">
        <f>IF(ISBLANK(D14),"",COUNTA($B$2:B14))</f>
        <v>13</v>
      </c>
      <c r="B14" s="2">
        <f t="shared" si="0"/>
        <v>144</v>
      </c>
      <c r="C14" s="4">
        <f t="shared" si="2"/>
        <v>160</v>
      </c>
      <c r="D14" s="53" t="s">
        <v>651</v>
      </c>
      <c r="F14" s="2">
        <f t="shared" si="1"/>
        <v>15</v>
      </c>
      <c r="G14" t="s">
        <v>651</v>
      </c>
      <c r="H14">
        <v>160</v>
      </c>
    </row>
    <row r="15" spans="1:8" x14ac:dyDescent="0.25">
      <c r="A15" s="2">
        <f>IF(ISBLANK(D15),"",COUNTA($B$2:B15))</f>
        <v>14</v>
      </c>
      <c r="B15" s="2">
        <f t="shared" si="0"/>
        <v>146</v>
      </c>
      <c r="C15" s="4">
        <f t="shared" si="2"/>
        <v>162</v>
      </c>
      <c r="D15" s="53" t="s">
        <v>633</v>
      </c>
      <c r="F15" s="2">
        <f t="shared" si="1"/>
        <v>13</v>
      </c>
      <c r="G15" t="s">
        <v>633</v>
      </c>
      <c r="H15">
        <v>162</v>
      </c>
    </row>
    <row r="16" spans="1:8" x14ac:dyDescent="0.25">
      <c r="A16" s="2">
        <f>IF(ISBLANK(D16),"",COUNTA($B$2:B16))</f>
        <v>15</v>
      </c>
      <c r="B16" s="2">
        <f t="shared" si="0"/>
        <v>171</v>
      </c>
      <c r="C16" s="4">
        <f t="shared" si="2"/>
        <v>190</v>
      </c>
      <c r="D16" s="53" t="s">
        <v>644</v>
      </c>
      <c r="F16" s="2">
        <f t="shared" si="1"/>
        <v>13</v>
      </c>
      <c r="G16" t="s">
        <v>644</v>
      </c>
      <c r="H16">
        <v>190</v>
      </c>
    </row>
    <row r="17" spans="1:8" x14ac:dyDescent="0.25">
      <c r="A17" s="2">
        <f>IF(ISBLANK(D17),"",COUNTA($B$2:B17))</f>
        <v>16</v>
      </c>
      <c r="B17" s="2">
        <f t="shared" si="0"/>
        <v>171</v>
      </c>
      <c r="C17" s="4">
        <f t="shared" si="2"/>
        <v>190</v>
      </c>
      <c r="D17" s="53" t="s">
        <v>665</v>
      </c>
      <c r="F17" s="2">
        <f t="shared" si="1"/>
        <v>9</v>
      </c>
      <c r="G17" t="s">
        <v>665</v>
      </c>
      <c r="H17">
        <v>190</v>
      </c>
    </row>
    <row r="18" spans="1:8" x14ac:dyDescent="0.25">
      <c r="A18" s="2">
        <f>IF(ISBLANK(D18),"",COUNTA($B$2:B18))</f>
        <v>17</v>
      </c>
      <c r="B18" s="2">
        <f t="shared" si="0"/>
        <v>171</v>
      </c>
      <c r="C18" s="4">
        <f t="shared" si="2"/>
        <v>190</v>
      </c>
      <c r="D18" s="53" t="s">
        <v>669</v>
      </c>
      <c r="F18" s="2">
        <f t="shared" si="1"/>
        <v>13</v>
      </c>
      <c r="G18" t="s">
        <v>669</v>
      </c>
      <c r="H18">
        <v>190</v>
      </c>
    </row>
    <row r="19" spans="1:8" x14ac:dyDescent="0.25">
      <c r="A19" s="2">
        <f>IF(ISBLANK(D19),"",COUNTA($B$2:B19))</f>
        <v>18</v>
      </c>
      <c r="B19" s="2">
        <f t="shared" si="0"/>
        <v>180</v>
      </c>
      <c r="C19" s="4">
        <f t="shared" si="2"/>
        <v>200</v>
      </c>
      <c r="D19" s="53" t="s">
        <v>643</v>
      </c>
      <c r="F19" s="2">
        <f t="shared" si="1"/>
        <v>16</v>
      </c>
      <c r="G19" t="s">
        <v>643</v>
      </c>
      <c r="H19">
        <v>200</v>
      </c>
    </row>
    <row r="20" spans="1:8" x14ac:dyDescent="0.25">
      <c r="A20" s="2">
        <f>IF(ISBLANK(D20),"",COUNTA($B$2:B20))</f>
        <v>19</v>
      </c>
      <c r="B20" s="2">
        <f t="shared" si="0"/>
        <v>180</v>
      </c>
      <c r="C20" s="4">
        <f t="shared" si="2"/>
        <v>200</v>
      </c>
      <c r="D20" s="53" t="s">
        <v>645</v>
      </c>
      <c r="F20" s="2">
        <f t="shared" si="1"/>
        <v>10</v>
      </c>
      <c r="G20" t="s">
        <v>645</v>
      </c>
      <c r="H20">
        <v>200</v>
      </c>
    </row>
    <row r="21" spans="1:8" x14ac:dyDescent="0.25">
      <c r="A21" s="2">
        <f>IF(ISBLANK(D21),"",COUNTA($B$2:B21))</f>
        <v>20</v>
      </c>
      <c r="B21" s="2">
        <f t="shared" si="0"/>
        <v>180</v>
      </c>
      <c r="C21" s="4">
        <f t="shared" si="2"/>
        <v>200</v>
      </c>
      <c r="D21" s="53" t="s">
        <v>668</v>
      </c>
      <c r="F21" s="2">
        <f t="shared" si="1"/>
        <v>7</v>
      </c>
      <c r="G21" t="s">
        <v>668</v>
      </c>
      <c r="H21">
        <v>200</v>
      </c>
    </row>
    <row r="22" spans="1:8" x14ac:dyDescent="0.25">
      <c r="A22" s="2">
        <f>IF(ISBLANK(D22),"",COUNTA($B$2:B22))</f>
        <v>21</v>
      </c>
      <c r="B22" s="2">
        <f t="shared" si="0"/>
        <v>180</v>
      </c>
      <c r="C22" s="4">
        <f t="shared" si="2"/>
        <v>200</v>
      </c>
      <c r="D22" s="53" t="s">
        <v>653</v>
      </c>
      <c r="F22" s="2">
        <f t="shared" si="1"/>
        <v>14</v>
      </c>
      <c r="G22" t="s">
        <v>653</v>
      </c>
      <c r="H22">
        <v>200</v>
      </c>
    </row>
    <row r="23" spans="1:8" x14ac:dyDescent="0.25">
      <c r="A23" s="2">
        <f>IF(ISBLANK(D23),"",COUNTA($B$2:B23))</f>
        <v>22</v>
      </c>
      <c r="B23" s="2">
        <f t="shared" si="0"/>
        <v>198</v>
      </c>
      <c r="C23" s="4">
        <f t="shared" si="2"/>
        <v>220</v>
      </c>
      <c r="D23" s="53" t="s">
        <v>657</v>
      </c>
      <c r="F23" s="2">
        <f t="shared" si="1"/>
        <v>10</v>
      </c>
      <c r="G23" t="s">
        <v>657</v>
      </c>
      <c r="H23">
        <v>220</v>
      </c>
    </row>
    <row r="24" spans="1:8" x14ac:dyDescent="0.25">
      <c r="A24" s="2">
        <f>IF(ISBLANK(D24),"",COUNTA($B$2:B24))</f>
        <v>23</v>
      </c>
      <c r="B24" s="2">
        <f t="shared" si="0"/>
        <v>198</v>
      </c>
      <c r="C24" s="4">
        <f t="shared" si="2"/>
        <v>220</v>
      </c>
      <c r="D24" s="53" t="s">
        <v>670</v>
      </c>
      <c r="F24" s="2">
        <f t="shared" si="1"/>
        <v>15</v>
      </c>
      <c r="G24" t="s">
        <v>670</v>
      </c>
      <c r="H24">
        <v>220</v>
      </c>
    </row>
    <row r="25" spans="1:8" x14ac:dyDescent="0.25">
      <c r="A25" s="2">
        <f>IF(ISBLANK(D25),"",COUNTA($B$2:B25))</f>
        <v>24</v>
      </c>
      <c r="B25" s="2">
        <f t="shared" si="0"/>
        <v>207</v>
      </c>
      <c r="C25" s="4">
        <f t="shared" si="2"/>
        <v>230</v>
      </c>
      <c r="D25" s="53" t="s">
        <v>649</v>
      </c>
      <c r="F25" s="2">
        <f t="shared" si="1"/>
        <v>13</v>
      </c>
      <c r="G25" t="s">
        <v>649</v>
      </c>
      <c r="H25">
        <v>230</v>
      </c>
    </row>
    <row r="26" spans="1:8" x14ac:dyDescent="0.25">
      <c r="A26" s="2">
        <f>IF(ISBLANK(D26),"",COUNTA($B$2:B26))</f>
        <v>25</v>
      </c>
      <c r="B26" s="2">
        <f t="shared" si="0"/>
        <v>207</v>
      </c>
      <c r="C26" s="4">
        <f t="shared" si="2"/>
        <v>230</v>
      </c>
      <c r="D26" s="53" t="s">
        <v>640</v>
      </c>
      <c r="F26" s="2">
        <f t="shared" si="1"/>
        <v>11</v>
      </c>
      <c r="G26" t="s">
        <v>640</v>
      </c>
      <c r="H26">
        <v>230</v>
      </c>
    </row>
    <row r="27" spans="1:8" x14ac:dyDescent="0.25">
      <c r="A27" s="2">
        <f>IF(ISBLANK(D27),"",COUNTA($B$2:B27))</f>
        <v>26</v>
      </c>
      <c r="B27" s="2">
        <f t="shared" si="0"/>
        <v>225</v>
      </c>
      <c r="C27" s="4">
        <f t="shared" si="2"/>
        <v>250</v>
      </c>
      <c r="D27" s="53" t="s">
        <v>654</v>
      </c>
      <c r="F27" s="2">
        <f t="shared" si="1"/>
        <v>10</v>
      </c>
      <c r="G27" t="s">
        <v>654</v>
      </c>
      <c r="H27">
        <v>250</v>
      </c>
    </row>
    <row r="28" spans="1:8" x14ac:dyDescent="0.25">
      <c r="A28" s="2">
        <f>IF(ISBLANK(D28),"",COUNTA($B$2:B28))</f>
        <v>27</v>
      </c>
      <c r="B28" s="2">
        <f t="shared" si="0"/>
        <v>248</v>
      </c>
      <c r="C28" s="4">
        <f t="shared" si="2"/>
        <v>275</v>
      </c>
      <c r="D28" s="53" t="s">
        <v>663</v>
      </c>
      <c r="F28" s="2">
        <f t="shared" si="1"/>
        <v>14</v>
      </c>
      <c r="G28" t="s">
        <v>663</v>
      </c>
      <c r="H28">
        <v>275</v>
      </c>
    </row>
    <row r="29" spans="1:8" x14ac:dyDescent="0.25">
      <c r="A29" s="2">
        <f>IF(ISBLANK(D29),"",COUNTA($B$2:B29))</f>
        <v>28</v>
      </c>
      <c r="B29" s="2">
        <f t="shared" si="0"/>
        <v>248</v>
      </c>
      <c r="C29" s="4">
        <f t="shared" si="2"/>
        <v>275</v>
      </c>
      <c r="D29" s="53" t="s">
        <v>666</v>
      </c>
      <c r="F29" s="2">
        <f t="shared" si="1"/>
        <v>11</v>
      </c>
      <c r="G29" t="s">
        <v>666</v>
      </c>
      <c r="H29">
        <v>275</v>
      </c>
    </row>
    <row r="30" spans="1:8" x14ac:dyDescent="0.25">
      <c r="A30" s="2">
        <f>IF(ISBLANK(D30),"",COUNTA($B$2:B30))</f>
        <v>29</v>
      </c>
      <c r="B30" s="2">
        <f t="shared" si="0"/>
        <v>252</v>
      </c>
      <c r="C30" s="4">
        <f t="shared" si="2"/>
        <v>280</v>
      </c>
      <c r="D30" s="53" t="s">
        <v>647</v>
      </c>
      <c r="F30" s="2">
        <f t="shared" si="1"/>
        <v>14</v>
      </c>
      <c r="G30" t="s">
        <v>647</v>
      </c>
      <c r="H30">
        <v>280</v>
      </c>
    </row>
    <row r="31" spans="1:8" x14ac:dyDescent="0.25">
      <c r="A31" s="2">
        <f>IF(ISBLANK(D31),"",COUNTA($B$2:B31))</f>
        <v>30</v>
      </c>
      <c r="B31" s="2">
        <f t="shared" si="0"/>
        <v>270</v>
      </c>
      <c r="C31" s="4">
        <f t="shared" si="2"/>
        <v>300</v>
      </c>
      <c r="D31" s="53" t="s">
        <v>655</v>
      </c>
      <c r="F31" s="2">
        <f t="shared" si="1"/>
        <v>14</v>
      </c>
      <c r="G31" t="s">
        <v>655</v>
      </c>
      <c r="H31">
        <v>300</v>
      </c>
    </row>
    <row r="32" spans="1:8" x14ac:dyDescent="0.25">
      <c r="A32" s="2">
        <f>IF(ISBLANK(D32),"",COUNTA($B$2:B32))</f>
        <v>31</v>
      </c>
      <c r="B32" s="2">
        <f t="shared" si="0"/>
        <v>288</v>
      </c>
      <c r="C32" s="4">
        <f t="shared" si="2"/>
        <v>320</v>
      </c>
      <c r="D32" s="53" t="s">
        <v>672</v>
      </c>
      <c r="F32" s="2">
        <f t="shared" si="1"/>
        <v>11</v>
      </c>
      <c r="G32" t="s">
        <v>672</v>
      </c>
      <c r="H32">
        <v>320</v>
      </c>
    </row>
    <row r="33" spans="1:8" x14ac:dyDescent="0.25">
      <c r="A33" s="2">
        <f>IF(ISBLANK(D33),"",COUNTA($B$2:B33))</f>
        <v>32</v>
      </c>
      <c r="B33" s="2">
        <f t="shared" si="0"/>
        <v>288</v>
      </c>
      <c r="C33" s="4">
        <f t="shared" si="2"/>
        <v>320</v>
      </c>
      <c r="D33" s="53" t="s">
        <v>652</v>
      </c>
      <c r="F33" s="2">
        <f t="shared" si="1"/>
        <v>13</v>
      </c>
      <c r="G33" t="s">
        <v>652</v>
      </c>
      <c r="H33">
        <v>320</v>
      </c>
    </row>
    <row r="34" spans="1:8" x14ac:dyDescent="0.25">
      <c r="A34" s="2">
        <f>IF(ISBLANK(D34),"",COUNTA($B$2:B34))</f>
        <v>33</v>
      </c>
      <c r="B34" s="2">
        <f t="shared" si="0"/>
        <v>288</v>
      </c>
      <c r="C34" s="4">
        <f t="shared" si="2"/>
        <v>320</v>
      </c>
      <c r="D34" s="53" t="s">
        <v>656</v>
      </c>
      <c r="F34" s="2">
        <f t="shared" si="1"/>
        <v>12</v>
      </c>
      <c r="G34" t="s">
        <v>656</v>
      </c>
      <c r="H34">
        <v>320</v>
      </c>
    </row>
    <row r="35" spans="1:8" x14ac:dyDescent="0.25">
      <c r="A35" s="2">
        <f>IF(ISBLANK(D35),"",COUNTA($B$2:B35))</f>
        <v>34</v>
      </c>
      <c r="B35" s="2">
        <f t="shared" si="0"/>
        <v>315</v>
      </c>
      <c r="C35" s="4">
        <f t="shared" si="2"/>
        <v>350</v>
      </c>
      <c r="D35" s="53" t="s">
        <v>671</v>
      </c>
      <c r="F35" s="2">
        <f t="shared" si="1"/>
        <v>13</v>
      </c>
      <c r="G35" t="s">
        <v>671</v>
      </c>
      <c r="H35">
        <v>350</v>
      </c>
    </row>
    <row r="36" spans="1:8" x14ac:dyDescent="0.25">
      <c r="A36" s="2">
        <f>IF(ISBLANK(D36),"",COUNTA($B$2:B36))</f>
        <v>35</v>
      </c>
      <c r="B36" s="2">
        <f t="shared" si="0"/>
        <v>360</v>
      </c>
      <c r="C36" s="4">
        <f t="shared" si="2"/>
        <v>400</v>
      </c>
      <c r="D36" s="53" t="s">
        <v>646</v>
      </c>
      <c r="F36" s="2">
        <f t="shared" si="1"/>
        <v>12</v>
      </c>
      <c r="G36" t="s">
        <v>646</v>
      </c>
      <c r="H36">
        <v>400</v>
      </c>
    </row>
    <row r="37" spans="1:8" x14ac:dyDescent="0.25">
      <c r="A37" s="2">
        <f>IF(ISBLANK(D37),"",COUNTA($B$2:B37))</f>
        <v>36</v>
      </c>
      <c r="B37" s="2">
        <f t="shared" si="0"/>
        <v>360</v>
      </c>
      <c r="C37" s="4">
        <f t="shared" si="2"/>
        <v>400</v>
      </c>
      <c r="D37" s="53" t="s">
        <v>1355</v>
      </c>
      <c r="F37" s="2">
        <f t="shared" si="1"/>
        <v>13</v>
      </c>
      <c r="G37" t="s">
        <v>1355</v>
      </c>
      <c r="H37">
        <v>400</v>
      </c>
    </row>
    <row r="38" spans="1:8" x14ac:dyDescent="0.25">
      <c r="A38" s="2">
        <f>IF(ISBLANK(D38),"",COUNTA($B$2:B38))</f>
        <v>37</v>
      </c>
      <c r="B38" s="2">
        <f t="shared" si="0"/>
        <v>315</v>
      </c>
      <c r="C38" s="4">
        <f t="shared" si="2"/>
        <v>350</v>
      </c>
      <c r="D38" s="53" t="s">
        <v>1356</v>
      </c>
      <c r="F38" s="2">
        <f t="shared" si="1"/>
        <v>12</v>
      </c>
      <c r="G38" t="s">
        <v>1356</v>
      </c>
      <c r="H38">
        <v>350</v>
      </c>
    </row>
    <row r="39" spans="1:8" x14ac:dyDescent="0.25">
      <c r="A39" s="2">
        <f>IF(ISBLANK(D39),"",COUNTA($B$2:B39))</f>
        <v>38</v>
      </c>
      <c r="B39" s="2">
        <f t="shared" si="0"/>
        <v>360</v>
      </c>
      <c r="C39" s="4">
        <f t="shared" si="2"/>
        <v>400</v>
      </c>
      <c r="D39" s="53" t="s">
        <v>674</v>
      </c>
      <c r="F39" s="2">
        <f t="shared" si="1"/>
        <v>13</v>
      </c>
      <c r="G39" t="s">
        <v>674</v>
      </c>
      <c r="H39">
        <v>400</v>
      </c>
    </row>
    <row r="40" spans="1:8" x14ac:dyDescent="0.25">
      <c r="A40" s="2">
        <f>IF(ISBLANK(D40),"",COUNTA($B$2:B40))</f>
        <v>39</v>
      </c>
      <c r="B40" s="2">
        <f t="shared" si="0"/>
        <v>360</v>
      </c>
      <c r="C40" s="4">
        <f t="shared" si="2"/>
        <v>400</v>
      </c>
      <c r="D40" s="53" t="s">
        <v>661</v>
      </c>
      <c r="F40" s="2">
        <f t="shared" si="1"/>
        <v>15</v>
      </c>
      <c r="G40" t="s">
        <v>661</v>
      </c>
      <c r="H40">
        <v>400</v>
      </c>
    </row>
    <row r="41" spans="1:8" x14ac:dyDescent="0.25">
      <c r="A41" s="2">
        <f>IF(ISBLANK(D41),"",COUNTA($B$2:B41))</f>
        <v>40</v>
      </c>
      <c r="B41" s="2">
        <f t="shared" si="0"/>
        <v>360</v>
      </c>
      <c r="C41" s="4">
        <f t="shared" si="2"/>
        <v>400</v>
      </c>
      <c r="D41" s="53" t="s">
        <v>678</v>
      </c>
      <c r="F41" s="2">
        <f t="shared" si="1"/>
        <v>9</v>
      </c>
      <c r="G41" t="s">
        <v>678</v>
      </c>
      <c r="H41">
        <v>400</v>
      </c>
    </row>
    <row r="42" spans="1:8" x14ac:dyDescent="0.25">
      <c r="A42" s="2">
        <f>IF(ISBLANK(D42),"",COUNTA($B$2:B42))</f>
        <v>41</v>
      </c>
      <c r="B42" s="2">
        <f t="shared" si="0"/>
        <v>360</v>
      </c>
      <c r="C42" s="4">
        <f t="shared" si="2"/>
        <v>400</v>
      </c>
      <c r="D42" s="53" t="s">
        <v>673</v>
      </c>
      <c r="F42" s="2">
        <f t="shared" si="1"/>
        <v>12</v>
      </c>
      <c r="G42" t="s">
        <v>673</v>
      </c>
      <c r="H42">
        <v>400</v>
      </c>
    </row>
    <row r="43" spans="1:8" x14ac:dyDescent="0.25">
      <c r="A43" s="2">
        <f>IF(ISBLANK(D43),"",COUNTA($B$2:B43))</f>
        <v>42</v>
      </c>
      <c r="B43" s="2">
        <f t="shared" si="0"/>
        <v>360</v>
      </c>
      <c r="C43" s="4">
        <f t="shared" si="2"/>
        <v>400</v>
      </c>
      <c r="D43" s="53" t="s">
        <v>659</v>
      </c>
      <c r="F43" s="2">
        <f t="shared" si="1"/>
        <v>15</v>
      </c>
      <c r="G43" t="s">
        <v>659</v>
      </c>
      <c r="H43">
        <v>400</v>
      </c>
    </row>
    <row r="44" spans="1:8" x14ac:dyDescent="0.25">
      <c r="A44" s="2">
        <f>IF(ISBLANK(D44),"",COUNTA($B$2:B44))</f>
        <v>43</v>
      </c>
      <c r="B44" s="2">
        <f t="shared" si="0"/>
        <v>315</v>
      </c>
      <c r="C44" s="4">
        <f t="shared" si="2"/>
        <v>350</v>
      </c>
      <c r="D44" s="53" t="s">
        <v>687</v>
      </c>
      <c r="F44" s="2">
        <f t="shared" si="1"/>
        <v>14</v>
      </c>
      <c r="G44" t="s">
        <v>687</v>
      </c>
      <c r="H44">
        <v>350</v>
      </c>
    </row>
    <row r="45" spans="1:8" x14ac:dyDescent="0.25">
      <c r="A45" s="2">
        <f>IF(ISBLANK(D45),"",COUNTA($B$2:B45))</f>
        <v>44</v>
      </c>
      <c r="B45" s="2">
        <f t="shared" si="0"/>
        <v>428</v>
      </c>
      <c r="C45" s="4">
        <f t="shared" si="2"/>
        <v>475</v>
      </c>
      <c r="D45" s="53" t="s">
        <v>680</v>
      </c>
      <c r="F45" s="2">
        <f t="shared" si="1"/>
        <v>11</v>
      </c>
      <c r="G45" t="s">
        <v>680</v>
      </c>
      <c r="H45">
        <v>475</v>
      </c>
    </row>
    <row r="46" spans="1:8" x14ac:dyDescent="0.25">
      <c r="A46" s="2">
        <f>IF(ISBLANK(D46),"",COUNTA($B$2:B46))</f>
        <v>45</v>
      </c>
      <c r="B46" s="2">
        <f t="shared" si="0"/>
        <v>405</v>
      </c>
      <c r="C46" s="4">
        <f t="shared" si="2"/>
        <v>450</v>
      </c>
      <c r="D46" s="53" t="s">
        <v>679</v>
      </c>
      <c r="F46" s="2">
        <f t="shared" si="1"/>
        <v>15</v>
      </c>
      <c r="G46" t="s">
        <v>679</v>
      </c>
      <c r="H46">
        <v>450</v>
      </c>
    </row>
    <row r="47" spans="1:8" x14ac:dyDescent="0.25">
      <c r="A47" s="2">
        <f>IF(ISBLANK(D47),"",COUNTA($B$2:B47))</f>
        <v>46</v>
      </c>
      <c r="B47" s="2">
        <f t="shared" si="0"/>
        <v>428</v>
      </c>
      <c r="C47" s="4">
        <f t="shared" si="2"/>
        <v>475</v>
      </c>
      <c r="D47" s="53" t="s">
        <v>675</v>
      </c>
      <c r="F47" s="2">
        <f t="shared" si="1"/>
        <v>13</v>
      </c>
      <c r="G47" t="s">
        <v>675</v>
      </c>
      <c r="H47">
        <v>475</v>
      </c>
    </row>
    <row r="48" spans="1:8" x14ac:dyDescent="0.25">
      <c r="A48" s="2">
        <f>IF(ISBLANK(D48),"",COUNTA($B$2:B48))</f>
        <v>47</v>
      </c>
      <c r="B48" s="2">
        <f t="shared" si="0"/>
        <v>405</v>
      </c>
      <c r="C48" s="4">
        <f t="shared" si="2"/>
        <v>450</v>
      </c>
      <c r="D48" s="53" t="s">
        <v>676</v>
      </c>
      <c r="F48" s="2">
        <f t="shared" si="1"/>
        <v>8</v>
      </c>
      <c r="G48" t="s">
        <v>676</v>
      </c>
      <c r="H48">
        <v>450</v>
      </c>
    </row>
    <row r="49" spans="1:8" x14ac:dyDescent="0.25">
      <c r="A49" s="2">
        <f>IF(ISBLANK(D49),"",COUNTA($B$2:B49))</f>
        <v>48</v>
      </c>
      <c r="B49" s="2">
        <f t="shared" si="0"/>
        <v>428</v>
      </c>
      <c r="C49" s="4">
        <f t="shared" si="2"/>
        <v>475</v>
      </c>
      <c r="D49" s="53" t="s">
        <v>1357</v>
      </c>
      <c r="F49" s="2">
        <f t="shared" si="1"/>
        <v>14</v>
      </c>
      <c r="G49" t="s">
        <v>1357</v>
      </c>
      <c r="H49">
        <v>475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428</v>
      </c>
      <c r="C50" s="4">
        <f t="shared" si="2"/>
        <v>475</v>
      </c>
      <c r="D50" s="53" t="s">
        <v>682</v>
      </c>
      <c r="F50" s="2">
        <f t="shared" si="1"/>
        <v>11</v>
      </c>
      <c r="G50" t="s">
        <v>682</v>
      </c>
      <c r="H50">
        <v>475</v>
      </c>
    </row>
    <row r="51" spans="1:8" x14ac:dyDescent="0.25">
      <c r="A51" s="2">
        <f>IF(ISBLANK(D51),"",COUNTA($B$2:B51))</f>
        <v>50</v>
      </c>
      <c r="B51" s="2">
        <f t="shared" ref="B51:B114" si="3">IF(C51="NO","0",IF(C51&gt;=11000,10000,ROUND(IF((SIGN(C51)=-1),C51*(1+$E$1/100),C51*(1-$E$1/100)),0)))</f>
        <v>428</v>
      </c>
      <c r="C51" s="4">
        <f t="shared" si="2"/>
        <v>475</v>
      </c>
      <c r="D51" s="53" t="s">
        <v>1555</v>
      </c>
      <c r="F51" s="2">
        <f t="shared" si="1"/>
        <v>12</v>
      </c>
      <c r="G51" t="s">
        <v>1555</v>
      </c>
      <c r="H51">
        <v>475</v>
      </c>
    </row>
    <row r="52" spans="1:8" x14ac:dyDescent="0.25">
      <c r="A52" s="2">
        <f>IF(ISBLANK(D52),"",COUNTA($B$2:B52))</f>
        <v>51</v>
      </c>
      <c r="B52" s="2">
        <f t="shared" si="3"/>
        <v>428</v>
      </c>
      <c r="C52" s="4">
        <f t="shared" si="2"/>
        <v>475</v>
      </c>
      <c r="D52" s="53" t="s">
        <v>677</v>
      </c>
      <c r="F52" s="2">
        <f t="shared" si="1"/>
        <v>13</v>
      </c>
      <c r="G52" t="s">
        <v>677</v>
      </c>
      <c r="H52">
        <v>475</v>
      </c>
    </row>
    <row r="53" spans="1:8" x14ac:dyDescent="0.25">
      <c r="A53" s="2">
        <f>IF(ISBLANK(D53),"",COUNTA($B$2:B53))</f>
        <v>52</v>
      </c>
      <c r="B53" s="2">
        <f t="shared" si="3"/>
        <v>405</v>
      </c>
      <c r="C53" s="4">
        <f t="shared" si="2"/>
        <v>450</v>
      </c>
      <c r="D53" s="53" t="s">
        <v>1553</v>
      </c>
      <c r="F53" s="2">
        <f t="shared" si="1"/>
        <v>9</v>
      </c>
      <c r="G53" t="s">
        <v>1553</v>
      </c>
      <c r="H53">
        <v>450</v>
      </c>
    </row>
    <row r="54" spans="1:8" x14ac:dyDescent="0.25">
      <c r="A54" s="2">
        <f>IF(ISBLANK(D54),"",COUNTA($B$2:B54))</f>
        <v>53</v>
      </c>
      <c r="B54" s="2">
        <f t="shared" si="3"/>
        <v>428</v>
      </c>
      <c r="C54" s="4">
        <f t="shared" si="2"/>
        <v>475</v>
      </c>
      <c r="D54" s="53" t="s">
        <v>1554</v>
      </c>
      <c r="F54" s="2">
        <f t="shared" si="1"/>
        <v>23</v>
      </c>
      <c r="G54" t="s">
        <v>1554</v>
      </c>
      <c r="H54">
        <v>475</v>
      </c>
    </row>
    <row r="55" spans="1:8" x14ac:dyDescent="0.25">
      <c r="A55" s="2">
        <f>IF(ISBLANK(D55),"",COUNTA($B$2:B55))</f>
        <v>54</v>
      </c>
      <c r="B55" s="2">
        <f t="shared" si="3"/>
        <v>428</v>
      </c>
      <c r="C55" s="4">
        <f t="shared" si="2"/>
        <v>475</v>
      </c>
      <c r="D55" s="53" t="s">
        <v>1556</v>
      </c>
      <c r="F55" s="2">
        <f t="shared" si="1"/>
        <v>11</v>
      </c>
      <c r="G55" t="s">
        <v>1556</v>
      </c>
      <c r="H55">
        <v>475</v>
      </c>
    </row>
    <row r="56" spans="1:8" x14ac:dyDescent="0.25">
      <c r="A56" s="2">
        <f>IF(ISBLANK(D56),"",COUNTA($B$2:B56))</f>
        <v>55</v>
      </c>
      <c r="B56" s="2">
        <f t="shared" si="3"/>
        <v>450</v>
      </c>
      <c r="C56" s="4">
        <f t="shared" si="2"/>
        <v>500</v>
      </c>
      <c r="D56" s="53" t="s">
        <v>1558</v>
      </c>
      <c r="F56" s="2">
        <f t="shared" si="1"/>
        <v>11</v>
      </c>
      <c r="G56" t="s">
        <v>1558</v>
      </c>
      <c r="H56">
        <v>500</v>
      </c>
    </row>
    <row r="57" spans="1:8" x14ac:dyDescent="0.25">
      <c r="A57" s="2">
        <f>IF(ISBLANK(D57),"",COUNTA($B$2:B57))</f>
        <v>56</v>
      </c>
      <c r="B57" s="2">
        <f t="shared" si="3"/>
        <v>450</v>
      </c>
      <c r="C57" s="4">
        <f t="shared" si="2"/>
        <v>500</v>
      </c>
      <c r="D57" s="53" t="s">
        <v>1559</v>
      </c>
      <c r="F57" s="2">
        <f t="shared" si="1"/>
        <v>10</v>
      </c>
      <c r="G57" t="s">
        <v>1559</v>
      </c>
      <c r="H57">
        <v>500</v>
      </c>
    </row>
    <row r="58" spans="1:8" x14ac:dyDescent="0.25">
      <c r="A58" s="2">
        <f>IF(ISBLANK(D58),"",COUNTA($B$2:B58))</f>
        <v>57</v>
      </c>
      <c r="B58" s="2">
        <f t="shared" si="3"/>
        <v>450</v>
      </c>
      <c r="C58" s="4">
        <f t="shared" si="2"/>
        <v>500</v>
      </c>
      <c r="D58" s="53" t="s">
        <v>1557</v>
      </c>
      <c r="F58" s="2">
        <f t="shared" si="1"/>
        <v>10</v>
      </c>
      <c r="G58" t="s">
        <v>1557</v>
      </c>
      <c r="H58">
        <v>500</v>
      </c>
    </row>
    <row r="59" spans="1:8" x14ac:dyDescent="0.25">
      <c r="A59" s="2">
        <f>IF(ISBLANK(D59),"",COUNTA($B$2:B59))</f>
        <v>58</v>
      </c>
      <c r="B59" s="2">
        <f t="shared" si="3"/>
        <v>450</v>
      </c>
      <c r="C59" s="4">
        <f t="shared" si="2"/>
        <v>500</v>
      </c>
      <c r="D59" s="53" t="s">
        <v>1562</v>
      </c>
      <c r="F59" s="2">
        <f t="shared" si="1"/>
        <v>12</v>
      </c>
      <c r="G59" t="s">
        <v>1562</v>
      </c>
      <c r="H59">
        <v>500</v>
      </c>
    </row>
    <row r="60" spans="1:8" x14ac:dyDescent="0.25">
      <c r="A60" s="2">
        <f>IF(ISBLANK(D60),"",COUNTA($B$2:B60))</f>
        <v>59</v>
      </c>
      <c r="B60" s="2">
        <f t="shared" si="3"/>
        <v>450</v>
      </c>
      <c r="C60" s="4">
        <f t="shared" si="2"/>
        <v>500</v>
      </c>
      <c r="D60" s="53" t="s">
        <v>1561</v>
      </c>
      <c r="F60" s="2">
        <f t="shared" si="1"/>
        <v>12</v>
      </c>
      <c r="G60" t="s">
        <v>1561</v>
      </c>
      <c r="H60">
        <v>500</v>
      </c>
    </row>
    <row r="61" spans="1:8" x14ac:dyDescent="0.25">
      <c r="A61" s="2">
        <f>IF(ISBLANK(D61),"",COUNTA($B$2:B61))</f>
        <v>60</v>
      </c>
      <c r="B61" s="2">
        <f t="shared" si="3"/>
        <v>450</v>
      </c>
      <c r="C61" s="4">
        <f t="shared" si="2"/>
        <v>500</v>
      </c>
      <c r="D61" s="53" t="s">
        <v>1560</v>
      </c>
      <c r="F61" s="2">
        <f t="shared" si="1"/>
        <v>12</v>
      </c>
      <c r="G61" t="s">
        <v>1560</v>
      </c>
      <c r="H61">
        <v>500</v>
      </c>
    </row>
    <row r="62" spans="1:8" x14ac:dyDescent="0.25">
      <c r="A62" s="2">
        <f>IF(ISBLANK(D62),"",COUNTA($B$2:B62))</f>
        <v>61</v>
      </c>
      <c r="B62" s="2">
        <f t="shared" si="3"/>
        <v>450</v>
      </c>
      <c r="C62" s="4">
        <f t="shared" si="2"/>
        <v>500</v>
      </c>
      <c r="D62" s="53" t="s">
        <v>650</v>
      </c>
      <c r="F62" s="2">
        <f t="shared" si="1"/>
        <v>14</v>
      </c>
      <c r="G62" t="s">
        <v>650</v>
      </c>
      <c r="H62">
        <v>500</v>
      </c>
    </row>
    <row r="63" spans="1:8" x14ac:dyDescent="0.25">
      <c r="A63" s="2">
        <f>IF(ISBLANK(D63),"",COUNTA($B$2:B63))</f>
        <v>62</v>
      </c>
      <c r="B63" s="2">
        <f t="shared" si="3"/>
        <v>450</v>
      </c>
      <c r="C63" s="4">
        <f t="shared" si="2"/>
        <v>500</v>
      </c>
      <c r="D63" s="53" t="s">
        <v>681</v>
      </c>
      <c r="F63" s="2">
        <f t="shared" si="1"/>
        <v>10</v>
      </c>
      <c r="G63" t="s">
        <v>681</v>
      </c>
      <c r="H63">
        <v>500</v>
      </c>
    </row>
    <row r="64" spans="1:8" x14ac:dyDescent="0.25">
      <c r="A64" s="2">
        <f>IF(ISBLANK(D64),"",COUNTA($B$2:B64))</f>
        <v>63</v>
      </c>
      <c r="B64" s="2">
        <f t="shared" si="3"/>
        <v>450</v>
      </c>
      <c r="C64" s="4">
        <f t="shared" si="2"/>
        <v>500</v>
      </c>
      <c r="D64" s="53" t="s">
        <v>684</v>
      </c>
      <c r="F64" s="2">
        <f t="shared" si="1"/>
        <v>13</v>
      </c>
      <c r="G64" t="s">
        <v>684</v>
      </c>
      <c r="H64">
        <v>500</v>
      </c>
    </row>
    <row r="65" spans="1:8" x14ac:dyDescent="0.25">
      <c r="A65" s="2">
        <f>IF(ISBLANK(D65),"",COUNTA($B$2:B65))</f>
        <v>64</v>
      </c>
      <c r="B65" s="2">
        <f t="shared" si="3"/>
        <v>450</v>
      </c>
      <c r="C65" s="4">
        <f t="shared" si="2"/>
        <v>500</v>
      </c>
      <c r="D65" s="53" t="s">
        <v>683</v>
      </c>
      <c r="F65" s="2">
        <f t="shared" si="1"/>
        <v>11</v>
      </c>
      <c r="G65" t="s">
        <v>683</v>
      </c>
      <c r="H65">
        <v>500</v>
      </c>
    </row>
    <row r="66" spans="1:8" x14ac:dyDescent="0.25">
      <c r="A66" s="2">
        <f>IF(ISBLANK(D66),"",COUNTA($B$2:B66))</f>
        <v>65</v>
      </c>
      <c r="B66" s="2">
        <f t="shared" si="3"/>
        <v>495</v>
      </c>
      <c r="C66" s="4">
        <f t="shared" si="2"/>
        <v>550</v>
      </c>
      <c r="D66" s="53" t="s">
        <v>700</v>
      </c>
      <c r="F66" s="2">
        <f t="shared" ref="F66:F129" si="4">+LEN(G66)</f>
        <v>11</v>
      </c>
      <c r="G66" t="s">
        <v>700</v>
      </c>
      <c r="H66">
        <v>550</v>
      </c>
    </row>
    <row r="67" spans="1:8" x14ac:dyDescent="0.25">
      <c r="A67" s="2">
        <f>IF(ISBLANK(D67),"",COUNTA($B$2:B67))</f>
        <v>66</v>
      </c>
      <c r="B67" s="2">
        <f t="shared" si="3"/>
        <v>495</v>
      </c>
      <c r="C67" s="4">
        <f t="shared" ref="C67:C130" si="5">IF(ISERROR(_xlfn.NUMBERVALUE(VLOOKUP(D67,G:H,2,0))),"NO",_xlfn.NUMBERVALUE(VLOOKUP(D67,G:H,2,0)))</f>
        <v>550</v>
      </c>
      <c r="D67" s="53" t="s">
        <v>1566</v>
      </c>
      <c r="F67" s="2">
        <f t="shared" si="4"/>
        <v>10</v>
      </c>
      <c r="G67" t="s">
        <v>1566</v>
      </c>
      <c r="H67">
        <v>550</v>
      </c>
    </row>
    <row r="68" spans="1:8" x14ac:dyDescent="0.25">
      <c r="A68" s="2">
        <f>IF(ISBLANK(D68),"",COUNTA($B$2:B68))</f>
        <v>67</v>
      </c>
      <c r="B68" s="2">
        <f t="shared" si="3"/>
        <v>495</v>
      </c>
      <c r="C68" s="4">
        <f t="shared" si="5"/>
        <v>550</v>
      </c>
      <c r="D68" s="53" t="s">
        <v>658</v>
      </c>
      <c r="F68" s="2">
        <f t="shared" si="4"/>
        <v>16</v>
      </c>
      <c r="G68" t="s">
        <v>658</v>
      </c>
      <c r="H68">
        <v>550</v>
      </c>
    </row>
    <row r="69" spans="1:8" x14ac:dyDescent="0.25">
      <c r="A69" s="2">
        <f>IF(ISBLANK(D69),"",COUNTA($B$2:B69))</f>
        <v>68</v>
      </c>
      <c r="B69" s="2">
        <f t="shared" si="3"/>
        <v>495</v>
      </c>
      <c r="C69" s="4">
        <f t="shared" si="5"/>
        <v>550</v>
      </c>
      <c r="D69" s="53" t="s">
        <v>1565</v>
      </c>
      <c r="F69" s="2">
        <f t="shared" si="4"/>
        <v>12</v>
      </c>
      <c r="G69" t="s">
        <v>1565</v>
      </c>
      <c r="H69">
        <v>550</v>
      </c>
    </row>
    <row r="70" spans="1:8" x14ac:dyDescent="0.25">
      <c r="A70" s="2">
        <f>IF(ISBLANK(D70),"",COUNTA($B$2:B70))</f>
        <v>69</v>
      </c>
      <c r="B70" s="2">
        <f t="shared" si="3"/>
        <v>495</v>
      </c>
      <c r="C70" s="4">
        <f t="shared" si="5"/>
        <v>550</v>
      </c>
      <c r="D70" s="53" t="s">
        <v>1563</v>
      </c>
      <c r="F70" s="2">
        <f t="shared" si="4"/>
        <v>8</v>
      </c>
      <c r="G70" t="s">
        <v>1563</v>
      </c>
      <c r="H70">
        <v>550</v>
      </c>
    </row>
    <row r="71" spans="1:8" x14ac:dyDescent="0.25">
      <c r="A71" s="2">
        <f>IF(ISBLANK(D71),"",COUNTA($B$2:B71))</f>
        <v>70</v>
      </c>
      <c r="B71" s="2">
        <f t="shared" si="3"/>
        <v>540</v>
      </c>
      <c r="C71" s="4">
        <f t="shared" si="5"/>
        <v>600</v>
      </c>
      <c r="D71" s="53" t="s">
        <v>1567</v>
      </c>
      <c r="F71" s="2">
        <f t="shared" si="4"/>
        <v>13</v>
      </c>
      <c r="G71" t="s">
        <v>1567</v>
      </c>
      <c r="H71">
        <v>600</v>
      </c>
    </row>
    <row r="72" spans="1:8" x14ac:dyDescent="0.25">
      <c r="A72" s="2">
        <f>IF(ISBLANK(D72),"",COUNTA($B$2:B72))</f>
        <v>71</v>
      </c>
      <c r="B72" s="2">
        <f t="shared" si="3"/>
        <v>540</v>
      </c>
      <c r="C72" s="4">
        <f t="shared" si="5"/>
        <v>600</v>
      </c>
      <c r="D72" s="53" t="s">
        <v>690</v>
      </c>
      <c r="F72" s="2">
        <f t="shared" si="4"/>
        <v>11</v>
      </c>
      <c r="G72" t="s">
        <v>690</v>
      </c>
      <c r="H72">
        <v>600</v>
      </c>
    </row>
    <row r="73" spans="1:8" x14ac:dyDescent="0.25">
      <c r="A73" s="2">
        <f>IF(ISBLANK(D73),"",COUNTA($B$2:B73))</f>
        <v>72</v>
      </c>
      <c r="B73" s="2">
        <f t="shared" si="3"/>
        <v>540</v>
      </c>
      <c r="C73" s="4">
        <f t="shared" si="5"/>
        <v>600</v>
      </c>
      <c r="D73" s="53" t="s">
        <v>685</v>
      </c>
      <c r="F73" s="2">
        <f t="shared" si="4"/>
        <v>11</v>
      </c>
      <c r="G73" t="s">
        <v>685</v>
      </c>
      <c r="H73">
        <v>600</v>
      </c>
    </row>
    <row r="74" spans="1:8" x14ac:dyDescent="0.25">
      <c r="A74" s="2">
        <f>IF(ISBLANK(D74),"",COUNTA($B$2:B74))</f>
        <v>73</v>
      </c>
      <c r="B74" s="2">
        <f t="shared" si="3"/>
        <v>540</v>
      </c>
      <c r="C74" s="4">
        <f t="shared" si="5"/>
        <v>600</v>
      </c>
      <c r="D74" s="53" t="s">
        <v>1570</v>
      </c>
      <c r="F74" s="2">
        <f t="shared" si="4"/>
        <v>12</v>
      </c>
      <c r="G74" t="s">
        <v>1570</v>
      </c>
      <c r="H74">
        <v>600</v>
      </c>
    </row>
    <row r="75" spans="1:8" x14ac:dyDescent="0.25">
      <c r="A75" s="2">
        <f>IF(ISBLANK(D75),"",COUNTA($B$2:B75))</f>
        <v>74</v>
      </c>
      <c r="B75" s="2">
        <f t="shared" si="3"/>
        <v>540</v>
      </c>
      <c r="C75" s="4">
        <f t="shared" si="5"/>
        <v>600</v>
      </c>
      <c r="D75" s="53" t="s">
        <v>688</v>
      </c>
      <c r="F75" s="2">
        <f t="shared" si="4"/>
        <v>15</v>
      </c>
      <c r="G75" t="s">
        <v>688</v>
      </c>
      <c r="H75">
        <v>600</v>
      </c>
    </row>
    <row r="76" spans="1:8" x14ac:dyDescent="0.25">
      <c r="A76" s="2">
        <f>IF(ISBLANK(D76),"",COUNTA($B$2:B76))</f>
        <v>75</v>
      </c>
      <c r="B76" s="2">
        <f t="shared" si="3"/>
        <v>540</v>
      </c>
      <c r="C76" s="4">
        <f t="shared" si="5"/>
        <v>600</v>
      </c>
      <c r="D76" s="53" t="s">
        <v>1568</v>
      </c>
      <c r="F76" s="2">
        <f t="shared" si="4"/>
        <v>10</v>
      </c>
      <c r="G76" t="s">
        <v>1568</v>
      </c>
      <c r="H76">
        <v>600</v>
      </c>
    </row>
    <row r="77" spans="1:8" x14ac:dyDescent="0.25">
      <c r="A77" s="2">
        <f>IF(ISBLANK(D77),"",COUNTA($B$2:B77))</f>
        <v>76</v>
      </c>
      <c r="B77" s="2">
        <f t="shared" si="3"/>
        <v>540</v>
      </c>
      <c r="C77" s="4">
        <f t="shared" si="5"/>
        <v>600</v>
      </c>
      <c r="D77" s="53" t="s">
        <v>1569</v>
      </c>
      <c r="F77" s="2">
        <f t="shared" si="4"/>
        <v>11</v>
      </c>
      <c r="G77" t="s">
        <v>1569</v>
      </c>
      <c r="H77">
        <v>600</v>
      </c>
    </row>
    <row r="78" spans="1:8" x14ac:dyDescent="0.25">
      <c r="A78" s="2">
        <f>IF(ISBLANK(D78),"",COUNTA($B$2:B78))</f>
        <v>77</v>
      </c>
      <c r="B78" s="2">
        <f t="shared" si="3"/>
        <v>540</v>
      </c>
      <c r="C78" s="4">
        <f t="shared" si="5"/>
        <v>600</v>
      </c>
      <c r="D78" s="53" t="s">
        <v>1571</v>
      </c>
      <c r="F78" s="2">
        <f t="shared" si="4"/>
        <v>10</v>
      </c>
      <c r="G78" t="s">
        <v>1571</v>
      </c>
      <c r="H78">
        <v>600</v>
      </c>
    </row>
    <row r="79" spans="1:8" x14ac:dyDescent="0.25">
      <c r="A79" s="2">
        <f>IF(ISBLANK(D79),"",COUNTA($B$2:B79))</f>
        <v>78</v>
      </c>
      <c r="B79" s="2">
        <f t="shared" si="3"/>
        <v>585</v>
      </c>
      <c r="C79" s="4">
        <f t="shared" si="5"/>
        <v>650</v>
      </c>
      <c r="D79" s="53" t="s">
        <v>1564</v>
      </c>
      <c r="F79" s="2">
        <f t="shared" si="4"/>
        <v>15</v>
      </c>
      <c r="G79" t="s">
        <v>1564</v>
      </c>
      <c r="H79">
        <v>650</v>
      </c>
    </row>
    <row r="80" spans="1:8" x14ac:dyDescent="0.25">
      <c r="A80" s="2">
        <f>IF(ISBLANK(D80),"",COUNTA($B$2:B80))</f>
        <v>79</v>
      </c>
      <c r="B80" s="2">
        <f t="shared" si="3"/>
        <v>585</v>
      </c>
      <c r="C80" s="4">
        <f t="shared" si="5"/>
        <v>650</v>
      </c>
      <c r="D80" s="53" t="s">
        <v>686</v>
      </c>
      <c r="F80" s="2">
        <f t="shared" si="4"/>
        <v>14</v>
      </c>
      <c r="G80" t="s">
        <v>686</v>
      </c>
      <c r="H80">
        <v>650</v>
      </c>
    </row>
    <row r="81" spans="1:8" x14ac:dyDescent="0.25">
      <c r="A81" s="2">
        <f>IF(ISBLANK(D81),"",COUNTA($B$2:B81))</f>
        <v>80</v>
      </c>
      <c r="B81" s="2">
        <f t="shared" si="3"/>
        <v>585</v>
      </c>
      <c r="C81" s="4">
        <f t="shared" si="5"/>
        <v>650</v>
      </c>
      <c r="D81" s="53" t="s">
        <v>1572</v>
      </c>
      <c r="F81" s="2">
        <f t="shared" si="4"/>
        <v>8</v>
      </c>
      <c r="G81" t="s">
        <v>1572</v>
      </c>
      <c r="H81">
        <v>650</v>
      </c>
    </row>
    <row r="82" spans="1:8" x14ac:dyDescent="0.25">
      <c r="A82" s="2">
        <f>IF(ISBLANK(D82),"",COUNTA($B$2:B82))</f>
        <v>81</v>
      </c>
      <c r="B82" s="2">
        <f t="shared" si="3"/>
        <v>585</v>
      </c>
      <c r="C82" s="4">
        <f t="shared" si="5"/>
        <v>650</v>
      </c>
      <c r="D82" s="53" t="s">
        <v>1574</v>
      </c>
      <c r="F82" s="2">
        <f t="shared" si="4"/>
        <v>11</v>
      </c>
      <c r="G82" t="s">
        <v>1574</v>
      </c>
      <c r="H82">
        <v>650</v>
      </c>
    </row>
    <row r="83" spans="1:8" x14ac:dyDescent="0.25">
      <c r="A83" s="2">
        <f>IF(ISBLANK(D83),"",COUNTA($B$2:B83))</f>
        <v>82</v>
      </c>
      <c r="B83" s="2">
        <f t="shared" si="3"/>
        <v>585</v>
      </c>
      <c r="C83" s="4">
        <f t="shared" si="5"/>
        <v>650</v>
      </c>
      <c r="D83" s="53" t="s">
        <v>689</v>
      </c>
      <c r="F83" s="2">
        <f t="shared" si="4"/>
        <v>9</v>
      </c>
      <c r="G83" t="s">
        <v>689</v>
      </c>
      <c r="H83">
        <v>650</v>
      </c>
    </row>
    <row r="84" spans="1:8" x14ac:dyDescent="0.25">
      <c r="A84" s="2">
        <f>IF(ISBLANK(D84),"",COUNTA($B$2:B84))</f>
        <v>83</v>
      </c>
      <c r="B84" s="2">
        <f t="shared" si="3"/>
        <v>585</v>
      </c>
      <c r="C84" s="4">
        <f t="shared" si="5"/>
        <v>650</v>
      </c>
      <c r="D84" s="53" t="s">
        <v>1573</v>
      </c>
      <c r="F84" s="2">
        <f t="shared" si="4"/>
        <v>13</v>
      </c>
      <c r="G84" t="s">
        <v>1573</v>
      </c>
      <c r="H84">
        <v>650</v>
      </c>
    </row>
    <row r="85" spans="1:8" x14ac:dyDescent="0.25">
      <c r="A85" s="2">
        <f>IF(ISBLANK(D85),"",COUNTA($B$2:B85))</f>
        <v>84</v>
      </c>
      <c r="B85" s="2">
        <f t="shared" si="3"/>
        <v>585</v>
      </c>
      <c r="C85" s="4">
        <f t="shared" si="5"/>
        <v>650</v>
      </c>
      <c r="D85" s="53" t="s">
        <v>694</v>
      </c>
      <c r="F85" s="2">
        <f t="shared" si="4"/>
        <v>20</v>
      </c>
      <c r="G85" t="s">
        <v>694</v>
      </c>
      <c r="H85">
        <v>650</v>
      </c>
    </row>
    <row r="86" spans="1:8" x14ac:dyDescent="0.25">
      <c r="A86" s="2">
        <f>IF(ISBLANK(D86),"",COUNTA($B$2:B86))</f>
        <v>85</v>
      </c>
      <c r="B86" s="2">
        <f t="shared" si="3"/>
        <v>585</v>
      </c>
      <c r="C86" s="4">
        <f t="shared" si="5"/>
        <v>650</v>
      </c>
      <c r="D86" s="53" t="s">
        <v>662</v>
      </c>
      <c r="F86" s="2">
        <f t="shared" si="4"/>
        <v>10</v>
      </c>
      <c r="G86" t="s">
        <v>662</v>
      </c>
      <c r="H86">
        <v>650</v>
      </c>
    </row>
    <row r="87" spans="1:8" x14ac:dyDescent="0.25">
      <c r="A87" s="2">
        <f>IF(ISBLANK(D87),"",COUNTA($B$2:B87))</f>
        <v>86</v>
      </c>
      <c r="B87" s="2">
        <f t="shared" si="3"/>
        <v>585</v>
      </c>
      <c r="C87" s="4">
        <f t="shared" si="5"/>
        <v>650</v>
      </c>
      <c r="D87" s="53" t="s">
        <v>1575</v>
      </c>
      <c r="F87" s="2">
        <f t="shared" si="4"/>
        <v>11</v>
      </c>
      <c r="G87" t="s">
        <v>1575</v>
      </c>
      <c r="H87">
        <v>650</v>
      </c>
    </row>
    <row r="88" spans="1:8" x14ac:dyDescent="0.25">
      <c r="A88" s="2">
        <f>IF(ISBLANK(D88),"",COUNTA($B$2:B88))</f>
        <v>87</v>
      </c>
      <c r="B88" s="2">
        <f t="shared" si="3"/>
        <v>630</v>
      </c>
      <c r="C88" s="4">
        <f t="shared" si="5"/>
        <v>700</v>
      </c>
      <c r="D88" s="53" t="s">
        <v>1576</v>
      </c>
      <c r="F88" s="2">
        <f t="shared" si="4"/>
        <v>12</v>
      </c>
      <c r="G88" t="s">
        <v>1576</v>
      </c>
      <c r="H88">
        <v>700</v>
      </c>
    </row>
    <row r="89" spans="1:8" x14ac:dyDescent="0.25">
      <c r="A89" s="2">
        <f>IF(ISBLANK(D89),"",COUNTA($B$2:B89))</f>
        <v>88</v>
      </c>
      <c r="B89" s="2">
        <f t="shared" si="3"/>
        <v>630</v>
      </c>
      <c r="C89" s="4">
        <f t="shared" si="5"/>
        <v>700</v>
      </c>
      <c r="D89" s="53" t="s">
        <v>1577</v>
      </c>
      <c r="F89" s="2">
        <f t="shared" si="4"/>
        <v>14</v>
      </c>
      <c r="G89" t="s">
        <v>1577</v>
      </c>
      <c r="H89">
        <v>700</v>
      </c>
    </row>
    <row r="90" spans="1:8" x14ac:dyDescent="0.25">
      <c r="A90" s="2">
        <f>IF(ISBLANK(D90),"",COUNTA($B$2:B90))</f>
        <v>89</v>
      </c>
      <c r="B90" s="2">
        <f t="shared" si="3"/>
        <v>630</v>
      </c>
      <c r="C90" s="4">
        <f t="shared" si="5"/>
        <v>700</v>
      </c>
      <c r="D90" s="53" t="s">
        <v>1578</v>
      </c>
      <c r="F90" s="2">
        <f t="shared" si="4"/>
        <v>12</v>
      </c>
      <c r="G90" t="s">
        <v>1578</v>
      </c>
      <c r="H90">
        <v>700</v>
      </c>
    </row>
    <row r="91" spans="1:8" x14ac:dyDescent="0.25">
      <c r="A91" s="2">
        <f>IF(ISBLANK(D91),"",COUNTA($B$2:B91))</f>
        <v>90</v>
      </c>
      <c r="B91" s="2">
        <f t="shared" si="3"/>
        <v>630</v>
      </c>
      <c r="C91" s="4">
        <f t="shared" si="5"/>
        <v>700</v>
      </c>
      <c r="D91" s="53" t="s">
        <v>1579</v>
      </c>
      <c r="F91" s="2">
        <f t="shared" si="4"/>
        <v>8</v>
      </c>
      <c r="G91" t="s">
        <v>1579</v>
      </c>
      <c r="H91">
        <v>700</v>
      </c>
    </row>
    <row r="92" spans="1:8" x14ac:dyDescent="0.25">
      <c r="A92" s="2">
        <f>IF(ISBLANK(D92),"",COUNTA($B$2:B92))</f>
        <v>91</v>
      </c>
      <c r="B92" s="2">
        <f t="shared" si="3"/>
        <v>630</v>
      </c>
      <c r="C92" s="4">
        <f t="shared" si="5"/>
        <v>700</v>
      </c>
      <c r="D92" s="53" t="s">
        <v>1581</v>
      </c>
      <c r="F92" s="2">
        <f t="shared" si="4"/>
        <v>9</v>
      </c>
      <c r="G92" t="s">
        <v>1581</v>
      </c>
      <c r="H92">
        <v>700</v>
      </c>
    </row>
    <row r="93" spans="1:8" x14ac:dyDescent="0.25">
      <c r="A93" s="2">
        <f>IF(ISBLANK(D93),"",COUNTA($B$2:B93))</f>
        <v>92</v>
      </c>
      <c r="B93" s="2">
        <f t="shared" si="3"/>
        <v>630</v>
      </c>
      <c r="C93" s="4">
        <f t="shared" si="5"/>
        <v>700</v>
      </c>
      <c r="D93" s="53" t="s">
        <v>1582</v>
      </c>
      <c r="F93" s="2">
        <f t="shared" si="4"/>
        <v>15</v>
      </c>
      <c r="G93" t="s">
        <v>1582</v>
      </c>
      <c r="H93">
        <v>700</v>
      </c>
    </row>
    <row r="94" spans="1:8" x14ac:dyDescent="0.25">
      <c r="A94" s="2">
        <f>IF(ISBLANK(D94),"",COUNTA($B$2:B94))</f>
        <v>93</v>
      </c>
      <c r="B94" s="2">
        <f t="shared" si="3"/>
        <v>630</v>
      </c>
      <c r="C94" s="4">
        <f t="shared" si="5"/>
        <v>700</v>
      </c>
      <c r="D94" s="53" t="s">
        <v>699</v>
      </c>
      <c r="F94" s="2">
        <f t="shared" si="4"/>
        <v>8</v>
      </c>
      <c r="G94" t="s">
        <v>699</v>
      </c>
      <c r="H94">
        <v>700</v>
      </c>
    </row>
    <row r="95" spans="1:8" x14ac:dyDescent="0.25">
      <c r="A95" s="2">
        <f>IF(ISBLANK(D95),"",COUNTA($B$2:B95))</f>
        <v>94</v>
      </c>
      <c r="B95" s="2">
        <f t="shared" si="3"/>
        <v>630</v>
      </c>
      <c r="C95" s="4">
        <f t="shared" si="5"/>
        <v>700</v>
      </c>
      <c r="D95" s="53" t="s">
        <v>693</v>
      </c>
      <c r="F95" s="2">
        <f t="shared" si="4"/>
        <v>15</v>
      </c>
      <c r="G95" t="s">
        <v>693</v>
      </c>
      <c r="H95">
        <v>700</v>
      </c>
    </row>
    <row r="96" spans="1:8" x14ac:dyDescent="0.25">
      <c r="A96" s="2">
        <f>IF(ISBLANK(D96),"",COUNTA($B$2:B96))</f>
        <v>95</v>
      </c>
      <c r="B96" s="2">
        <f t="shared" si="3"/>
        <v>630</v>
      </c>
      <c r="C96" s="4">
        <f t="shared" si="5"/>
        <v>700</v>
      </c>
      <c r="D96" s="53" t="s">
        <v>660</v>
      </c>
      <c r="F96" s="2">
        <f t="shared" si="4"/>
        <v>11</v>
      </c>
      <c r="G96" t="s">
        <v>660</v>
      </c>
      <c r="H96">
        <v>700</v>
      </c>
    </row>
    <row r="97" spans="1:8" x14ac:dyDescent="0.25">
      <c r="A97" s="2">
        <f>IF(ISBLANK(D97),"",COUNTA($B$2:B97))</f>
        <v>96</v>
      </c>
      <c r="B97" s="2">
        <f t="shared" si="3"/>
        <v>720</v>
      </c>
      <c r="C97" s="4">
        <f t="shared" si="5"/>
        <v>800</v>
      </c>
      <c r="D97" s="53" t="s">
        <v>691</v>
      </c>
      <c r="F97" s="2">
        <f t="shared" si="4"/>
        <v>15</v>
      </c>
      <c r="G97" t="s">
        <v>691</v>
      </c>
      <c r="H97">
        <v>800</v>
      </c>
    </row>
    <row r="98" spans="1:8" x14ac:dyDescent="0.25">
      <c r="A98" s="2">
        <f>IF(ISBLANK(D98),"",COUNTA($B$2:B98))</f>
        <v>97</v>
      </c>
      <c r="B98" s="2">
        <f t="shared" si="3"/>
        <v>720</v>
      </c>
      <c r="C98" s="4">
        <f t="shared" si="5"/>
        <v>800</v>
      </c>
      <c r="D98" s="53" t="s">
        <v>1583</v>
      </c>
      <c r="F98" s="2">
        <f t="shared" si="4"/>
        <v>13</v>
      </c>
      <c r="G98" t="s">
        <v>1583</v>
      </c>
      <c r="H98">
        <v>800</v>
      </c>
    </row>
    <row r="99" spans="1:8" x14ac:dyDescent="0.25">
      <c r="A99" s="2">
        <f>IF(ISBLANK(D99),"",COUNTA($B$2:B99))</f>
        <v>98</v>
      </c>
      <c r="B99" s="2">
        <f t="shared" si="3"/>
        <v>720</v>
      </c>
      <c r="C99" s="4">
        <f t="shared" si="5"/>
        <v>800</v>
      </c>
      <c r="D99" s="53" t="s">
        <v>695</v>
      </c>
      <c r="F99" s="2">
        <f t="shared" si="4"/>
        <v>14</v>
      </c>
      <c r="G99" t="s">
        <v>695</v>
      </c>
      <c r="H99">
        <v>800</v>
      </c>
    </row>
    <row r="100" spans="1:8" x14ac:dyDescent="0.25">
      <c r="A100" s="2">
        <f>IF(ISBLANK(D100),"",COUNTA($B$2:B100))</f>
        <v>99</v>
      </c>
      <c r="B100" s="2">
        <f t="shared" si="3"/>
        <v>630</v>
      </c>
      <c r="C100" s="4">
        <f t="shared" si="5"/>
        <v>700</v>
      </c>
      <c r="D100" s="53" t="s">
        <v>1580</v>
      </c>
      <c r="F100" s="2">
        <f t="shared" si="4"/>
        <v>9</v>
      </c>
      <c r="G100" t="s">
        <v>1580</v>
      </c>
      <c r="H100">
        <v>700</v>
      </c>
    </row>
    <row r="101" spans="1:8" s="1" customFormat="1" x14ac:dyDescent="0.25">
      <c r="A101" s="2">
        <f>IF(ISBLANK(D101),"",COUNTA($B$2:B101))</f>
        <v>100</v>
      </c>
      <c r="B101" s="2">
        <f t="shared" si="3"/>
        <v>630</v>
      </c>
      <c r="C101" s="4">
        <f t="shared" si="5"/>
        <v>700</v>
      </c>
      <c r="D101" s="53" t="s">
        <v>692</v>
      </c>
      <c r="E101"/>
      <c r="F101" s="2">
        <f t="shared" si="4"/>
        <v>15</v>
      </c>
      <c r="G101" s="1" t="s">
        <v>692</v>
      </c>
      <c r="H101">
        <v>700</v>
      </c>
    </row>
    <row r="102" spans="1:8" x14ac:dyDescent="0.25">
      <c r="A102" s="2">
        <f>IF(ISBLANK(D102),"",COUNTA($B$2:B102))</f>
        <v>101</v>
      </c>
      <c r="B102" s="2">
        <f t="shared" si="3"/>
        <v>720</v>
      </c>
      <c r="C102" s="4">
        <f t="shared" si="5"/>
        <v>800</v>
      </c>
      <c r="D102" s="53" t="s">
        <v>1584</v>
      </c>
      <c r="F102" s="2">
        <f t="shared" si="4"/>
        <v>11</v>
      </c>
      <c r="G102" t="s">
        <v>1584</v>
      </c>
      <c r="H102">
        <v>800</v>
      </c>
    </row>
    <row r="103" spans="1:8" x14ac:dyDescent="0.25">
      <c r="A103" s="2">
        <f>IF(ISBLANK(D103),"",COUNTA($B$2:B103))</f>
        <v>102</v>
      </c>
      <c r="B103" s="2">
        <f t="shared" si="3"/>
        <v>765</v>
      </c>
      <c r="C103" s="4">
        <f t="shared" si="5"/>
        <v>850</v>
      </c>
      <c r="D103" s="53" t="s">
        <v>1587</v>
      </c>
      <c r="F103" s="2">
        <f t="shared" si="4"/>
        <v>12</v>
      </c>
      <c r="G103" t="s">
        <v>1587</v>
      </c>
      <c r="H103">
        <v>850</v>
      </c>
    </row>
    <row r="104" spans="1:8" x14ac:dyDescent="0.25">
      <c r="A104" s="2">
        <f>IF(ISBLANK(D104),"",COUNTA($B$2:B104))</f>
        <v>103</v>
      </c>
      <c r="B104" s="2">
        <f t="shared" si="3"/>
        <v>765</v>
      </c>
      <c r="C104" s="4">
        <f t="shared" si="5"/>
        <v>850</v>
      </c>
      <c r="D104" s="53" t="s">
        <v>1585</v>
      </c>
      <c r="F104" s="2">
        <f t="shared" si="4"/>
        <v>12</v>
      </c>
      <c r="G104" t="s">
        <v>1585</v>
      </c>
      <c r="H104">
        <v>850</v>
      </c>
    </row>
    <row r="105" spans="1:8" x14ac:dyDescent="0.25">
      <c r="A105" s="2">
        <f>IF(ISBLANK(D105),"",COUNTA($B$2:B105))</f>
        <v>104</v>
      </c>
      <c r="B105" s="2">
        <f t="shared" si="3"/>
        <v>765</v>
      </c>
      <c r="C105" s="4">
        <f t="shared" si="5"/>
        <v>850</v>
      </c>
      <c r="D105" s="53" t="s">
        <v>1586</v>
      </c>
      <c r="F105" s="2">
        <f t="shared" si="4"/>
        <v>13</v>
      </c>
      <c r="G105" t="s">
        <v>1586</v>
      </c>
      <c r="H105">
        <v>850</v>
      </c>
    </row>
    <row r="106" spans="1:8" x14ac:dyDescent="0.25">
      <c r="A106" s="2">
        <f>IF(ISBLANK(D106),"",COUNTA($B$2:B106))</f>
        <v>105</v>
      </c>
      <c r="B106" s="2">
        <f t="shared" si="3"/>
        <v>765</v>
      </c>
      <c r="C106" s="4">
        <f t="shared" si="5"/>
        <v>850</v>
      </c>
      <c r="D106" s="53" t="s">
        <v>664</v>
      </c>
      <c r="F106" s="2">
        <f t="shared" si="4"/>
        <v>18</v>
      </c>
      <c r="G106" t="s">
        <v>664</v>
      </c>
      <c r="H106">
        <v>850</v>
      </c>
    </row>
    <row r="107" spans="1:8" x14ac:dyDescent="0.25">
      <c r="A107" s="2">
        <f>IF(ISBLANK(D107),"",COUNTA($B$2:B107))</f>
        <v>106</v>
      </c>
      <c r="B107" s="2">
        <f t="shared" si="3"/>
        <v>765</v>
      </c>
      <c r="C107" s="4">
        <f t="shared" si="5"/>
        <v>850</v>
      </c>
      <c r="D107" s="53" t="s">
        <v>697</v>
      </c>
      <c r="F107" s="2">
        <f t="shared" si="4"/>
        <v>12</v>
      </c>
      <c r="G107" t="s">
        <v>697</v>
      </c>
      <c r="H107">
        <v>850</v>
      </c>
    </row>
    <row r="108" spans="1:8" x14ac:dyDescent="0.25">
      <c r="A108" s="2">
        <f>IF(ISBLANK(D108),"",COUNTA($B$2:B108))</f>
        <v>107</v>
      </c>
      <c r="B108" s="2">
        <f t="shared" si="3"/>
        <v>765</v>
      </c>
      <c r="C108" s="4">
        <f t="shared" si="5"/>
        <v>850</v>
      </c>
      <c r="D108" s="53" t="s">
        <v>698</v>
      </c>
      <c r="F108" s="2">
        <f t="shared" si="4"/>
        <v>15</v>
      </c>
      <c r="G108" t="s">
        <v>698</v>
      </c>
      <c r="H108">
        <v>850</v>
      </c>
    </row>
    <row r="109" spans="1:8" x14ac:dyDescent="0.25">
      <c r="A109" s="2">
        <f>IF(ISBLANK(D109),"",COUNTA($B$2:B109))</f>
        <v>108</v>
      </c>
      <c r="B109" s="2">
        <f t="shared" si="3"/>
        <v>765</v>
      </c>
      <c r="C109" s="4">
        <f t="shared" si="5"/>
        <v>850</v>
      </c>
      <c r="D109" s="53" t="s">
        <v>1588</v>
      </c>
      <c r="F109" s="2">
        <f t="shared" si="4"/>
        <v>13</v>
      </c>
      <c r="G109" t="s">
        <v>1588</v>
      </c>
      <c r="H109">
        <v>850</v>
      </c>
    </row>
    <row r="110" spans="1:8" x14ac:dyDescent="0.25">
      <c r="A110" s="2">
        <f>IF(ISBLANK(D110),"",COUNTA($B$2:B110))</f>
        <v>109</v>
      </c>
      <c r="B110" s="2">
        <f t="shared" si="3"/>
        <v>900</v>
      </c>
      <c r="C110" s="4">
        <f t="shared" si="5"/>
        <v>1000</v>
      </c>
      <c r="D110" s="53" t="s">
        <v>1591</v>
      </c>
      <c r="F110" s="2">
        <f t="shared" si="4"/>
        <v>13</v>
      </c>
      <c r="G110" t="s">
        <v>1591</v>
      </c>
      <c r="H110">
        <v>1000</v>
      </c>
    </row>
    <row r="111" spans="1:8" ht="15.75" thickBot="1" x14ac:dyDescent="0.3">
      <c r="A111" s="2">
        <f>IF(ISBLANK(D111),"",COUNTA($B$2:B111))</f>
        <v>110</v>
      </c>
      <c r="B111" s="2">
        <f t="shared" si="3"/>
        <v>900</v>
      </c>
      <c r="C111" s="4">
        <f t="shared" si="5"/>
        <v>1000</v>
      </c>
      <c r="D111" s="53" t="s">
        <v>1592</v>
      </c>
      <c r="F111" s="2">
        <f t="shared" si="4"/>
        <v>12</v>
      </c>
      <c r="G111" t="s">
        <v>1592</v>
      </c>
      <c r="H111">
        <v>1000</v>
      </c>
    </row>
    <row r="112" spans="1:8" ht="15.75" thickBot="1" x14ac:dyDescent="0.3">
      <c r="A112" s="2">
        <f>IF(ISBLANK(D112),"",COUNTA($B$2:B112))</f>
        <v>111</v>
      </c>
      <c r="B112" s="2">
        <f t="shared" si="3"/>
        <v>900</v>
      </c>
      <c r="C112" s="4">
        <f t="shared" si="5"/>
        <v>1000</v>
      </c>
      <c r="D112" s="39" t="s">
        <v>1595</v>
      </c>
      <c r="F112" s="2">
        <f t="shared" si="4"/>
        <v>12</v>
      </c>
      <c r="G112" t="s">
        <v>1595</v>
      </c>
      <c r="H112">
        <v>1000</v>
      </c>
    </row>
    <row r="113" spans="1:8" ht="15.75" thickBot="1" x14ac:dyDescent="0.3">
      <c r="A113" s="2">
        <f>IF(ISBLANK(D113),"",COUNTA($B$2:B113))</f>
        <v>112</v>
      </c>
      <c r="B113" s="2">
        <f t="shared" si="3"/>
        <v>900</v>
      </c>
      <c r="C113" s="4">
        <f t="shared" si="5"/>
        <v>1000</v>
      </c>
      <c r="D113" s="39" t="s">
        <v>696</v>
      </c>
      <c r="F113" s="2">
        <f t="shared" si="4"/>
        <v>12</v>
      </c>
      <c r="G113" t="s">
        <v>696</v>
      </c>
      <c r="H113">
        <v>1000</v>
      </c>
    </row>
    <row r="114" spans="1:8" ht="15.75" thickBot="1" x14ac:dyDescent="0.3">
      <c r="A114" s="2">
        <f>IF(ISBLANK(D114),"",COUNTA($B$2:B114))</f>
        <v>113</v>
      </c>
      <c r="B114" s="2">
        <f t="shared" si="3"/>
        <v>900</v>
      </c>
      <c r="C114" s="4">
        <f t="shared" si="5"/>
        <v>1000</v>
      </c>
      <c r="D114" s="39" t="s">
        <v>1590</v>
      </c>
      <c r="F114" s="2">
        <f t="shared" si="4"/>
        <v>13</v>
      </c>
      <c r="G114" t="s">
        <v>1590</v>
      </c>
      <c r="H114">
        <v>1000</v>
      </c>
    </row>
    <row r="115" spans="1:8" ht="15.75" thickBot="1" x14ac:dyDescent="0.3">
      <c r="A115" s="2">
        <f>IF(ISBLANK(D115),"",COUNTA($B$2:B115))</f>
        <v>114</v>
      </c>
      <c r="B115" s="2">
        <f t="shared" ref="B115:B178" si="6">IF(C115="NO","0",IF(C115&gt;=11000,10000,ROUND(IF((SIGN(C115)=-1),C115*(1+$E$1/100),C115*(1-$E$1/100)),0)))</f>
        <v>900</v>
      </c>
      <c r="C115" s="4">
        <f t="shared" si="5"/>
        <v>1000</v>
      </c>
      <c r="D115" s="39" t="s">
        <v>1593</v>
      </c>
      <c r="F115" s="2">
        <f t="shared" si="4"/>
        <v>12</v>
      </c>
      <c r="G115" t="s">
        <v>1593</v>
      </c>
      <c r="H115">
        <v>1000</v>
      </c>
    </row>
    <row r="116" spans="1:8" ht="15.75" thickBot="1" x14ac:dyDescent="0.3">
      <c r="A116" s="2">
        <f>IF(ISBLANK(D116),"",COUNTA($B$2:B116))</f>
        <v>115</v>
      </c>
      <c r="B116" s="2">
        <f t="shared" si="6"/>
        <v>900</v>
      </c>
      <c r="C116" s="4">
        <f t="shared" si="5"/>
        <v>1000</v>
      </c>
      <c r="D116" s="39" t="s">
        <v>1594</v>
      </c>
      <c r="F116" s="2">
        <f t="shared" si="4"/>
        <v>14</v>
      </c>
      <c r="G116" t="s">
        <v>1594</v>
      </c>
      <c r="H116">
        <v>1000</v>
      </c>
    </row>
    <row r="117" spans="1:8" ht="15.75" thickBot="1" x14ac:dyDescent="0.3">
      <c r="A117" s="2">
        <f>IF(ISBLANK(D117),"",COUNTA($B$2:B117))</f>
        <v>116</v>
      </c>
      <c r="B117" s="2">
        <f t="shared" si="6"/>
        <v>900</v>
      </c>
      <c r="C117" s="4">
        <f t="shared" si="5"/>
        <v>1000</v>
      </c>
      <c r="D117" s="39" t="s">
        <v>1589</v>
      </c>
      <c r="F117" s="2">
        <f t="shared" si="4"/>
        <v>12</v>
      </c>
      <c r="G117" t="s">
        <v>1589</v>
      </c>
      <c r="H117">
        <v>1000</v>
      </c>
    </row>
    <row r="118" spans="1:8" ht="15.75" thickBot="1" x14ac:dyDescent="0.3">
      <c r="A118" s="2">
        <f>IF(ISBLANK(D118),"",COUNTA($B$2:B118))</f>
        <v>117</v>
      </c>
      <c r="B118" s="2">
        <f t="shared" si="6"/>
        <v>990</v>
      </c>
      <c r="C118" s="4">
        <f t="shared" si="5"/>
        <v>1100</v>
      </c>
      <c r="D118" s="39" t="s">
        <v>1597</v>
      </c>
      <c r="F118" s="2">
        <f t="shared" si="4"/>
        <v>15</v>
      </c>
      <c r="G118" t="s">
        <v>1597</v>
      </c>
      <c r="H118">
        <v>1100</v>
      </c>
    </row>
    <row r="119" spans="1:8" ht="15.75" thickBot="1" x14ac:dyDescent="0.3">
      <c r="A119" s="2">
        <f>IF(ISBLANK(D119),"",COUNTA($B$2:B119))</f>
        <v>118</v>
      </c>
      <c r="B119" s="2">
        <f t="shared" si="6"/>
        <v>990</v>
      </c>
      <c r="C119" s="4">
        <f t="shared" si="5"/>
        <v>1100</v>
      </c>
      <c r="D119" s="39" t="s">
        <v>1596</v>
      </c>
      <c r="F119" s="2">
        <f t="shared" si="4"/>
        <v>12</v>
      </c>
      <c r="G119" t="s">
        <v>1596</v>
      </c>
      <c r="H119">
        <v>1100</v>
      </c>
    </row>
    <row r="120" spans="1:8" ht="15.75" thickBot="1" x14ac:dyDescent="0.3">
      <c r="A120" s="2">
        <f>IF(ISBLANK(D120),"",COUNTA($B$2:B120))</f>
        <v>119</v>
      </c>
      <c r="B120" s="2">
        <f t="shared" si="6"/>
        <v>990</v>
      </c>
      <c r="C120" s="4">
        <f t="shared" si="5"/>
        <v>1100</v>
      </c>
      <c r="D120" s="39" t="s">
        <v>1598</v>
      </c>
      <c r="F120" s="2">
        <f t="shared" si="4"/>
        <v>17</v>
      </c>
      <c r="G120" t="s">
        <v>1598</v>
      </c>
      <c r="H120">
        <v>1100</v>
      </c>
    </row>
    <row r="121" spans="1:8" ht="15.75" thickBot="1" x14ac:dyDescent="0.3">
      <c r="A121" s="2">
        <f>IF(ISBLANK(D121),"",COUNTA($B$2:B121))</f>
        <v>120</v>
      </c>
      <c r="B121" s="2">
        <f t="shared" si="6"/>
        <v>990</v>
      </c>
      <c r="C121" s="4">
        <f t="shared" si="5"/>
        <v>1100</v>
      </c>
      <c r="D121" s="39" t="s">
        <v>1599</v>
      </c>
      <c r="F121" s="2">
        <f t="shared" si="4"/>
        <v>10</v>
      </c>
      <c r="G121" t="s">
        <v>1599</v>
      </c>
      <c r="H121">
        <v>1100</v>
      </c>
    </row>
    <row r="122" spans="1:8" ht="15.75" thickBot="1" x14ac:dyDescent="0.3">
      <c r="A122" s="2">
        <f>IF(ISBLANK(D122),"",COUNTA($B$2:B122))</f>
        <v>121</v>
      </c>
      <c r="B122" s="2">
        <f t="shared" si="6"/>
        <v>1260</v>
      </c>
      <c r="C122" s="4">
        <f t="shared" si="5"/>
        <v>1400</v>
      </c>
      <c r="D122" s="39" t="s">
        <v>1605</v>
      </c>
      <c r="F122" s="2">
        <f t="shared" si="4"/>
        <v>13</v>
      </c>
      <c r="G122" t="s">
        <v>1605</v>
      </c>
      <c r="H122">
        <v>1400</v>
      </c>
    </row>
    <row r="123" spans="1:8" ht="15.75" thickBot="1" x14ac:dyDescent="0.3">
      <c r="A123" s="2">
        <f>IF(ISBLANK(D123),"",COUNTA($B$2:B123))</f>
        <v>122</v>
      </c>
      <c r="B123" s="2">
        <f t="shared" si="6"/>
        <v>1260</v>
      </c>
      <c r="C123" s="4">
        <f t="shared" si="5"/>
        <v>1400</v>
      </c>
      <c r="D123" s="39" t="s">
        <v>1604</v>
      </c>
      <c r="F123" s="2">
        <f t="shared" si="4"/>
        <v>10</v>
      </c>
      <c r="G123" t="s">
        <v>1604</v>
      </c>
      <c r="H123">
        <v>1400</v>
      </c>
    </row>
    <row r="124" spans="1:8" ht="15.75" thickBot="1" x14ac:dyDescent="0.3">
      <c r="A124" s="2">
        <f>IF(ISBLANK(D124),"",COUNTA($B$2:B124))</f>
        <v>123</v>
      </c>
      <c r="B124" s="2">
        <f t="shared" si="6"/>
        <v>1260</v>
      </c>
      <c r="C124" s="4">
        <f t="shared" si="5"/>
        <v>1400</v>
      </c>
      <c r="D124" s="39" t="s">
        <v>1601</v>
      </c>
      <c r="F124" s="2">
        <f t="shared" si="4"/>
        <v>10</v>
      </c>
      <c r="G124" t="s">
        <v>1601</v>
      </c>
      <c r="H124">
        <v>1400</v>
      </c>
    </row>
    <row r="125" spans="1:8" ht="15.75" thickBot="1" x14ac:dyDescent="0.3">
      <c r="A125" s="2">
        <f>IF(ISBLANK(D125),"",COUNTA($B$2:B125))</f>
        <v>124</v>
      </c>
      <c r="B125" s="2">
        <f t="shared" si="6"/>
        <v>1260</v>
      </c>
      <c r="C125" s="4">
        <f t="shared" si="5"/>
        <v>1400</v>
      </c>
      <c r="D125" s="39" t="s">
        <v>1602</v>
      </c>
      <c r="F125" s="2">
        <f t="shared" si="4"/>
        <v>12</v>
      </c>
      <c r="G125" t="s">
        <v>1602</v>
      </c>
      <c r="H125">
        <v>1400</v>
      </c>
    </row>
    <row r="126" spans="1:8" ht="15.75" thickBot="1" x14ac:dyDescent="0.3">
      <c r="A126" s="2">
        <f>IF(ISBLANK(D126),"",COUNTA($B$2:B126))</f>
        <v>125</v>
      </c>
      <c r="B126" s="2">
        <f t="shared" si="6"/>
        <v>1260</v>
      </c>
      <c r="C126" s="4">
        <f t="shared" si="5"/>
        <v>1400</v>
      </c>
      <c r="D126" s="39" t="s">
        <v>1606</v>
      </c>
      <c r="F126" s="2">
        <f t="shared" si="4"/>
        <v>10</v>
      </c>
      <c r="G126" t="s">
        <v>1606</v>
      </c>
      <c r="H126">
        <v>1400</v>
      </c>
    </row>
    <row r="127" spans="1:8" ht="15.75" thickBot="1" x14ac:dyDescent="0.3">
      <c r="A127" s="2">
        <f>IF(ISBLANK(D127),"",COUNTA($B$2:B127))</f>
        <v>126</v>
      </c>
      <c r="B127" s="2">
        <f t="shared" si="6"/>
        <v>1260</v>
      </c>
      <c r="C127" s="4">
        <f t="shared" si="5"/>
        <v>1400</v>
      </c>
      <c r="D127" s="39" t="s">
        <v>1603</v>
      </c>
      <c r="F127" s="2">
        <f t="shared" si="4"/>
        <v>12</v>
      </c>
      <c r="G127" t="s">
        <v>1603</v>
      </c>
      <c r="H127">
        <v>1400</v>
      </c>
    </row>
    <row r="128" spans="1:8" ht="15.75" thickBot="1" x14ac:dyDescent="0.3">
      <c r="A128" s="2">
        <f>IF(ISBLANK(D128),"",COUNTA($B$2:B128))</f>
        <v>127</v>
      </c>
      <c r="B128" s="2">
        <f t="shared" si="6"/>
        <v>1260</v>
      </c>
      <c r="C128" s="4">
        <f t="shared" si="5"/>
        <v>1400</v>
      </c>
      <c r="D128" s="39" t="s">
        <v>701</v>
      </c>
      <c r="F128" s="2">
        <f t="shared" si="4"/>
        <v>18</v>
      </c>
      <c r="G128" t="s">
        <v>701</v>
      </c>
      <c r="H128">
        <v>1400</v>
      </c>
    </row>
    <row r="129" spans="1:8" ht="15.75" thickBot="1" x14ac:dyDescent="0.3">
      <c r="A129" s="2">
        <f>IF(ISBLANK(D129),"",COUNTA($B$2:B129))</f>
        <v>128</v>
      </c>
      <c r="B129" s="2">
        <f t="shared" si="6"/>
        <v>1260</v>
      </c>
      <c r="C129" s="4">
        <f t="shared" si="5"/>
        <v>1400</v>
      </c>
      <c r="D129" s="39" t="s">
        <v>1611</v>
      </c>
      <c r="F129" s="2">
        <f t="shared" si="4"/>
        <v>12</v>
      </c>
      <c r="G129" t="s">
        <v>1611</v>
      </c>
      <c r="H129">
        <v>1400</v>
      </c>
    </row>
    <row r="130" spans="1:8" ht="15.75" thickBot="1" x14ac:dyDescent="0.3">
      <c r="A130" s="2">
        <f>IF(ISBLANK(D130),"",COUNTA($B$2:B130))</f>
        <v>129</v>
      </c>
      <c r="B130" s="2">
        <f t="shared" si="6"/>
        <v>1260</v>
      </c>
      <c r="C130" s="4">
        <f t="shared" si="5"/>
        <v>1400</v>
      </c>
      <c r="D130" s="39" t="s">
        <v>1600</v>
      </c>
      <c r="F130" s="2">
        <f t="shared" ref="F130:F193" si="7">+LEN(G130)</f>
        <v>9</v>
      </c>
      <c r="G130" t="s">
        <v>1600</v>
      </c>
      <c r="H130">
        <v>1400</v>
      </c>
    </row>
    <row r="131" spans="1:8" ht="15.75" thickBot="1" x14ac:dyDescent="0.3">
      <c r="A131" s="2">
        <f>IF(ISBLANK(D131),"",COUNTA($B$2:B131))</f>
        <v>130</v>
      </c>
      <c r="B131" s="2">
        <f t="shared" si="6"/>
        <v>1260</v>
      </c>
      <c r="C131" s="4">
        <f t="shared" ref="C131:C194" si="8">IF(ISERROR(_xlfn.NUMBERVALUE(VLOOKUP(D131,G:H,2,0))),"NO",_xlfn.NUMBERVALUE(VLOOKUP(D131,G:H,2,0)))</f>
        <v>1400</v>
      </c>
      <c r="D131" s="39" t="s">
        <v>1608</v>
      </c>
      <c r="F131" s="2">
        <f t="shared" si="7"/>
        <v>10</v>
      </c>
      <c r="G131" t="s">
        <v>1608</v>
      </c>
      <c r="H131">
        <v>1400</v>
      </c>
    </row>
    <row r="132" spans="1:8" ht="15.75" thickBot="1" x14ac:dyDescent="0.3">
      <c r="A132" s="2">
        <f>IF(ISBLANK(D132),"",COUNTA($B$2:B132))</f>
        <v>131</v>
      </c>
      <c r="B132" s="2">
        <f t="shared" si="6"/>
        <v>1260</v>
      </c>
      <c r="C132" s="4">
        <f t="shared" si="8"/>
        <v>1400</v>
      </c>
      <c r="D132" s="39" t="s">
        <v>1609</v>
      </c>
      <c r="F132" s="2">
        <f t="shared" si="7"/>
        <v>13</v>
      </c>
      <c r="G132" t="s">
        <v>1609</v>
      </c>
      <c r="H132">
        <v>1400</v>
      </c>
    </row>
    <row r="133" spans="1:8" ht="15.75" thickBot="1" x14ac:dyDescent="0.3">
      <c r="A133" s="2">
        <f>IF(ISBLANK(D133),"",COUNTA($B$2:B133))</f>
        <v>132</v>
      </c>
      <c r="B133" s="2">
        <f t="shared" si="6"/>
        <v>1260</v>
      </c>
      <c r="C133" s="4">
        <f t="shared" si="8"/>
        <v>1400</v>
      </c>
      <c r="D133" s="39" t="s">
        <v>1607</v>
      </c>
      <c r="F133" s="2">
        <f t="shared" si="7"/>
        <v>12</v>
      </c>
      <c r="G133" t="s">
        <v>1607</v>
      </c>
      <c r="H133">
        <v>1400</v>
      </c>
    </row>
    <row r="134" spans="1:8" ht="15.75" thickBot="1" x14ac:dyDescent="0.3">
      <c r="A134" s="2">
        <f>IF(ISBLANK(D134),"",COUNTA($B$2:B134))</f>
        <v>133</v>
      </c>
      <c r="B134" s="2">
        <f t="shared" si="6"/>
        <v>1260</v>
      </c>
      <c r="C134" s="4">
        <f t="shared" si="8"/>
        <v>1400</v>
      </c>
      <c r="D134" s="39" t="s">
        <v>1610</v>
      </c>
      <c r="F134" s="2">
        <f t="shared" si="7"/>
        <v>15</v>
      </c>
      <c r="G134" t="s">
        <v>1610</v>
      </c>
      <c r="H134">
        <v>1400</v>
      </c>
    </row>
    <row r="135" spans="1:8" ht="15.75" thickBot="1" x14ac:dyDescent="0.3">
      <c r="A135" s="2">
        <f>IF(ISBLANK(D135),"",COUNTA($B$2:B135))</f>
        <v>134</v>
      </c>
      <c r="B135" s="2">
        <f t="shared" si="6"/>
        <v>1440</v>
      </c>
      <c r="C135" s="4">
        <f t="shared" si="8"/>
        <v>1600</v>
      </c>
      <c r="D135" s="39" t="s">
        <v>1616</v>
      </c>
      <c r="F135" s="2">
        <f t="shared" si="7"/>
        <v>14</v>
      </c>
      <c r="G135" t="s">
        <v>1616</v>
      </c>
      <c r="H135">
        <v>1600</v>
      </c>
    </row>
    <row r="136" spans="1:8" ht="15.75" thickBot="1" x14ac:dyDescent="0.3">
      <c r="A136" s="2">
        <f>IF(ISBLANK(D136),"",COUNTA($B$2:B136))</f>
        <v>135</v>
      </c>
      <c r="B136" s="2">
        <f t="shared" si="6"/>
        <v>1440</v>
      </c>
      <c r="C136" s="4">
        <f t="shared" si="8"/>
        <v>1600</v>
      </c>
      <c r="D136" s="39" t="s">
        <v>1615</v>
      </c>
      <c r="F136" s="2">
        <f t="shared" si="7"/>
        <v>15</v>
      </c>
      <c r="G136" t="s">
        <v>1615</v>
      </c>
      <c r="H136">
        <v>1600</v>
      </c>
    </row>
    <row r="137" spans="1:8" ht="15.75" thickBot="1" x14ac:dyDescent="0.3">
      <c r="A137" s="2">
        <f>IF(ISBLANK(D137),"",COUNTA($B$2:B137))</f>
        <v>136</v>
      </c>
      <c r="B137" s="2">
        <f t="shared" si="6"/>
        <v>1440</v>
      </c>
      <c r="C137" s="4">
        <f t="shared" si="8"/>
        <v>1600</v>
      </c>
      <c r="D137" s="39" t="s">
        <v>1612</v>
      </c>
      <c r="F137" s="2">
        <f t="shared" si="7"/>
        <v>10</v>
      </c>
      <c r="G137" t="s">
        <v>1612</v>
      </c>
      <c r="H137">
        <v>1600</v>
      </c>
    </row>
    <row r="138" spans="1:8" ht="15.75" thickBot="1" x14ac:dyDescent="0.3">
      <c r="A138" s="2">
        <f>IF(ISBLANK(D138),"",COUNTA($B$2:B138))</f>
        <v>137</v>
      </c>
      <c r="B138" s="2">
        <f t="shared" si="6"/>
        <v>1440</v>
      </c>
      <c r="C138" s="4">
        <f t="shared" si="8"/>
        <v>1600</v>
      </c>
      <c r="D138" s="39" t="s">
        <v>1614</v>
      </c>
      <c r="F138" s="2">
        <f t="shared" si="7"/>
        <v>12</v>
      </c>
      <c r="G138" t="s">
        <v>1614</v>
      </c>
      <c r="H138">
        <v>1600</v>
      </c>
    </row>
    <row r="139" spans="1:8" ht="15.75" thickBot="1" x14ac:dyDescent="0.3">
      <c r="A139" s="2">
        <f>IF(ISBLANK(D139),"",COUNTA($B$2:B139))</f>
        <v>138</v>
      </c>
      <c r="B139" s="2">
        <f t="shared" si="6"/>
        <v>1440</v>
      </c>
      <c r="C139" s="4">
        <f t="shared" si="8"/>
        <v>1600</v>
      </c>
      <c r="D139" s="39" t="s">
        <v>1613</v>
      </c>
      <c r="F139" s="2">
        <f t="shared" si="7"/>
        <v>14</v>
      </c>
      <c r="G139" t="s">
        <v>1613</v>
      </c>
      <c r="H139">
        <v>1600</v>
      </c>
    </row>
    <row r="140" spans="1:8" ht="15.75" thickBot="1" x14ac:dyDescent="0.3">
      <c r="A140" s="2">
        <f>IF(ISBLANK(D140),"",COUNTA($B$2:B140))</f>
        <v>139</v>
      </c>
      <c r="B140" s="2">
        <f t="shared" si="6"/>
        <v>1800</v>
      </c>
      <c r="C140" s="4">
        <f t="shared" si="8"/>
        <v>2000</v>
      </c>
      <c r="D140" s="39" t="s">
        <v>1617</v>
      </c>
      <c r="F140" s="2">
        <f t="shared" si="7"/>
        <v>12</v>
      </c>
      <c r="G140" t="s">
        <v>1617</v>
      </c>
      <c r="H140">
        <v>2000</v>
      </c>
    </row>
    <row r="141" spans="1:8" ht="15.75" thickBot="1" x14ac:dyDescent="0.3">
      <c r="A141" s="2">
        <f>IF(ISBLANK(D141),"",COUNTA($B$2:B141))</f>
        <v>140</v>
      </c>
      <c r="B141" s="2">
        <f t="shared" si="6"/>
        <v>1800</v>
      </c>
      <c r="C141" s="4">
        <f t="shared" si="8"/>
        <v>2000</v>
      </c>
      <c r="D141" s="39" t="s">
        <v>1620</v>
      </c>
      <c r="F141" s="2">
        <f t="shared" si="7"/>
        <v>9</v>
      </c>
      <c r="G141" t="s">
        <v>1620</v>
      </c>
      <c r="H141">
        <v>2000</v>
      </c>
    </row>
    <row r="142" spans="1:8" ht="15.75" thickBot="1" x14ac:dyDescent="0.3">
      <c r="A142" s="2">
        <f>IF(ISBLANK(D142),"",COUNTA($B$2:B142))</f>
        <v>141</v>
      </c>
      <c r="B142" s="2">
        <f t="shared" si="6"/>
        <v>1800</v>
      </c>
      <c r="C142" s="4">
        <f t="shared" si="8"/>
        <v>2000</v>
      </c>
      <c r="D142" s="39" t="s">
        <v>1618</v>
      </c>
      <c r="F142" s="2">
        <f t="shared" si="7"/>
        <v>12</v>
      </c>
      <c r="G142" t="s">
        <v>1618</v>
      </c>
      <c r="H142">
        <v>2000</v>
      </c>
    </row>
    <row r="143" spans="1:8" ht="15.75" thickBot="1" x14ac:dyDescent="0.3">
      <c r="A143" s="2">
        <f>IF(ISBLANK(D143),"",COUNTA($B$2:B143))</f>
        <v>142</v>
      </c>
      <c r="B143" s="2">
        <f t="shared" si="6"/>
        <v>1800</v>
      </c>
      <c r="C143" s="4">
        <f t="shared" si="8"/>
        <v>2000</v>
      </c>
      <c r="D143" s="39" t="s">
        <v>1621</v>
      </c>
      <c r="F143" s="2">
        <f t="shared" si="7"/>
        <v>12</v>
      </c>
      <c r="G143" t="s">
        <v>1621</v>
      </c>
      <c r="H143">
        <v>2000</v>
      </c>
    </row>
    <row r="144" spans="1:8" ht="15.75" thickBot="1" x14ac:dyDescent="0.3">
      <c r="A144" s="2">
        <f>IF(ISBLANK(D144),"",COUNTA($B$2:B144))</f>
        <v>143</v>
      </c>
      <c r="B144" s="2">
        <f t="shared" si="6"/>
        <v>1800</v>
      </c>
      <c r="C144" s="4">
        <f t="shared" si="8"/>
        <v>2000</v>
      </c>
      <c r="D144" s="39" t="s">
        <v>1619</v>
      </c>
      <c r="F144" s="2">
        <f t="shared" si="7"/>
        <v>9</v>
      </c>
      <c r="G144" t="s">
        <v>1619</v>
      </c>
      <c r="H144">
        <v>2000</v>
      </c>
    </row>
    <row r="145" spans="1:8" ht="15.75" thickBot="1" x14ac:dyDescent="0.3">
      <c r="A145" s="2">
        <f>IF(ISBLANK(D145),"",COUNTA($B$2:B145))</f>
        <v>144</v>
      </c>
      <c r="B145" s="2">
        <f t="shared" si="6"/>
        <v>1800</v>
      </c>
      <c r="C145" s="4">
        <f t="shared" si="8"/>
        <v>2000</v>
      </c>
      <c r="D145" s="39" t="s">
        <v>702</v>
      </c>
      <c r="F145" s="2">
        <f t="shared" si="7"/>
        <v>13</v>
      </c>
      <c r="G145" t="s">
        <v>702</v>
      </c>
      <c r="H145">
        <v>2000</v>
      </c>
    </row>
    <row r="146" spans="1:8" ht="15.75" thickBot="1" x14ac:dyDescent="0.3">
      <c r="A146" s="2">
        <f>IF(ISBLANK(D146),"",COUNTA($B$2:B146))</f>
        <v>145</v>
      </c>
      <c r="B146" s="2">
        <f t="shared" si="6"/>
        <v>1980</v>
      </c>
      <c r="C146" s="4">
        <f t="shared" si="8"/>
        <v>2200</v>
      </c>
      <c r="D146" s="39" t="s">
        <v>1622</v>
      </c>
      <c r="F146" s="2">
        <f t="shared" si="7"/>
        <v>13</v>
      </c>
      <c r="G146" t="s">
        <v>1622</v>
      </c>
      <c r="H146">
        <v>2200</v>
      </c>
    </row>
    <row r="147" spans="1:8" ht="15.75" thickBot="1" x14ac:dyDescent="0.3">
      <c r="A147" s="2">
        <f>IF(ISBLANK(D147),"",COUNTA($B$2:B147))</f>
        <v>146</v>
      </c>
      <c r="B147" s="2">
        <f t="shared" si="6"/>
        <v>1980</v>
      </c>
      <c r="C147" s="4">
        <f t="shared" si="8"/>
        <v>2200</v>
      </c>
      <c r="D147" s="39" t="s">
        <v>1623</v>
      </c>
      <c r="F147" s="2">
        <f t="shared" si="7"/>
        <v>11</v>
      </c>
      <c r="G147" t="s">
        <v>1623</v>
      </c>
      <c r="H147">
        <v>2200</v>
      </c>
    </row>
    <row r="148" spans="1:8" ht="15.75" thickBot="1" x14ac:dyDescent="0.3">
      <c r="A148" s="2">
        <f>IF(ISBLANK(D148),"",COUNTA($B$2:B148))</f>
        <v>147</v>
      </c>
      <c r="B148" s="2">
        <f t="shared" si="6"/>
        <v>2520</v>
      </c>
      <c r="C148" s="4">
        <f t="shared" si="8"/>
        <v>2800</v>
      </c>
      <c r="D148" s="39" t="s">
        <v>1628</v>
      </c>
      <c r="F148" s="2">
        <f t="shared" si="7"/>
        <v>10</v>
      </c>
      <c r="G148" t="s">
        <v>1628</v>
      </c>
      <c r="H148">
        <v>2800</v>
      </c>
    </row>
    <row r="149" spans="1:8" ht="15.75" thickBot="1" x14ac:dyDescent="0.3">
      <c r="A149" s="2">
        <f>IF(ISBLANK(D149),"",COUNTA($B$2:B149))</f>
        <v>148</v>
      </c>
      <c r="B149" s="2">
        <f t="shared" si="6"/>
        <v>2520</v>
      </c>
      <c r="C149" s="4">
        <f t="shared" si="8"/>
        <v>2800</v>
      </c>
      <c r="D149" s="39" t="s">
        <v>1625</v>
      </c>
      <c r="F149" s="2">
        <f t="shared" si="7"/>
        <v>11</v>
      </c>
      <c r="G149" t="s">
        <v>1625</v>
      </c>
      <c r="H149">
        <v>2800</v>
      </c>
    </row>
    <row r="150" spans="1:8" ht="15.75" thickBot="1" x14ac:dyDescent="0.3">
      <c r="A150" s="2">
        <f>IF(ISBLANK(D150),"",COUNTA($B$2:B150))</f>
        <v>149</v>
      </c>
      <c r="B150" s="2">
        <f t="shared" si="6"/>
        <v>2520</v>
      </c>
      <c r="C150" s="4">
        <f t="shared" si="8"/>
        <v>2800</v>
      </c>
      <c r="D150" s="39" t="s">
        <v>703</v>
      </c>
      <c r="F150" s="2">
        <f t="shared" si="7"/>
        <v>14</v>
      </c>
      <c r="G150" t="s">
        <v>703</v>
      </c>
      <c r="H150">
        <v>2800</v>
      </c>
    </row>
    <row r="151" spans="1:8" ht="15.75" thickBot="1" x14ac:dyDescent="0.3">
      <c r="A151" s="2">
        <f>IF(ISBLANK(D151),"",COUNTA($B$2:B151))</f>
        <v>150</v>
      </c>
      <c r="B151" s="2">
        <f t="shared" si="6"/>
        <v>2520</v>
      </c>
      <c r="C151" s="4">
        <f t="shared" si="8"/>
        <v>2800</v>
      </c>
      <c r="D151" s="39" t="s">
        <v>1629</v>
      </c>
      <c r="F151" s="2">
        <f t="shared" si="7"/>
        <v>11</v>
      </c>
      <c r="G151" t="s">
        <v>1629</v>
      </c>
      <c r="H151">
        <v>2800</v>
      </c>
    </row>
    <row r="152" spans="1:8" ht="15.75" thickBot="1" x14ac:dyDescent="0.3">
      <c r="A152" s="2">
        <f>IF(ISBLANK(D152),"",COUNTA($B$2:B152))</f>
        <v>151</v>
      </c>
      <c r="B152" s="2">
        <f t="shared" si="6"/>
        <v>2520</v>
      </c>
      <c r="C152" s="4">
        <f t="shared" si="8"/>
        <v>2800</v>
      </c>
      <c r="D152" s="39" t="s">
        <v>1624</v>
      </c>
      <c r="F152" s="2">
        <f t="shared" si="7"/>
        <v>15</v>
      </c>
      <c r="G152" t="s">
        <v>1624</v>
      </c>
      <c r="H152">
        <v>2800</v>
      </c>
    </row>
    <row r="153" spans="1:8" ht="15.75" thickBot="1" x14ac:dyDescent="0.3">
      <c r="A153" s="2">
        <f>IF(ISBLANK(D153),"",COUNTA($B$2:B153))</f>
        <v>152</v>
      </c>
      <c r="B153" s="2">
        <f t="shared" si="6"/>
        <v>2520</v>
      </c>
      <c r="C153" s="4">
        <f t="shared" si="8"/>
        <v>2800</v>
      </c>
      <c r="D153" s="39" t="s">
        <v>1627</v>
      </c>
      <c r="F153" s="2">
        <f t="shared" si="7"/>
        <v>12</v>
      </c>
      <c r="G153" t="s">
        <v>1627</v>
      </c>
      <c r="H153">
        <v>2800</v>
      </c>
    </row>
    <row r="154" spans="1:8" ht="15.75" thickBot="1" x14ac:dyDescent="0.3">
      <c r="A154" s="2">
        <f>IF(ISBLANK(D154),"",COUNTA($B$2:B154))</f>
        <v>153</v>
      </c>
      <c r="B154" s="2">
        <f t="shared" si="6"/>
        <v>2520</v>
      </c>
      <c r="C154" s="4">
        <f t="shared" si="8"/>
        <v>2800</v>
      </c>
      <c r="D154" s="39" t="s">
        <v>1626</v>
      </c>
      <c r="F154" s="2">
        <f t="shared" si="7"/>
        <v>10</v>
      </c>
      <c r="G154" t="s">
        <v>1626</v>
      </c>
      <c r="H154">
        <v>2800</v>
      </c>
    </row>
    <row r="155" spans="1:8" ht="15.75" thickBot="1" x14ac:dyDescent="0.3">
      <c r="A155" s="2" t="str">
        <f>IF(ISBLANK(D155),"",COUNTA($B$2:B155))</f>
        <v/>
      </c>
      <c r="B155" s="2" t="str">
        <f t="shared" si="6"/>
        <v>0</v>
      </c>
      <c r="C155" s="4" t="str">
        <f t="shared" si="8"/>
        <v>NO</v>
      </c>
      <c r="D155" s="39"/>
      <c r="F155" s="2">
        <f t="shared" si="7"/>
        <v>0</v>
      </c>
    </row>
    <row r="156" spans="1:8" ht="15.75" thickBot="1" x14ac:dyDescent="0.3">
      <c r="A156" s="2" t="str">
        <f>IF(ISBLANK(D156),"",COUNTA($B$2:B156))</f>
        <v/>
      </c>
      <c r="B156" s="2" t="str">
        <f t="shared" si="6"/>
        <v>0</v>
      </c>
      <c r="C156" s="4" t="str">
        <f t="shared" si="8"/>
        <v>NO</v>
      </c>
      <c r="D156" s="39"/>
      <c r="F156" s="2">
        <f t="shared" si="7"/>
        <v>0</v>
      </c>
    </row>
    <row r="157" spans="1:8" ht="15.75" thickBot="1" x14ac:dyDescent="0.3">
      <c r="A157" s="2" t="str">
        <f>IF(ISBLANK(D157),"",COUNTA($B$2:B157))</f>
        <v/>
      </c>
      <c r="B157" s="2" t="str">
        <f t="shared" si="6"/>
        <v>0</v>
      </c>
      <c r="C157" s="4" t="str">
        <f t="shared" si="8"/>
        <v>NO</v>
      </c>
      <c r="D157" s="39"/>
      <c r="F157" s="2">
        <f t="shared" si="7"/>
        <v>0</v>
      </c>
    </row>
    <row r="158" spans="1:8" ht="15.75" thickBot="1" x14ac:dyDescent="0.3">
      <c r="A158" s="2" t="str">
        <f>IF(ISBLANK(D158),"",COUNTA($B$2:B158))</f>
        <v/>
      </c>
      <c r="B158" s="2" t="str">
        <f t="shared" si="6"/>
        <v>0</v>
      </c>
      <c r="C158" s="4" t="str">
        <f t="shared" si="8"/>
        <v>NO</v>
      </c>
      <c r="D158" s="39"/>
      <c r="F158" s="2">
        <f t="shared" si="7"/>
        <v>0</v>
      </c>
    </row>
    <row r="159" spans="1:8" ht="15.75" thickBot="1" x14ac:dyDescent="0.3">
      <c r="A159" s="2" t="str">
        <f>IF(ISBLANK(D159),"",COUNTA($B$2:B159))</f>
        <v/>
      </c>
      <c r="B159" s="2" t="str">
        <f t="shared" si="6"/>
        <v>0</v>
      </c>
      <c r="C159" s="4" t="str">
        <f t="shared" si="8"/>
        <v>NO</v>
      </c>
      <c r="D159" s="39"/>
      <c r="F159" s="2">
        <f t="shared" si="7"/>
        <v>0</v>
      </c>
    </row>
    <row r="160" spans="1:8" ht="15.75" thickBot="1" x14ac:dyDescent="0.3">
      <c r="A160" s="2" t="str">
        <f>IF(ISBLANK(D160),"",COUNTA($B$2:B160))</f>
        <v/>
      </c>
      <c r="B160" s="2" t="str">
        <f t="shared" si="6"/>
        <v>0</v>
      </c>
      <c r="C160" s="4" t="str">
        <f t="shared" si="8"/>
        <v>NO</v>
      </c>
      <c r="D160" s="39"/>
      <c r="F160" s="2">
        <f t="shared" si="7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6"/>
        <v>0</v>
      </c>
      <c r="C161" s="4" t="str">
        <f t="shared" si="8"/>
        <v>NO</v>
      </c>
      <c r="D161" s="39"/>
      <c r="F161" s="2">
        <f t="shared" si="7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6"/>
        <v>0</v>
      </c>
      <c r="C162" s="4" t="str">
        <f t="shared" si="8"/>
        <v>NO</v>
      </c>
      <c r="D162" s="39"/>
      <c r="F162" s="2">
        <f t="shared" si="7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6"/>
        <v>0</v>
      </c>
      <c r="C163" s="4" t="str">
        <f t="shared" si="8"/>
        <v>NO</v>
      </c>
      <c r="D163" s="39"/>
      <c r="F163" s="2">
        <f t="shared" si="7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6"/>
        <v>0</v>
      </c>
      <c r="C164" s="4" t="str">
        <f t="shared" si="8"/>
        <v>NO</v>
      </c>
      <c r="D164" s="39"/>
      <c r="F164" s="2">
        <f t="shared" si="7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6"/>
        <v>0</v>
      </c>
      <c r="C165" s="4" t="str">
        <f t="shared" si="8"/>
        <v>NO</v>
      </c>
      <c r="D165" s="39"/>
      <c r="F165" s="2">
        <f t="shared" si="7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6"/>
        <v>0</v>
      </c>
      <c r="C166" s="4" t="str">
        <f t="shared" si="8"/>
        <v>NO</v>
      </c>
      <c r="D166" s="39"/>
      <c r="F166" s="2">
        <f t="shared" si="7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6"/>
        <v>0</v>
      </c>
      <c r="C167" s="4" t="str">
        <f t="shared" si="8"/>
        <v>NO</v>
      </c>
      <c r="D167" s="39"/>
      <c r="F167" s="2">
        <f t="shared" si="7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6"/>
        <v>0</v>
      </c>
      <c r="C168" s="4" t="str">
        <f t="shared" si="8"/>
        <v>NO</v>
      </c>
      <c r="D168" s="39"/>
      <c r="F168" s="2">
        <f t="shared" si="7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6"/>
        <v>0</v>
      </c>
      <c r="C169" s="4" t="str">
        <f t="shared" si="8"/>
        <v>NO</v>
      </c>
      <c r="D169" s="39"/>
      <c r="F169" s="2">
        <f t="shared" si="7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6"/>
        <v>0</v>
      </c>
      <c r="C170" s="4" t="str">
        <f t="shared" si="8"/>
        <v>NO</v>
      </c>
      <c r="D170" s="39"/>
      <c r="F170" s="2">
        <f t="shared" si="7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6"/>
        <v>0</v>
      </c>
      <c r="C171" s="4" t="str">
        <f t="shared" si="8"/>
        <v>NO</v>
      </c>
      <c r="D171" s="39"/>
      <c r="F171" s="2">
        <f t="shared" si="7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6"/>
        <v>0</v>
      </c>
      <c r="C172" s="4" t="str">
        <f t="shared" si="8"/>
        <v>NO</v>
      </c>
      <c r="D172" s="39"/>
      <c r="F172" s="2">
        <f t="shared" si="7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6"/>
        <v>0</v>
      </c>
      <c r="C173" s="4" t="str">
        <f t="shared" si="8"/>
        <v>NO</v>
      </c>
      <c r="D173" s="39"/>
      <c r="F173" s="2">
        <f t="shared" si="7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6"/>
        <v>0</v>
      </c>
      <c r="C174" s="4" t="str">
        <f t="shared" si="8"/>
        <v>NO</v>
      </c>
      <c r="D174" s="39"/>
      <c r="F174" s="2">
        <f t="shared" si="7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6"/>
        <v>0</v>
      </c>
      <c r="C175" s="4" t="str">
        <f t="shared" si="8"/>
        <v>NO</v>
      </c>
      <c r="D175" s="39"/>
      <c r="F175" s="2">
        <f t="shared" si="7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6"/>
        <v>0</v>
      </c>
      <c r="C176" s="4" t="str">
        <f t="shared" si="8"/>
        <v>NO</v>
      </c>
      <c r="D176" s="39"/>
      <c r="F176" s="2">
        <f t="shared" si="7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6"/>
        <v>0</v>
      </c>
      <c r="C177" s="4" t="str">
        <f t="shared" si="8"/>
        <v>NO</v>
      </c>
      <c r="D177" s="39"/>
      <c r="F177" s="2">
        <f t="shared" si="7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6"/>
        <v>0</v>
      </c>
      <c r="C178" s="4" t="str">
        <f t="shared" si="8"/>
        <v>NO</v>
      </c>
      <c r="D178" s="39"/>
      <c r="F178" s="2">
        <f t="shared" si="7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9">IF(C179="NO","0",IF(C179&gt;=11000,10000,ROUND(IF((SIGN(C179)=-1),C179*(1+$E$1/100),C179*(1-$E$1/100)),0)))</f>
        <v>0</v>
      </c>
      <c r="C179" s="4" t="str">
        <f t="shared" si="8"/>
        <v>NO</v>
      </c>
      <c r="D179" s="39"/>
      <c r="F179" s="2">
        <f t="shared" si="7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9"/>
        <v>0</v>
      </c>
      <c r="C180" s="4" t="str">
        <f t="shared" si="8"/>
        <v>NO</v>
      </c>
      <c r="D180" s="39"/>
      <c r="F180" s="2">
        <f t="shared" si="7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9"/>
        <v>0</v>
      </c>
      <c r="C181" s="4" t="str">
        <f t="shared" si="8"/>
        <v>NO</v>
      </c>
      <c r="D181" s="39"/>
      <c r="F181" s="2">
        <f t="shared" si="7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9"/>
        <v>0</v>
      </c>
      <c r="C182" s="4" t="str">
        <f t="shared" si="8"/>
        <v>NO</v>
      </c>
      <c r="D182" s="39"/>
      <c r="F182" s="2">
        <f t="shared" si="7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9"/>
        <v>0</v>
      </c>
      <c r="C183" s="4" t="str">
        <f t="shared" si="8"/>
        <v>NO</v>
      </c>
      <c r="D183" s="39"/>
      <c r="F183" s="2">
        <f t="shared" si="7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9"/>
        <v>0</v>
      </c>
      <c r="C184" s="4" t="str">
        <f t="shared" si="8"/>
        <v>NO</v>
      </c>
      <c r="D184" s="39"/>
      <c r="F184" s="2">
        <f t="shared" si="7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9"/>
        <v>0</v>
      </c>
      <c r="C185" s="4" t="str">
        <f t="shared" si="8"/>
        <v>NO</v>
      </c>
      <c r="D185" s="39"/>
      <c r="F185" s="2">
        <f t="shared" si="7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9"/>
        <v>0</v>
      </c>
      <c r="C186" s="4" t="str">
        <f t="shared" si="8"/>
        <v>NO</v>
      </c>
      <c r="D186" s="39"/>
      <c r="F186" s="2">
        <f t="shared" si="7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9"/>
        <v>0</v>
      </c>
      <c r="C187" s="4" t="str">
        <f t="shared" si="8"/>
        <v>NO</v>
      </c>
      <c r="D187" s="39"/>
      <c r="F187" s="2">
        <f t="shared" si="7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9"/>
        <v>0</v>
      </c>
      <c r="C188" s="4" t="str">
        <f t="shared" si="8"/>
        <v>NO</v>
      </c>
      <c r="D188" s="39"/>
      <c r="F188" s="2">
        <f t="shared" si="7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9"/>
        <v>0</v>
      </c>
      <c r="C189" s="4" t="str">
        <f t="shared" si="8"/>
        <v>NO</v>
      </c>
      <c r="D189" s="39"/>
      <c r="F189" s="2">
        <f t="shared" si="7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9"/>
        <v>0</v>
      </c>
      <c r="C190" s="4" t="str">
        <f t="shared" si="8"/>
        <v>NO</v>
      </c>
      <c r="D190" s="39"/>
      <c r="F190" s="2">
        <f t="shared" si="7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9"/>
        <v>0</v>
      </c>
      <c r="C191" s="4" t="str">
        <f t="shared" si="8"/>
        <v>NO</v>
      </c>
      <c r="D191" s="39"/>
      <c r="F191" s="2">
        <f t="shared" si="7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9"/>
        <v>0</v>
      </c>
      <c r="C192" s="4" t="str">
        <f t="shared" si="8"/>
        <v>NO</v>
      </c>
      <c r="D192" s="39"/>
      <c r="F192" s="2">
        <f t="shared" si="7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9"/>
        <v>0</v>
      </c>
      <c r="C193" s="4" t="str">
        <f t="shared" si="8"/>
        <v>NO</v>
      </c>
      <c r="D193" s="39"/>
      <c r="F193" s="2">
        <f t="shared" si="7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9"/>
        <v>0</v>
      </c>
      <c r="C194" s="4" t="str">
        <f t="shared" si="8"/>
        <v>NO</v>
      </c>
      <c r="D194" s="39"/>
      <c r="F194" s="2">
        <f t="shared" ref="F194:F257" si="10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9"/>
        <v>0</v>
      </c>
      <c r="C195" s="4" t="str">
        <f t="shared" ref="C195:C258" si="11">IF(ISERROR(_xlfn.NUMBERVALUE(VLOOKUP(D195,G:H,2,0))),"NO",_xlfn.NUMBERVALUE(VLOOKUP(D195,G:H,2,0)))</f>
        <v>NO</v>
      </c>
      <c r="D195" s="39"/>
      <c r="F195" s="2">
        <f t="shared" si="10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9"/>
        <v>0</v>
      </c>
      <c r="C196" s="4" t="str">
        <f t="shared" si="11"/>
        <v>NO</v>
      </c>
      <c r="D196" s="39"/>
      <c r="F196" s="2">
        <f t="shared" si="10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9"/>
        <v>0</v>
      </c>
      <c r="C197" s="4" t="str">
        <f t="shared" si="11"/>
        <v>NO</v>
      </c>
      <c r="D197" s="39"/>
      <c r="F197" s="2">
        <f t="shared" si="10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9"/>
        <v>0</v>
      </c>
      <c r="C198" s="4" t="str">
        <f t="shared" si="11"/>
        <v>NO</v>
      </c>
      <c r="D198" s="39"/>
      <c r="F198" s="2">
        <f t="shared" si="10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9"/>
        <v>0</v>
      </c>
      <c r="C199" s="4" t="str">
        <f t="shared" si="11"/>
        <v>NO</v>
      </c>
      <c r="D199" s="39"/>
      <c r="F199" s="2">
        <f t="shared" si="10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9"/>
        <v>0</v>
      </c>
      <c r="C200" s="4" t="str">
        <f t="shared" si="11"/>
        <v>NO</v>
      </c>
      <c r="D200" s="39"/>
      <c r="F200" s="2">
        <f t="shared" si="10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9"/>
        <v>0</v>
      </c>
      <c r="C201" s="4" t="str">
        <f t="shared" si="11"/>
        <v>NO</v>
      </c>
      <c r="D201" s="39"/>
      <c r="F201" s="2">
        <f t="shared" si="10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9"/>
        <v>0</v>
      </c>
      <c r="C202" s="4" t="str">
        <f t="shared" si="11"/>
        <v>NO</v>
      </c>
      <c r="D202" s="39"/>
      <c r="F202" s="2">
        <f t="shared" si="10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9"/>
        <v>0</v>
      </c>
      <c r="C203" s="4" t="str">
        <f t="shared" si="11"/>
        <v>NO</v>
      </c>
      <c r="D203" s="39"/>
      <c r="F203" s="2">
        <f t="shared" si="10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9"/>
        <v>0</v>
      </c>
      <c r="C204" s="4" t="str">
        <f t="shared" si="11"/>
        <v>NO</v>
      </c>
      <c r="D204" s="39"/>
      <c r="F204" s="2">
        <f t="shared" si="10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9"/>
        <v>0</v>
      </c>
      <c r="C205" s="4" t="str">
        <f t="shared" si="11"/>
        <v>NO</v>
      </c>
      <c r="D205" s="39"/>
      <c r="F205" s="2">
        <f t="shared" si="10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9"/>
        <v>0</v>
      </c>
      <c r="C206" s="4" t="str">
        <f t="shared" si="11"/>
        <v>NO</v>
      </c>
      <c r="D206" s="39"/>
      <c r="F206" s="2">
        <f t="shared" si="10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9"/>
        <v>0</v>
      </c>
      <c r="C207" s="4" t="str">
        <f t="shared" si="11"/>
        <v>NO</v>
      </c>
      <c r="D207" s="39"/>
      <c r="F207" s="2">
        <f t="shared" si="10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9"/>
        <v>0</v>
      </c>
      <c r="C208" s="4" t="str">
        <f t="shared" si="11"/>
        <v>NO</v>
      </c>
      <c r="D208" s="39"/>
      <c r="F208" s="2">
        <f t="shared" si="10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9"/>
        <v>0</v>
      </c>
      <c r="C209" s="4" t="str">
        <f t="shared" si="11"/>
        <v>NO</v>
      </c>
      <c r="D209" s="39"/>
      <c r="F209" s="2">
        <f t="shared" si="10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9"/>
        <v>0</v>
      </c>
      <c r="C210" s="4" t="str">
        <f t="shared" si="11"/>
        <v>NO</v>
      </c>
      <c r="D210" s="39"/>
      <c r="F210" s="2">
        <f t="shared" si="10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9"/>
        <v>0</v>
      </c>
      <c r="C211" s="4" t="str">
        <f t="shared" si="11"/>
        <v>NO</v>
      </c>
      <c r="D211" s="39"/>
      <c r="F211" s="2">
        <f t="shared" si="10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9"/>
        <v>0</v>
      </c>
      <c r="C212" s="4" t="str">
        <f t="shared" si="11"/>
        <v>NO</v>
      </c>
      <c r="D212" s="39"/>
      <c r="F212" s="2">
        <f t="shared" si="10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9"/>
        <v>0</v>
      </c>
      <c r="C213" s="4" t="str">
        <f t="shared" si="11"/>
        <v>NO</v>
      </c>
      <c r="D213" s="39"/>
      <c r="F213" s="2">
        <f t="shared" si="10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9"/>
        <v>0</v>
      </c>
      <c r="C214" s="4" t="str">
        <f t="shared" si="11"/>
        <v>NO</v>
      </c>
      <c r="D214" s="39"/>
      <c r="F214" s="2">
        <f t="shared" si="10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9"/>
        <v>0</v>
      </c>
      <c r="C215" s="4" t="str">
        <f t="shared" si="11"/>
        <v>NO</v>
      </c>
      <c r="D215" s="39"/>
      <c r="F215" s="2">
        <f t="shared" si="10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9"/>
        <v>0</v>
      </c>
      <c r="C216" s="4" t="str">
        <f t="shared" si="11"/>
        <v>NO</v>
      </c>
      <c r="D216" s="39"/>
      <c r="F216" s="2">
        <f t="shared" si="10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9"/>
        <v>0</v>
      </c>
      <c r="C217" s="4" t="str">
        <f t="shared" si="11"/>
        <v>NO</v>
      </c>
      <c r="D217" s="39"/>
      <c r="F217" s="2">
        <f t="shared" si="10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9"/>
        <v>0</v>
      </c>
      <c r="C218" s="4" t="str">
        <f t="shared" si="11"/>
        <v>NO</v>
      </c>
      <c r="D218" s="39"/>
      <c r="F218" s="2">
        <f t="shared" si="10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9"/>
        <v>0</v>
      </c>
      <c r="C219" s="4" t="str">
        <f t="shared" si="11"/>
        <v>NO</v>
      </c>
      <c r="D219" s="39"/>
      <c r="F219" s="2">
        <f t="shared" si="10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9"/>
        <v>0</v>
      </c>
      <c r="C220" s="4" t="str">
        <f t="shared" si="11"/>
        <v>NO</v>
      </c>
      <c r="D220" s="39"/>
      <c r="F220" s="2">
        <f t="shared" si="10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9"/>
        <v>0</v>
      </c>
      <c r="C221" s="4" t="str">
        <f t="shared" si="11"/>
        <v>NO</v>
      </c>
      <c r="D221" s="39"/>
      <c r="F221" s="2">
        <f t="shared" si="10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9"/>
        <v>0</v>
      </c>
      <c r="C222" s="4" t="str">
        <f t="shared" si="11"/>
        <v>NO</v>
      </c>
      <c r="D222" s="39"/>
      <c r="F222" s="2">
        <f t="shared" si="10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9"/>
        <v>0</v>
      </c>
      <c r="C223" s="4" t="str">
        <f t="shared" si="11"/>
        <v>NO</v>
      </c>
      <c r="D223" s="39"/>
      <c r="F223" s="2">
        <f t="shared" si="10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9"/>
        <v>0</v>
      </c>
      <c r="C224" s="4" t="str">
        <f t="shared" si="11"/>
        <v>NO</v>
      </c>
      <c r="D224" s="39"/>
      <c r="F224" s="2">
        <f t="shared" si="10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9"/>
        <v>0</v>
      </c>
      <c r="C225" s="4" t="str">
        <f t="shared" si="11"/>
        <v>NO</v>
      </c>
      <c r="D225" s="39"/>
      <c r="F225" s="2">
        <f t="shared" si="10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9"/>
        <v>0</v>
      </c>
      <c r="C226" s="4" t="str">
        <f t="shared" si="11"/>
        <v>NO</v>
      </c>
      <c r="D226" s="39"/>
      <c r="F226" s="2">
        <f t="shared" si="10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9"/>
        <v>0</v>
      </c>
      <c r="C227" s="4" t="str">
        <f t="shared" si="11"/>
        <v>NO</v>
      </c>
      <c r="D227" s="39"/>
      <c r="F227" s="2">
        <f t="shared" si="10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9"/>
        <v>0</v>
      </c>
      <c r="C228" s="4" t="str">
        <f t="shared" si="11"/>
        <v>NO</v>
      </c>
      <c r="D228" s="39"/>
      <c r="F228" s="2">
        <f t="shared" si="10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9"/>
        <v>0</v>
      </c>
      <c r="C229" s="4" t="str">
        <f t="shared" si="11"/>
        <v>NO</v>
      </c>
      <c r="D229" s="39"/>
      <c r="F229" s="2">
        <f t="shared" si="10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9"/>
        <v>0</v>
      </c>
      <c r="C230" s="4" t="str">
        <f t="shared" si="11"/>
        <v>NO</v>
      </c>
      <c r="D230" s="39"/>
      <c r="F230" s="2">
        <f t="shared" si="10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9"/>
        <v>0</v>
      </c>
      <c r="C231" s="4" t="str">
        <f t="shared" si="11"/>
        <v>NO</v>
      </c>
      <c r="D231" s="39"/>
      <c r="F231" s="2">
        <f t="shared" si="10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9"/>
        <v>0</v>
      </c>
      <c r="C232" s="4" t="str">
        <f t="shared" si="11"/>
        <v>NO</v>
      </c>
      <c r="D232" s="39"/>
      <c r="F232" s="2">
        <f t="shared" si="10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9"/>
        <v>0</v>
      </c>
      <c r="C233" s="4" t="str">
        <f t="shared" si="11"/>
        <v>NO</v>
      </c>
      <c r="D233" s="39"/>
      <c r="F233" s="2">
        <f t="shared" si="10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9"/>
        <v>0</v>
      </c>
      <c r="C234" s="4" t="str">
        <f t="shared" si="11"/>
        <v>NO</v>
      </c>
      <c r="D234" s="39"/>
      <c r="F234" s="2">
        <f t="shared" si="10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9"/>
        <v>0</v>
      </c>
      <c r="C235" s="4" t="str">
        <f t="shared" si="11"/>
        <v>NO</v>
      </c>
      <c r="D235" s="39"/>
      <c r="F235" s="2">
        <f t="shared" si="10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9"/>
        <v>0</v>
      </c>
      <c r="C236" s="4" t="str">
        <f t="shared" si="11"/>
        <v>NO</v>
      </c>
      <c r="D236" s="39"/>
      <c r="F236" s="2">
        <f t="shared" si="10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9"/>
        <v>0</v>
      </c>
      <c r="C237" s="4" t="str">
        <f t="shared" si="11"/>
        <v>NO</v>
      </c>
      <c r="D237" s="39"/>
      <c r="F237" s="2">
        <f t="shared" si="10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9"/>
        <v>0</v>
      </c>
      <c r="C238" s="4" t="str">
        <f t="shared" si="11"/>
        <v>NO</v>
      </c>
      <c r="D238" s="39"/>
      <c r="F238" s="2">
        <f t="shared" si="10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9"/>
        <v>0</v>
      </c>
      <c r="C239" s="4" t="str">
        <f t="shared" si="11"/>
        <v>NO</v>
      </c>
      <c r="D239" s="39"/>
      <c r="F239" s="2">
        <f t="shared" si="10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9"/>
        <v>0</v>
      </c>
      <c r="C240" s="4" t="str">
        <f t="shared" si="11"/>
        <v>NO</v>
      </c>
      <c r="D240" s="39"/>
      <c r="F240" s="2">
        <f t="shared" si="10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9"/>
        <v>0</v>
      </c>
      <c r="C241" s="4" t="str">
        <f t="shared" si="11"/>
        <v>NO</v>
      </c>
      <c r="D241" s="39"/>
      <c r="F241" s="2">
        <f t="shared" si="10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9"/>
        <v>0</v>
      </c>
      <c r="C242" s="4" t="str">
        <f t="shared" si="11"/>
        <v>NO</v>
      </c>
      <c r="D242" s="39"/>
      <c r="F242" s="2">
        <f t="shared" si="10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2">IF(C243="NO","0",IF(C243&gt;=11000,10000,ROUND(IF((SIGN(C243)=-1),C243*(1+$E$1/100),C243*(1-$E$1/100)),0)))</f>
        <v>0</v>
      </c>
      <c r="C243" s="4" t="str">
        <f t="shared" si="11"/>
        <v>NO</v>
      </c>
      <c r="D243" s="39"/>
      <c r="F243" s="2">
        <f t="shared" si="10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2"/>
        <v>0</v>
      </c>
      <c r="C244" s="4" t="str">
        <f t="shared" si="11"/>
        <v>NO</v>
      </c>
      <c r="D244" s="39"/>
      <c r="F244" s="2">
        <f t="shared" si="10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2"/>
        <v>0</v>
      </c>
      <c r="C245" s="4" t="str">
        <f t="shared" si="11"/>
        <v>NO</v>
      </c>
      <c r="D245" s="39"/>
      <c r="F245" s="2">
        <f t="shared" si="10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2"/>
        <v>0</v>
      </c>
      <c r="C246" s="4" t="str">
        <f t="shared" si="11"/>
        <v>NO</v>
      </c>
      <c r="D246" s="39"/>
      <c r="F246" s="2">
        <f t="shared" si="10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2"/>
        <v>0</v>
      </c>
      <c r="C247" s="4" t="str">
        <f t="shared" si="11"/>
        <v>NO</v>
      </c>
      <c r="D247" s="39"/>
      <c r="F247" s="2">
        <f t="shared" si="10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2"/>
        <v>0</v>
      </c>
      <c r="C248" s="4" t="str">
        <f t="shared" si="11"/>
        <v>NO</v>
      </c>
      <c r="D248" s="39"/>
      <c r="F248" s="2">
        <f t="shared" si="10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2"/>
        <v>0</v>
      </c>
      <c r="C249" s="4" t="str">
        <f t="shared" si="11"/>
        <v>NO</v>
      </c>
      <c r="D249" s="39"/>
      <c r="F249" s="2">
        <f t="shared" si="10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2"/>
        <v>0</v>
      </c>
      <c r="C250" s="4" t="str">
        <f t="shared" si="11"/>
        <v>NO</v>
      </c>
      <c r="D250" s="39"/>
      <c r="F250" s="2">
        <f t="shared" si="10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2"/>
        <v>0</v>
      </c>
      <c r="C251" s="4" t="str">
        <f t="shared" si="11"/>
        <v>NO</v>
      </c>
      <c r="D251" s="39"/>
      <c r="F251" s="2">
        <f t="shared" si="10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2"/>
        <v>0</v>
      </c>
      <c r="C252" s="4" t="str">
        <f t="shared" si="11"/>
        <v>NO</v>
      </c>
      <c r="D252" s="39"/>
      <c r="F252" s="2">
        <f t="shared" si="10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2"/>
        <v>0</v>
      </c>
      <c r="C253" s="4" t="str">
        <f t="shared" si="11"/>
        <v>NO</v>
      </c>
      <c r="D253" s="39"/>
      <c r="F253" s="2">
        <f t="shared" si="10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2"/>
        <v>0</v>
      </c>
      <c r="C254" s="4" t="str">
        <f t="shared" si="11"/>
        <v>NO</v>
      </c>
      <c r="D254" s="39"/>
      <c r="F254" s="2">
        <f t="shared" si="10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2"/>
        <v>0</v>
      </c>
      <c r="C255" s="4" t="str">
        <f t="shared" si="11"/>
        <v>NO</v>
      </c>
      <c r="D255" s="39"/>
      <c r="F255" s="2">
        <f t="shared" si="10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2"/>
        <v>0</v>
      </c>
      <c r="C256" s="4" t="str">
        <f t="shared" si="11"/>
        <v>NO</v>
      </c>
      <c r="D256" s="39"/>
      <c r="F256" s="2">
        <f t="shared" si="10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2"/>
        <v>0</v>
      </c>
      <c r="C257" s="4" t="str">
        <f t="shared" si="11"/>
        <v>NO</v>
      </c>
      <c r="D257" s="39"/>
      <c r="F257" s="2">
        <f t="shared" si="10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2"/>
        <v>0</v>
      </c>
      <c r="C258" s="4" t="str">
        <f t="shared" si="11"/>
        <v>NO</v>
      </c>
      <c r="D258" s="39"/>
      <c r="F258" s="2">
        <f t="shared" ref="F258:F300" si="13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2"/>
        <v>0</v>
      </c>
      <c r="C259" s="4" t="str">
        <f t="shared" ref="C259:C322" si="14">IF(ISERROR(_xlfn.NUMBERVALUE(VLOOKUP(D259,G:H,2,0))),"NO",_xlfn.NUMBERVALUE(VLOOKUP(D259,G:H,2,0)))</f>
        <v>NO</v>
      </c>
      <c r="D259" s="39"/>
      <c r="F259" s="2">
        <f t="shared" si="13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2"/>
        <v>0</v>
      </c>
      <c r="C260" s="4" t="str">
        <f t="shared" si="14"/>
        <v>NO</v>
      </c>
      <c r="D260" s="39"/>
      <c r="F260" s="2">
        <f t="shared" si="13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2"/>
        <v>0</v>
      </c>
      <c r="C261" s="4" t="str">
        <f t="shared" si="14"/>
        <v>NO</v>
      </c>
      <c r="D261" s="39"/>
      <c r="F261" s="2">
        <f t="shared" si="13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2"/>
        <v>0</v>
      </c>
      <c r="C262" s="4" t="str">
        <f t="shared" si="14"/>
        <v>NO</v>
      </c>
      <c r="D262" s="39"/>
      <c r="F262" s="2">
        <f t="shared" si="13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2"/>
        <v>0</v>
      </c>
      <c r="C263" s="4" t="str">
        <f t="shared" si="14"/>
        <v>NO</v>
      </c>
      <c r="D263" s="39"/>
      <c r="F263" s="2">
        <f t="shared" si="13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2"/>
        <v>0</v>
      </c>
      <c r="C264" s="4" t="str">
        <f t="shared" si="14"/>
        <v>NO</v>
      </c>
      <c r="D264" s="39"/>
      <c r="F264" s="2">
        <f t="shared" si="13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2"/>
        <v>0</v>
      </c>
      <c r="C265" s="4" t="str">
        <f t="shared" si="14"/>
        <v>NO</v>
      </c>
      <c r="D265" s="39"/>
      <c r="F265" s="2">
        <f t="shared" si="13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2"/>
        <v>0</v>
      </c>
      <c r="C266" s="4" t="str">
        <f t="shared" si="14"/>
        <v>NO</v>
      </c>
      <c r="D266" s="39"/>
      <c r="F266" s="2">
        <f t="shared" si="13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2"/>
        <v>0</v>
      </c>
      <c r="C267" s="4" t="str">
        <f t="shared" si="14"/>
        <v>NO</v>
      </c>
      <c r="D267" s="39"/>
      <c r="F267" s="2">
        <f t="shared" si="13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2"/>
        <v>0</v>
      </c>
      <c r="C268" s="4" t="str">
        <f t="shared" si="14"/>
        <v>NO</v>
      </c>
      <c r="D268" s="39"/>
      <c r="F268" s="2">
        <f t="shared" si="13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2"/>
        <v>0</v>
      </c>
      <c r="C269" s="4" t="str">
        <f t="shared" si="14"/>
        <v>NO</v>
      </c>
      <c r="D269" s="39"/>
      <c r="F269" s="2">
        <f t="shared" si="13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2"/>
        <v>0</v>
      </c>
      <c r="C270" s="4" t="str">
        <f t="shared" si="14"/>
        <v>NO</v>
      </c>
      <c r="D270" s="39"/>
      <c r="F270" s="2">
        <f t="shared" si="13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2"/>
        <v>0</v>
      </c>
      <c r="C271" s="4" t="str">
        <f t="shared" si="14"/>
        <v>NO</v>
      </c>
      <c r="D271" s="39"/>
      <c r="F271" s="2">
        <f t="shared" si="13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2"/>
        <v>0</v>
      </c>
      <c r="C272" s="4" t="str">
        <f t="shared" si="14"/>
        <v>NO</v>
      </c>
      <c r="D272" s="39"/>
      <c r="F272" s="2">
        <f t="shared" si="13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2"/>
        <v>0</v>
      </c>
      <c r="C273" s="4" t="str">
        <f t="shared" si="14"/>
        <v>NO</v>
      </c>
      <c r="D273" s="39"/>
      <c r="F273" s="2">
        <f t="shared" si="13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2"/>
        <v>0</v>
      </c>
      <c r="C274" s="4" t="str">
        <f t="shared" si="14"/>
        <v>NO</v>
      </c>
      <c r="D274" s="39"/>
      <c r="F274" s="2">
        <f t="shared" si="13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2"/>
        <v>0</v>
      </c>
      <c r="C275" s="4" t="str">
        <f t="shared" si="14"/>
        <v>NO</v>
      </c>
      <c r="D275" s="39"/>
      <c r="F275" s="2">
        <f t="shared" si="13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2"/>
        <v>0</v>
      </c>
      <c r="C276" s="4" t="str">
        <f t="shared" si="14"/>
        <v>NO</v>
      </c>
      <c r="D276" s="39"/>
      <c r="F276" s="2">
        <f t="shared" si="13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2"/>
        <v>0</v>
      </c>
      <c r="C277" s="4" t="str">
        <f t="shared" si="14"/>
        <v>NO</v>
      </c>
      <c r="D277" s="39"/>
      <c r="F277" s="2">
        <f t="shared" si="13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2"/>
        <v>0</v>
      </c>
      <c r="C278" s="4" t="str">
        <f t="shared" si="14"/>
        <v>NO</v>
      </c>
      <c r="D278" s="39"/>
      <c r="F278" s="2">
        <f t="shared" si="13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2"/>
        <v>0</v>
      </c>
      <c r="C279" s="4" t="str">
        <f t="shared" si="14"/>
        <v>NO</v>
      </c>
      <c r="D279" s="39"/>
      <c r="F279" s="2">
        <f t="shared" si="13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2"/>
        <v>0</v>
      </c>
      <c r="C280" s="4" t="str">
        <f t="shared" si="14"/>
        <v>NO</v>
      </c>
      <c r="D280" s="39"/>
      <c r="F280" s="2">
        <f t="shared" si="13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2"/>
        <v>0</v>
      </c>
      <c r="C281" s="4" t="str">
        <f t="shared" si="14"/>
        <v>NO</v>
      </c>
      <c r="D281" s="39"/>
      <c r="F281" s="2">
        <f t="shared" si="13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2"/>
        <v>0</v>
      </c>
      <c r="C282" s="4" t="str">
        <f t="shared" si="14"/>
        <v>NO</v>
      </c>
      <c r="D282" s="39"/>
      <c r="F282" s="2">
        <f t="shared" si="13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2"/>
        <v>0</v>
      </c>
      <c r="C283" s="4" t="str">
        <f t="shared" si="14"/>
        <v>NO</v>
      </c>
      <c r="D283" s="39"/>
      <c r="F283" s="2">
        <f t="shared" si="13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2"/>
        <v>0</v>
      </c>
      <c r="C284" s="4" t="str">
        <f t="shared" si="14"/>
        <v>NO</v>
      </c>
      <c r="D284" s="39"/>
      <c r="F284" s="2">
        <f t="shared" si="13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2"/>
        <v>0</v>
      </c>
      <c r="C285" s="4" t="str">
        <f t="shared" si="14"/>
        <v>NO</v>
      </c>
      <c r="D285" s="39"/>
      <c r="F285" s="2">
        <f t="shared" si="13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2"/>
        <v>0</v>
      </c>
      <c r="C286" s="4" t="str">
        <f t="shared" si="14"/>
        <v>NO</v>
      </c>
      <c r="D286" s="39"/>
      <c r="F286" s="2">
        <f t="shared" si="13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2"/>
        <v>0</v>
      </c>
      <c r="C287" s="4" t="str">
        <f t="shared" si="14"/>
        <v>NO</v>
      </c>
      <c r="D287" s="39"/>
      <c r="F287" s="2">
        <f t="shared" si="13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2"/>
        <v>0</v>
      </c>
      <c r="C288" s="4" t="str">
        <f t="shared" si="14"/>
        <v>NO</v>
      </c>
      <c r="D288" s="39"/>
      <c r="F288" s="2">
        <f t="shared" si="13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2"/>
        <v>0</v>
      </c>
      <c r="C289" s="4" t="str">
        <f t="shared" si="14"/>
        <v>NO</v>
      </c>
      <c r="D289" s="39"/>
      <c r="F289" s="2">
        <f t="shared" si="13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2"/>
        <v>0</v>
      </c>
      <c r="C290" s="4" t="str">
        <f t="shared" si="14"/>
        <v>NO</v>
      </c>
      <c r="D290" s="39"/>
      <c r="F290" s="2">
        <f t="shared" si="13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2"/>
        <v>0</v>
      </c>
      <c r="C291" s="4" t="str">
        <f t="shared" si="14"/>
        <v>NO</v>
      </c>
      <c r="D291" s="39"/>
      <c r="F291" s="2">
        <f t="shared" si="13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2"/>
        <v>0</v>
      </c>
      <c r="C292" s="4" t="str">
        <f t="shared" si="14"/>
        <v>NO</v>
      </c>
      <c r="D292" s="39"/>
      <c r="F292" s="2">
        <f t="shared" si="13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2"/>
        <v>0</v>
      </c>
      <c r="C293" s="4" t="str">
        <f t="shared" si="14"/>
        <v>NO</v>
      </c>
      <c r="D293" s="39"/>
      <c r="F293" s="2">
        <f t="shared" si="13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2"/>
        <v>0</v>
      </c>
      <c r="C294" s="4" t="str">
        <f t="shared" si="14"/>
        <v>NO</v>
      </c>
      <c r="D294" s="39"/>
      <c r="F294" s="2">
        <f t="shared" si="13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2"/>
        <v>0</v>
      </c>
      <c r="C295" s="4" t="str">
        <f t="shared" si="14"/>
        <v>NO</v>
      </c>
      <c r="D295" s="39"/>
      <c r="F295" s="2">
        <f t="shared" si="13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2"/>
        <v>0</v>
      </c>
      <c r="C296" s="4" t="str">
        <f t="shared" si="14"/>
        <v>NO</v>
      </c>
      <c r="D296" s="39"/>
      <c r="F296" s="2">
        <f t="shared" si="13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2"/>
        <v>0</v>
      </c>
      <c r="C297" s="4" t="str">
        <f t="shared" si="14"/>
        <v>NO</v>
      </c>
      <c r="D297" s="39"/>
      <c r="F297" s="2">
        <f t="shared" si="13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2"/>
        <v>0</v>
      </c>
      <c r="C298" s="4" t="str">
        <f t="shared" si="14"/>
        <v>NO</v>
      </c>
      <c r="D298" s="39"/>
      <c r="F298" s="2">
        <f t="shared" si="13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2"/>
        <v>0</v>
      </c>
      <c r="C299" s="4" t="str">
        <f t="shared" si="14"/>
        <v>NO</v>
      </c>
      <c r="D299" s="39"/>
      <c r="F299" s="2">
        <f t="shared" si="13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2"/>
        <v>0</v>
      </c>
      <c r="C300" s="4" t="str">
        <f t="shared" si="14"/>
        <v>NO</v>
      </c>
      <c r="D300" s="39"/>
      <c r="F300" s="2">
        <f t="shared" si="13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2"/>
        <v>0</v>
      </c>
      <c r="C301" s="4" t="str">
        <f t="shared" si="14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2"/>
        <v>0</v>
      </c>
      <c r="C302" s="4" t="str">
        <f t="shared" si="14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2"/>
        <v>0</v>
      </c>
      <c r="C303" s="4" t="str">
        <f t="shared" si="14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2"/>
        <v>0</v>
      </c>
      <c r="C304" s="4" t="str">
        <f t="shared" si="14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2"/>
        <v>0</v>
      </c>
      <c r="C305" s="4" t="str">
        <f t="shared" si="14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2"/>
        <v>0</v>
      </c>
      <c r="C306" s="4" t="str">
        <f t="shared" si="14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5">IF(C307="NO","0",IF(C307&gt;=11000,10000,ROUND(IF((SIGN(C307)=-1),C307*(1+$E$1/100),C307*(1-$E$1/100)),0)))</f>
        <v>0</v>
      </c>
      <c r="C307" s="4" t="str">
        <f t="shared" si="14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5"/>
        <v>0</v>
      </c>
      <c r="C308" s="4" t="str">
        <f t="shared" si="14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5"/>
        <v>0</v>
      </c>
      <c r="C309" s="4" t="str">
        <f t="shared" si="14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5"/>
        <v>0</v>
      </c>
      <c r="C310" s="4" t="str">
        <f t="shared" si="14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5"/>
        <v>0</v>
      </c>
      <c r="C311" s="4" t="str">
        <f t="shared" si="14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5"/>
        <v>0</v>
      </c>
      <c r="C312" s="4" t="str">
        <f t="shared" si="14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5"/>
        <v>0</v>
      </c>
      <c r="C313" s="4" t="str">
        <f t="shared" si="14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5"/>
        <v>0</v>
      </c>
      <c r="C314" s="4" t="str">
        <f t="shared" si="14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5"/>
        <v>0</v>
      </c>
      <c r="C315" s="4" t="str">
        <f t="shared" si="14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5"/>
        <v>0</v>
      </c>
      <c r="C316" s="4" t="str">
        <f t="shared" si="14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5"/>
        <v>0</v>
      </c>
      <c r="C317" s="4" t="str">
        <f t="shared" si="14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5"/>
        <v>0</v>
      </c>
      <c r="C318" s="4" t="str">
        <f t="shared" si="14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5"/>
        <v>0</v>
      </c>
      <c r="C319" s="4" t="str">
        <f t="shared" si="14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5"/>
        <v>0</v>
      </c>
      <c r="C320" s="4" t="str">
        <f t="shared" si="14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5"/>
        <v>0</v>
      </c>
      <c r="C321" s="4" t="str">
        <f t="shared" si="14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5"/>
        <v>0</v>
      </c>
      <c r="C322" s="4" t="str">
        <f t="shared" si="14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5"/>
        <v>0</v>
      </c>
      <c r="C323" s="4" t="str">
        <f t="shared" ref="C323:C386" si="16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5"/>
        <v>0</v>
      </c>
      <c r="C324" s="4" t="str">
        <f t="shared" si="16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5"/>
        <v>0</v>
      </c>
      <c r="C325" s="4" t="str">
        <f t="shared" si="16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5"/>
        <v>0</v>
      </c>
      <c r="C326" s="4" t="str">
        <f t="shared" si="16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5"/>
        <v>0</v>
      </c>
      <c r="C327" s="4" t="str">
        <f t="shared" si="16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5"/>
        <v>0</v>
      </c>
      <c r="C328" s="4" t="str">
        <f t="shared" si="16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5"/>
        <v>0</v>
      </c>
      <c r="C329" s="4" t="str">
        <f t="shared" si="16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5"/>
        <v>0</v>
      </c>
      <c r="C330" s="4" t="str">
        <f t="shared" si="16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5"/>
        <v>0</v>
      </c>
      <c r="C331" s="4" t="str">
        <f t="shared" si="16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5"/>
        <v>0</v>
      </c>
      <c r="C332" s="4" t="str">
        <f t="shared" si="16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5"/>
        <v>0</v>
      </c>
      <c r="C333" s="4" t="str">
        <f t="shared" si="16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5"/>
        <v>0</v>
      </c>
      <c r="C334" s="4" t="str">
        <f t="shared" si="16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5"/>
        <v>0</v>
      </c>
      <c r="C335" s="4" t="str">
        <f t="shared" si="16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5"/>
        <v>0</v>
      </c>
      <c r="C336" s="4" t="str">
        <f t="shared" si="16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5"/>
        <v>0</v>
      </c>
      <c r="C337" s="4" t="str">
        <f t="shared" si="16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5"/>
        <v>0</v>
      </c>
      <c r="C338" s="4" t="str">
        <f t="shared" si="16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5"/>
        <v>0</v>
      </c>
      <c r="C339" s="4" t="str">
        <f t="shared" si="16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5"/>
        <v>0</v>
      </c>
      <c r="C340" s="4" t="str">
        <f t="shared" si="16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5"/>
        <v>0</v>
      </c>
      <c r="C341" s="4" t="str">
        <f t="shared" si="16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5"/>
        <v>0</v>
      </c>
      <c r="C342" s="4" t="str">
        <f t="shared" si="16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5"/>
        <v>0</v>
      </c>
      <c r="C343" s="4" t="str">
        <f t="shared" si="16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5"/>
        <v>0</v>
      </c>
      <c r="C344" s="4" t="str">
        <f t="shared" si="16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5"/>
        <v>0</v>
      </c>
      <c r="C345" s="4" t="str">
        <f t="shared" si="16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5"/>
        <v>0</v>
      </c>
      <c r="C346" s="4" t="str">
        <f t="shared" si="16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5"/>
        <v>0</v>
      </c>
      <c r="C347" s="4" t="str">
        <f t="shared" si="16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5"/>
        <v>0</v>
      </c>
      <c r="C348" s="4" t="str">
        <f t="shared" si="16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5"/>
        <v>0</v>
      </c>
      <c r="C349" s="4" t="str">
        <f t="shared" si="16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5"/>
        <v>0</v>
      </c>
      <c r="C350" s="4" t="str">
        <f t="shared" si="16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5"/>
        <v>0</v>
      </c>
      <c r="C351" s="4" t="str">
        <f t="shared" si="16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5"/>
        <v>0</v>
      </c>
      <c r="C352" s="4" t="str">
        <f t="shared" si="16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5"/>
        <v>0</v>
      </c>
      <c r="C353" s="4" t="str">
        <f t="shared" si="16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5"/>
        <v>0</v>
      </c>
      <c r="C354" s="4" t="str">
        <f t="shared" si="16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5"/>
        <v>0</v>
      </c>
      <c r="C355" s="4" t="str">
        <f t="shared" si="16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5"/>
        <v>0</v>
      </c>
      <c r="C356" s="4" t="str">
        <f t="shared" si="16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5"/>
        <v>0</v>
      </c>
      <c r="C357" s="4" t="str">
        <f t="shared" si="16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5"/>
        <v>0</v>
      </c>
      <c r="C358" s="4" t="str">
        <f t="shared" si="16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5"/>
        <v>0</v>
      </c>
      <c r="C359" s="4" t="str">
        <f t="shared" si="16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5"/>
        <v>0</v>
      </c>
      <c r="C360" s="4" t="str">
        <f t="shared" si="16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5"/>
        <v>0</v>
      </c>
      <c r="C361" s="4" t="str">
        <f t="shared" si="16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5"/>
        <v>0</v>
      </c>
      <c r="C362" s="4" t="str">
        <f t="shared" si="16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5"/>
        <v>0</v>
      </c>
      <c r="C363" s="4" t="str">
        <f t="shared" si="16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5"/>
        <v>0</v>
      </c>
      <c r="C364" s="4" t="str">
        <f t="shared" si="16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5"/>
        <v>0</v>
      </c>
      <c r="C365" s="4" t="str">
        <f t="shared" si="16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5"/>
        <v>0</v>
      </c>
      <c r="C366" s="4" t="str">
        <f t="shared" si="16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5"/>
        <v>0</v>
      </c>
      <c r="C367" s="4" t="str">
        <f t="shared" si="16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5"/>
        <v>0</v>
      </c>
      <c r="C368" s="4" t="str">
        <f t="shared" si="16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5"/>
        <v>0</v>
      </c>
      <c r="C369" s="4" t="str">
        <f t="shared" si="16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5"/>
        <v>0</v>
      </c>
      <c r="C370" s="4" t="str">
        <f t="shared" si="16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7">IF(C371="NO","0",IF(C371&gt;=11000,10000,ROUND(IF((SIGN(C371)=-1),C371*(1+$E$1/100),C371*(1-$E$1/100)),0)))</f>
        <v>0</v>
      </c>
      <c r="C371" s="4" t="str">
        <f t="shared" si="16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7"/>
        <v>0</v>
      </c>
      <c r="C372" s="4" t="str">
        <f t="shared" si="16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7"/>
        <v>0</v>
      </c>
      <c r="C373" s="4" t="str">
        <f t="shared" si="16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7"/>
        <v>0</v>
      </c>
      <c r="C374" s="4" t="str">
        <f t="shared" si="16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7"/>
        <v>0</v>
      </c>
      <c r="C375" s="4" t="str">
        <f t="shared" si="16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7"/>
        <v>0</v>
      </c>
      <c r="C376" s="4" t="str">
        <f t="shared" si="16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7"/>
        <v>0</v>
      </c>
      <c r="C377" s="4" t="str">
        <f t="shared" si="16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7"/>
        <v>0</v>
      </c>
      <c r="C378" s="4" t="str">
        <f t="shared" si="16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7"/>
        <v>0</v>
      </c>
      <c r="C379" s="4" t="str">
        <f t="shared" si="16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7"/>
        <v>0</v>
      </c>
      <c r="C380" s="4" t="str">
        <f t="shared" si="16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7"/>
        <v>0</v>
      </c>
      <c r="C381" s="4" t="str">
        <f t="shared" si="16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7"/>
        <v>0</v>
      </c>
      <c r="C382" s="4" t="str">
        <f t="shared" si="16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7"/>
        <v>0</v>
      </c>
      <c r="C383" s="4" t="str">
        <f t="shared" si="16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7"/>
        <v>0</v>
      </c>
      <c r="C384" s="4" t="str">
        <f t="shared" si="16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7"/>
        <v>0</v>
      </c>
      <c r="C385" s="4" t="str">
        <f t="shared" si="16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7"/>
        <v>0</v>
      </c>
      <c r="C386" s="4" t="str">
        <f t="shared" si="16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7"/>
        <v>0</v>
      </c>
      <c r="C387" s="4" t="str">
        <f t="shared" ref="C387:C450" si="18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7"/>
        <v>0</v>
      </c>
      <c r="C388" s="4" t="str">
        <f t="shared" si="18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7"/>
        <v>0</v>
      </c>
      <c r="C389" s="4" t="str">
        <f t="shared" si="18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7"/>
        <v>0</v>
      </c>
      <c r="C390" s="4" t="str">
        <f t="shared" si="18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7"/>
        <v>0</v>
      </c>
      <c r="C391" s="4" t="str">
        <f t="shared" si="18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7"/>
        <v>0</v>
      </c>
      <c r="C392" s="4" t="str">
        <f t="shared" si="18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7"/>
        <v>0</v>
      </c>
      <c r="C393" s="4" t="str">
        <f t="shared" si="18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7"/>
        <v>0</v>
      </c>
      <c r="C394" s="4" t="str">
        <f t="shared" si="18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7"/>
        <v>0</v>
      </c>
      <c r="C395" s="4" t="str">
        <f t="shared" si="18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7"/>
        <v>0</v>
      </c>
      <c r="C396" s="4" t="str">
        <f t="shared" si="18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7"/>
        <v>0</v>
      </c>
      <c r="C397" s="4" t="str">
        <f t="shared" si="18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7"/>
        <v>0</v>
      </c>
      <c r="C398" s="4" t="str">
        <f t="shared" si="18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7"/>
        <v>0</v>
      </c>
      <c r="C399" s="4" t="str">
        <f t="shared" si="18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7"/>
        <v>0</v>
      </c>
      <c r="C400" s="4" t="str">
        <f t="shared" si="18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7"/>
        <v>0</v>
      </c>
      <c r="C401" s="4" t="str">
        <f t="shared" si="18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7"/>
        <v>0</v>
      </c>
      <c r="C402" s="4" t="str">
        <f t="shared" si="18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7"/>
        <v>0</v>
      </c>
      <c r="C403" s="4" t="str">
        <f t="shared" si="18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7"/>
        <v>0</v>
      </c>
      <c r="C404" s="4" t="str">
        <f t="shared" si="18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7"/>
        <v>0</v>
      </c>
      <c r="C405" s="4" t="str">
        <f t="shared" si="18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7"/>
        <v>0</v>
      </c>
      <c r="C406" s="4" t="str">
        <f t="shared" si="18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7"/>
        <v>0</v>
      </c>
      <c r="C407" s="4" t="str">
        <f t="shared" si="18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7"/>
        <v>0</v>
      </c>
      <c r="C408" s="4" t="str">
        <f t="shared" si="18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7"/>
        <v>0</v>
      </c>
      <c r="C409" s="4" t="str">
        <f t="shared" si="18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7"/>
        <v>0</v>
      </c>
      <c r="C410" s="4" t="str">
        <f t="shared" si="18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7"/>
        <v>0</v>
      </c>
      <c r="C411" s="4" t="str">
        <f t="shared" si="18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7"/>
        <v>0</v>
      </c>
      <c r="C412" s="4" t="str">
        <f t="shared" si="18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7"/>
        <v>0</v>
      </c>
      <c r="C413" s="4" t="str">
        <f t="shared" si="18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7"/>
        <v>0</v>
      </c>
      <c r="C414" s="4" t="str">
        <f t="shared" si="18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7"/>
        <v>0</v>
      </c>
      <c r="C415" s="4" t="str">
        <f t="shared" si="18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7"/>
        <v>0</v>
      </c>
      <c r="C416" s="4" t="str">
        <f t="shared" si="18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7"/>
        <v>0</v>
      </c>
      <c r="C417" s="4" t="str">
        <f t="shared" si="18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7"/>
        <v>0</v>
      </c>
      <c r="C418" s="4" t="str">
        <f t="shared" si="18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7"/>
        <v>0</v>
      </c>
      <c r="C419" s="4" t="str">
        <f t="shared" si="18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7"/>
        <v>0</v>
      </c>
      <c r="C420" s="4" t="str">
        <f t="shared" si="18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7"/>
        <v>0</v>
      </c>
      <c r="C421" s="4" t="str">
        <f t="shared" si="18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7"/>
        <v>0</v>
      </c>
      <c r="C422" s="4" t="str">
        <f t="shared" si="18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7"/>
        <v>0</v>
      </c>
      <c r="C423" s="4" t="str">
        <f t="shared" si="18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7"/>
        <v>0</v>
      </c>
      <c r="C424" s="4" t="str">
        <f t="shared" si="18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7"/>
        <v>0</v>
      </c>
      <c r="C425" s="4" t="str">
        <f t="shared" si="18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7"/>
        <v>0</v>
      </c>
      <c r="C426" s="4" t="str">
        <f t="shared" si="18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7"/>
        <v>0</v>
      </c>
      <c r="C427" s="4" t="str">
        <f t="shared" si="18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7"/>
        <v>0</v>
      </c>
      <c r="C428" s="4" t="str">
        <f t="shared" si="18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7"/>
        <v>0</v>
      </c>
      <c r="C429" s="4" t="str">
        <f t="shared" si="18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7"/>
        <v>0</v>
      </c>
      <c r="C430" s="4" t="str">
        <f t="shared" si="18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7"/>
        <v>0</v>
      </c>
      <c r="C431" s="4" t="str">
        <f t="shared" si="18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7"/>
        <v>0</v>
      </c>
      <c r="C432" s="4" t="str">
        <f t="shared" si="18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7"/>
        <v>0</v>
      </c>
      <c r="C433" s="4" t="str">
        <f t="shared" si="18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7"/>
        <v>0</v>
      </c>
      <c r="C434" s="4" t="str">
        <f t="shared" si="18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19">IF(C435="NO","0",IF(C435&gt;=11000,10000,ROUND(IF((SIGN(C435)=-1),C435*(1+$E$1/100),C435*(1-$E$1/100)),0)))</f>
        <v>0</v>
      </c>
      <c r="C435" s="4" t="str">
        <f t="shared" si="18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19"/>
        <v>0</v>
      </c>
      <c r="C436" s="4" t="str">
        <f t="shared" si="18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19"/>
        <v>0</v>
      </c>
      <c r="C437" s="4" t="str">
        <f t="shared" si="18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19"/>
        <v>0</v>
      </c>
      <c r="C438" s="4" t="str">
        <f t="shared" si="18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19"/>
        <v>0</v>
      </c>
      <c r="C439" s="4" t="str">
        <f t="shared" si="18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19"/>
        <v>0</v>
      </c>
      <c r="C440" s="4" t="str">
        <f t="shared" si="18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19"/>
        <v>0</v>
      </c>
      <c r="C441" s="4" t="str">
        <f t="shared" si="18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19"/>
        <v>0</v>
      </c>
      <c r="C442" s="4" t="str">
        <f t="shared" si="18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19"/>
        <v>0</v>
      </c>
      <c r="C443" s="4" t="str">
        <f t="shared" si="18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19"/>
        <v>0</v>
      </c>
      <c r="C444" s="4" t="str">
        <f t="shared" si="18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19"/>
        <v>0</v>
      </c>
      <c r="C445" s="4" t="str">
        <f t="shared" si="18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19"/>
        <v>0</v>
      </c>
      <c r="C446" s="4" t="str">
        <f t="shared" si="18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19"/>
        <v>0</v>
      </c>
      <c r="C447" s="4" t="str">
        <f t="shared" si="18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19"/>
        <v>0</v>
      </c>
      <c r="C448" s="4" t="str">
        <f t="shared" si="18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19"/>
        <v>0</v>
      </c>
      <c r="C449" s="4" t="str">
        <f t="shared" si="18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19"/>
        <v>0</v>
      </c>
      <c r="C450" s="4" t="str">
        <f t="shared" si="18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19"/>
        <v>0</v>
      </c>
      <c r="C451" s="4" t="str">
        <f t="shared" ref="C451:C514" si="20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19"/>
        <v>0</v>
      </c>
      <c r="C452" s="4" t="str">
        <f t="shared" si="20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19"/>
        <v>0</v>
      </c>
      <c r="C453" s="4" t="str">
        <f t="shared" si="20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19"/>
        <v>0</v>
      </c>
      <c r="C454" s="4" t="str">
        <f t="shared" si="20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19"/>
        <v>0</v>
      </c>
      <c r="C455" s="4" t="str">
        <f t="shared" si="20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19"/>
        <v>0</v>
      </c>
      <c r="C456" s="4" t="str">
        <f t="shared" si="20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19"/>
        <v>0</v>
      </c>
      <c r="C457" s="4" t="str">
        <f t="shared" si="20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19"/>
        <v>0</v>
      </c>
      <c r="C458" s="4" t="str">
        <f t="shared" si="20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19"/>
        <v>0</v>
      </c>
      <c r="C459" s="4" t="str">
        <f t="shared" si="20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19"/>
        <v>0</v>
      </c>
      <c r="C460" s="4" t="str">
        <f t="shared" si="20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19"/>
        <v>0</v>
      </c>
      <c r="C461" s="4" t="str">
        <f t="shared" si="20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19"/>
        <v>0</v>
      </c>
      <c r="C462" s="4" t="str">
        <f t="shared" si="20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19"/>
        <v>0</v>
      </c>
      <c r="C463" s="4" t="str">
        <f t="shared" si="20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19"/>
        <v>0</v>
      </c>
      <c r="C464" s="4" t="str">
        <f t="shared" si="20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19"/>
        <v>0</v>
      </c>
      <c r="C465" s="4" t="str">
        <f t="shared" si="20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19"/>
        <v>0</v>
      </c>
      <c r="C466" s="4" t="str">
        <f t="shared" si="20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19"/>
        <v>0</v>
      </c>
      <c r="C467" s="4" t="str">
        <f t="shared" si="20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19"/>
        <v>0</v>
      </c>
      <c r="C468" s="4" t="str">
        <f t="shared" si="20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19"/>
        <v>0</v>
      </c>
      <c r="C469" s="4" t="str">
        <f t="shared" si="20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19"/>
        <v>0</v>
      </c>
      <c r="C470" s="4" t="str">
        <f t="shared" si="20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19"/>
        <v>0</v>
      </c>
      <c r="C471" s="4" t="str">
        <f t="shared" si="20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19"/>
        <v>0</v>
      </c>
      <c r="C472" s="4" t="str">
        <f t="shared" si="20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19"/>
        <v>0</v>
      </c>
      <c r="C473" s="4" t="str">
        <f t="shared" si="20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19"/>
        <v>0</v>
      </c>
      <c r="C474" s="4" t="str">
        <f t="shared" si="20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19"/>
        <v>0</v>
      </c>
      <c r="C475" s="4" t="str">
        <f t="shared" si="20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19"/>
        <v>0</v>
      </c>
      <c r="C476" s="4" t="str">
        <f t="shared" si="20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19"/>
        <v>0</v>
      </c>
      <c r="C477" s="4" t="str">
        <f t="shared" si="20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19"/>
        <v>0</v>
      </c>
      <c r="C478" s="4" t="str">
        <f t="shared" si="20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19"/>
        <v>0</v>
      </c>
      <c r="C479" s="4" t="str">
        <f t="shared" si="20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19"/>
        <v>0</v>
      </c>
      <c r="C480" s="4" t="str">
        <f t="shared" si="20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19"/>
        <v>0</v>
      </c>
      <c r="C481" s="4" t="str">
        <f t="shared" si="20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19"/>
        <v>0</v>
      </c>
      <c r="C482" s="4" t="str">
        <f t="shared" si="20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19"/>
        <v>0</v>
      </c>
      <c r="C483" s="4" t="str">
        <f t="shared" si="20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19"/>
        <v>0</v>
      </c>
      <c r="C484" s="4" t="str">
        <f t="shared" si="20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19"/>
        <v>0</v>
      </c>
      <c r="C485" s="4" t="str">
        <f t="shared" si="20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19"/>
        <v>0</v>
      </c>
      <c r="C486" s="4" t="str">
        <f t="shared" si="20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19"/>
        <v>0</v>
      </c>
      <c r="C487" s="4" t="str">
        <f t="shared" si="20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19"/>
        <v>0</v>
      </c>
      <c r="C488" s="4" t="str">
        <f t="shared" si="20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19"/>
        <v>0</v>
      </c>
      <c r="C489" s="4" t="str">
        <f t="shared" si="20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19"/>
        <v>0</v>
      </c>
      <c r="C490" s="4" t="str">
        <f t="shared" si="20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19"/>
        <v>0</v>
      </c>
      <c r="C491" s="4" t="str">
        <f t="shared" si="20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19"/>
        <v>0</v>
      </c>
      <c r="C492" s="4" t="str">
        <f t="shared" si="20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19"/>
        <v>0</v>
      </c>
      <c r="C493" s="4" t="str">
        <f t="shared" si="20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19"/>
        <v>0</v>
      </c>
      <c r="C494" s="4" t="str">
        <f t="shared" si="20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19"/>
        <v>0</v>
      </c>
      <c r="C495" s="4" t="str">
        <f t="shared" si="20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19"/>
        <v>0</v>
      </c>
      <c r="C496" s="4" t="str">
        <f t="shared" si="20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19"/>
        <v>0</v>
      </c>
      <c r="C497" s="4" t="str">
        <f t="shared" si="20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19"/>
        <v>0</v>
      </c>
      <c r="C498" s="4" t="str">
        <f t="shared" si="20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1">IF(C499="NO","0",IF(C499&gt;=11000,10000,ROUND(IF((SIGN(C499)=-1),C499*(1+$E$1/100),C499*(1-$E$1/100)),0)))</f>
        <v>0</v>
      </c>
      <c r="C499" s="4" t="str">
        <f t="shared" si="20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1"/>
        <v>0</v>
      </c>
      <c r="C500" s="4" t="str">
        <f t="shared" si="20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1"/>
        <v>0</v>
      </c>
      <c r="C501" s="4" t="str">
        <f t="shared" si="20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1"/>
        <v>0</v>
      </c>
      <c r="C502" s="4" t="str">
        <f t="shared" si="20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1"/>
        <v>0</v>
      </c>
      <c r="C503" s="4" t="str">
        <f t="shared" si="20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1"/>
        <v>0</v>
      </c>
      <c r="C504" s="4" t="str">
        <f t="shared" si="20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1"/>
        <v>0</v>
      </c>
      <c r="C505" s="4" t="str">
        <f t="shared" si="20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1"/>
        <v>0</v>
      </c>
      <c r="C506" s="4" t="str">
        <f t="shared" si="20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1"/>
        <v>0</v>
      </c>
      <c r="C507" s="4" t="str">
        <f t="shared" si="20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1"/>
        <v>0</v>
      </c>
      <c r="C508" s="4" t="str">
        <f t="shared" si="20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1"/>
        <v>0</v>
      </c>
      <c r="C509" s="4" t="str">
        <f t="shared" si="20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1"/>
        <v>0</v>
      </c>
      <c r="C510" s="4" t="str">
        <f t="shared" si="20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1"/>
        <v>0</v>
      </c>
      <c r="C511" s="4" t="str">
        <f t="shared" si="20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1"/>
        <v>0</v>
      </c>
      <c r="C512" s="4" t="str">
        <f t="shared" si="20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1"/>
        <v>0</v>
      </c>
      <c r="C513" s="4" t="str">
        <f t="shared" si="20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1"/>
        <v>0</v>
      </c>
      <c r="C514" s="4" t="str">
        <f t="shared" si="20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1"/>
        <v>0</v>
      </c>
      <c r="C515" s="4" t="str">
        <f t="shared" ref="C515:C578" si="22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1"/>
        <v>0</v>
      </c>
      <c r="C516" s="4" t="str">
        <f t="shared" si="22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1"/>
        <v>0</v>
      </c>
      <c r="C517" s="4" t="str">
        <f t="shared" si="22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1"/>
        <v>0</v>
      </c>
      <c r="C518" s="4" t="str">
        <f t="shared" si="22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1"/>
        <v>0</v>
      </c>
      <c r="C519" s="4" t="str">
        <f t="shared" si="22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1"/>
        <v>0</v>
      </c>
      <c r="C520" s="4" t="str">
        <f t="shared" si="22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1"/>
        <v>0</v>
      </c>
      <c r="C521" s="4" t="str">
        <f t="shared" si="22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1"/>
        <v>0</v>
      </c>
      <c r="C522" s="4" t="str">
        <f t="shared" si="22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1"/>
        <v>0</v>
      </c>
      <c r="C523" s="4" t="str">
        <f t="shared" si="22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1"/>
        <v>0</v>
      </c>
      <c r="C524" s="4" t="str">
        <f t="shared" si="22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1"/>
        <v>0</v>
      </c>
      <c r="C525" s="4" t="str">
        <f t="shared" si="22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1"/>
        <v>0</v>
      </c>
      <c r="C526" s="4" t="str">
        <f t="shared" si="22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1"/>
        <v>0</v>
      </c>
      <c r="C527" s="4" t="str">
        <f t="shared" si="22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1"/>
        <v>0</v>
      </c>
      <c r="C528" s="4" t="str">
        <f t="shared" si="22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1"/>
        <v>0</v>
      </c>
      <c r="C529" s="4" t="str">
        <f t="shared" si="22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1"/>
        <v>0</v>
      </c>
      <c r="C530" s="4" t="str">
        <f t="shared" si="22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1"/>
        <v>0</v>
      </c>
      <c r="C531" s="4" t="str">
        <f t="shared" si="22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1"/>
        <v>0</v>
      </c>
      <c r="C532" s="4" t="str">
        <f t="shared" si="22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1"/>
        <v>0</v>
      </c>
      <c r="C533" s="4" t="str">
        <f t="shared" si="22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1"/>
        <v>0</v>
      </c>
      <c r="C534" s="4" t="str">
        <f t="shared" si="22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1"/>
        <v>0</v>
      </c>
      <c r="C535" s="4" t="str">
        <f t="shared" si="22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1"/>
        <v>0</v>
      </c>
      <c r="C536" s="4" t="str">
        <f t="shared" si="22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1"/>
        <v>0</v>
      </c>
      <c r="C537" s="4" t="str">
        <f t="shared" si="22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1"/>
        <v>0</v>
      </c>
      <c r="C538" s="4" t="str">
        <f t="shared" si="22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1"/>
        <v>0</v>
      </c>
      <c r="C539" s="4" t="str">
        <f t="shared" si="22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1"/>
        <v>0</v>
      </c>
      <c r="C540" s="4" t="str">
        <f t="shared" si="22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1"/>
        <v>0</v>
      </c>
      <c r="C541" s="4" t="str">
        <f t="shared" si="22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1"/>
        <v>0</v>
      </c>
      <c r="C542" s="4" t="str">
        <f t="shared" si="22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1"/>
        <v>0</v>
      </c>
      <c r="C543" s="4" t="str">
        <f t="shared" si="22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1"/>
        <v>0</v>
      </c>
      <c r="C544" s="4" t="str">
        <f t="shared" si="22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1"/>
        <v>0</v>
      </c>
      <c r="C545" s="4" t="str">
        <f t="shared" si="22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1"/>
        <v>0</v>
      </c>
      <c r="C546" s="4" t="str">
        <f t="shared" si="22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1"/>
        <v>0</v>
      </c>
      <c r="C547" s="4" t="str">
        <f t="shared" si="22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1"/>
        <v>0</v>
      </c>
      <c r="C548" s="4" t="str">
        <f t="shared" si="22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1"/>
        <v>0</v>
      </c>
      <c r="C549" s="4" t="str">
        <f t="shared" si="22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1"/>
        <v>0</v>
      </c>
      <c r="C550" s="4" t="str">
        <f t="shared" si="22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1"/>
        <v>0</v>
      </c>
      <c r="C551" s="4" t="str">
        <f t="shared" si="22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1"/>
        <v>0</v>
      </c>
      <c r="C552" s="4" t="str">
        <f t="shared" si="22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1"/>
        <v>0</v>
      </c>
      <c r="C553" s="4" t="str">
        <f t="shared" si="22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1"/>
        <v>0</v>
      </c>
      <c r="C554" s="4" t="str">
        <f t="shared" si="22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1"/>
        <v>0</v>
      </c>
      <c r="C555" s="4" t="str">
        <f t="shared" si="22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1"/>
        <v>0</v>
      </c>
      <c r="C556" s="4" t="str">
        <f t="shared" si="22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1"/>
        <v>0</v>
      </c>
      <c r="C557" s="4" t="str">
        <f t="shared" si="22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1"/>
        <v>0</v>
      </c>
      <c r="C558" s="4" t="str">
        <f t="shared" si="22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1"/>
        <v>0</v>
      </c>
      <c r="C559" s="4" t="str">
        <f t="shared" si="22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1"/>
        <v>0</v>
      </c>
      <c r="C560" s="4" t="str">
        <f t="shared" si="22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1"/>
        <v>0</v>
      </c>
      <c r="C561" s="4" t="str">
        <f t="shared" si="22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1"/>
        <v>0</v>
      </c>
      <c r="C562" s="4" t="str">
        <f t="shared" si="22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3">IF(C563="NO","0",IF(C563&gt;=11000,10000,ROUND(IF((SIGN(C563)=-1),C563*(1+$E$1/100),C563*(1-$E$1/100)),0)))</f>
        <v>0</v>
      </c>
      <c r="C563" s="4" t="str">
        <f t="shared" si="22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3"/>
        <v>0</v>
      </c>
      <c r="C564" s="4" t="str">
        <f t="shared" si="22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3"/>
        <v>0</v>
      </c>
      <c r="C565" s="4" t="str">
        <f t="shared" si="22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3"/>
        <v>0</v>
      </c>
      <c r="C566" s="4" t="str">
        <f t="shared" si="22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3"/>
        <v>0</v>
      </c>
      <c r="C567" s="4" t="str">
        <f t="shared" si="22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3"/>
        <v>0</v>
      </c>
      <c r="C568" s="4" t="str">
        <f t="shared" si="22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3"/>
        <v>0</v>
      </c>
      <c r="C569" s="4" t="str">
        <f t="shared" si="22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3"/>
        <v>0</v>
      </c>
      <c r="C570" s="4" t="str">
        <f t="shared" si="22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3"/>
        <v>0</v>
      </c>
      <c r="C571" s="4" t="str">
        <f t="shared" si="22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3"/>
        <v>0</v>
      </c>
      <c r="C572" s="4" t="str">
        <f t="shared" si="22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3"/>
        <v>0</v>
      </c>
      <c r="C573" s="4" t="str">
        <f t="shared" si="22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3"/>
        <v>0</v>
      </c>
      <c r="C574" s="4" t="str">
        <f t="shared" si="22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3"/>
        <v>0</v>
      </c>
      <c r="C575" s="4" t="str">
        <f t="shared" si="22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3"/>
        <v>0</v>
      </c>
      <c r="C576" s="4" t="str">
        <f t="shared" si="22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3"/>
        <v>0</v>
      </c>
      <c r="C577" s="4" t="str">
        <f t="shared" si="22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3"/>
        <v>0</v>
      </c>
      <c r="C578" s="4" t="str">
        <f t="shared" si="22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3"/>
        <v>0</v>
      </c>
      <c r="C579" s="4" t="str">
        <f t="shared" ref="C579:C642" si="24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3"/>
        <v>0</v>
      </c>
      <c r="C580" s="4" t="str">
        <f t="shared" si="24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3"/>
        <v>0</v>
      </c>
      <c r="C581" s="4" t="str">
        <f t="shared" si="24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3"/>
        <v>0</v>
      </c>
      <c r="C582" s="4" t="str">
        <f t="shared" si="24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3"/>
        <v>0</v>
      </c>
      <c r="C583" s="4" t="str">
        <f t="shared" si="24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3"/>
        <v>0</v>
      </c>
      <c r="C584" s="4" t="str">
        <f t="shared" si="24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3"/>
        <v>0</v>
      </c>
      <c r="C585" s="4" t="str">
        <f t="shared" si="24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3"/>
        <v>0</v>
      </c>
      <c r="C586" s="4" t="str">
        <f t="shared" si="24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3"/>
        <v>0</v>
      </c>
      <c r="C587" s="4" t="str">
        <f t="shared" si="24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3"/>
        <v>0</v>
      </c>
      <c r="C588" s="4" t="str">
        <f t="shared" si="24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3"/>
        <v>0</v>
      </c>
      <c r="C589" s="4" t="str">
        <f t="shared" si="24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3"/>
        <v>0</v>
      </c>
      <c r="C590" s="4" t="str">
        <f t="shared" si="24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3"/>
        <v>0</v>
      </c>
      <c r="C591" s="4" t="str">
        <f t="shared" si="24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3"/>
        <v>0</v>
      </c>
      <c r="C592" s="4" t="str">
        <f t="shared" si="24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3"/>
        <v>0</v>
      </c>
      <c r="C593" s="4" t="str">
        <f t="shared" si="24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3"/>
        <v>0</v>
      </c>
      <c r="C594" s="4" t="str">
        <f t="shared" si="24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3"/>
        <v>0</v>
      </c>
      <c r="C595" s="4" t="str">
        <f t="shared" si="24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3"/>
        <v>0</v>
      </c>
      <c r="C596" s="4" t="str">
        <f t="shared" si="24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3"/>
        <v>0</v>
      </c>
      <c r="C597" s="4" t="str">
        <f t="shared" si="24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3"/>
        <v>0</v>
      </c>
      <c r="C598" s="4" t="str">
        <f t="shared" si="24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3"/>
        <v>0</v>
      </c>
      <c r="C599" s="4" t="str">
        <f t="shared" si="24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3"/>
        <v>0</v>
      </c>
      <c r="C600" s="4" t="str">
        <f t="shared" si="24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3"/>
        <v>0</v>
      </c>
      <c r="C601" s="4" t="str">
        <f t="shared" si="24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3"/>
        <v>0</v>
      </c>
      <c r="C602" s="4" t="str">
        <f t="shared" si="24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3"/>
        <v>0</v>
      </c>
      <c r="C603" s="4" t="str">
        <f t="shared" si="24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3"/>
        <v>0</v>
      </c>
      <c r="C604" s="4" t="str">
        <f t="shared" si="24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3"/>
        <v>0</v>
      </c>
      <c r="C605" s="4" t="str">
        <f t="shared" si="24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3"/>
        <v>0</v>
      </c>
      <c r="C606" s="4" t="str">
        <f t="shared" si="24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3"/>
        <v>0</v>
      </c>
      <c r="C607" s="4" t="str">
        <f t="shared" si="24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3"/>
        <v>0</v>
      </c>
      <c r="C608" s="4" t="str">
        <f t="shared" si="24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3"/>
        <v>0</v>
      </c>
      <c r="C609" s="4" t="str">
        <f t="shared" si="24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3"/>
        <v>0</v>
      </c>
      <c r="C610" s="4" t="str">
        <f t="shared" si="24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3"/>
        <v>0</v>
      </c>
      <c r="C611" s="4" t="str">
        <f t="shared" si="24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3"/>
        <v>0</v>
      </c>
      <c r="C612" s="4" t="str">
        <f t="shared" si="24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3"/>
        <v>0</v>
      </c>
      <c r="C613" s="4" t="str">
        <f t="shared" si="24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3"/>
        <v>0</v>
      </c>
      <c r="C614" s="4" t="str">
        <f t="shared" si="24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3"/>
        <v>0</v>
      </c>
      <c r="C615" s="4" t="str">
        <f t="shared" si="24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3"/>
        <v>0</v>
      </c>
      <c r="C616" s="4" t="str">
        <f t="shared" si="24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3"/>
        <v>0</v>
      </c>
      <c r="C617" s="4" t="str">
        <f t="shared" si="24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3"/>
        <v>0</v>
      </c>
      <c r="C618" s="4" t="str">
        <f t="shared" si="24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3"/>
        <v>0</v>
      </c>
      <c r="C619" s="4" t="str">
        <f t="shared" si="24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3"/>
        <v>0</v>
      </c>
      <c r="C620" s="4" t="str">
        <f t="shared" si="24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3"/>
        <v>0</v>
      </c>
      <c r="C621" s="4" t="str">
        <f t="shared" si="24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3"/>
        <v>0</v>
      </c>
      <c r="C622" s="4" t="str">
        <f t="shared" si="24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3"/>
        <v>0</v>
      </c>
      <c r="C623" s="4" t="str">
        <f t="shared" si="24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3"/>
        <v>0</v>
      </c>
      <c r="C624" s="4" t="str">
        <f t="shared" si="24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3"/>
        <v>0</v>
      </c>
      <c r="C625" s="4" t="str">
        <f t="shared" si="24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3"/>
        <v>0</v>
      </c>
      <c r="C626" s="4" t="str">
        <f t="shared" si="24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5">IF(C627="NO","0",IF(C627&gt;=11000,10000,ROUND(IF((SIGN(C627)=-1),C627*(1+$E$1/100),C627*(1-$E$1/100)),0)))</f>
        <v>0</v>
      </c>
      <c r="C627" s="4" t="str">
        <f t="shared" si="24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5"/>
        <v>0</v>
      </c>
      <c r="C628" s="4" t="str">
        <f t="shared" si="24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5"/>
        <v>0</v>
      </c>
      <c r="C629" s="4" t="str">
        <f t="shared" si="24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5"/>
        <v>0</v>
      </c>
      <c r="C630" s="4" t="str">
        <f t="shared" si="24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5"/>
        <v>0</v>
      </c>
      <c r="C631" s="4" t="str">
        <f t="shared" si="24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5"/>
        <v>0</v>
      </c>
      <c r="C632" s="4" t="str">
        <f t="shared" si="24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5"/>
        <v>0</v>
      </c>
      <c r="C633" s="4" t="str">
        <f t="shared" si="24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5"/>
        <v>0</v>
      </c>
      <c r="C634" s="4" t="str">
        <f t="shared" si="24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5"/>
        <v>0</v>
      </c>
      <c r="C635" s="4" t="str">
        <f t="shared" si="24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5"/>
        <v>0</v>
      </c>
      <c r="C636" s="4" t="str">
        <f t="shared" si="24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5"/>
        <v>0</v>
      </c>
      <c r="C637" s="4" t="str">
        <f t="shared" si="24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5"/>
        <v>0</v>
      </c>
      <c r="C638" s="4" t="str">
        <f t="shared" si="24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5"/>
        <v>0</v>
      </c>
      <c r="C639" s="4" t="str">
        <f t="shared" si="24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5"/>
        <v>0</v>
      </c>
      <c r="C640" s="4" t="str">
        <f t="shared" si="24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5"/>
        <v>0</v>
      </c>
      <c r="C641" s="4" t="str">
        <f t="shared" si="24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5"/>
        <v>0</v>
      </c>
      <c r="C642" s="4" t="str">
        <f t="shared" si="24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5"/>
        <v>0</v>
      </c>
      <c r="C643" s="4" t="str">
        <f t="shared" ref="C643:C706" si="26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5"/>
        <v>0</v>
      </c>
      <c r="C644" s="4" t="str">
        <f t="shared" si="26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5"/>
        <v>0</v>
      </c>
      <c r="C645" s="4" t="str">
        <f t="shared" si="26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5"/>
        <v>0</v>
      </c>
      <c r="C646" s="4" t="str">
        <f t="shared" si="26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5"/>
        <v>0</v>
      </c>
      <c r="C647" s="4" t="str">
        <f t="shared" si="26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5"/>
        <v>0</v>
      </c>
      <c r="C648" s="4" t="str">
        <f t="shared" si="26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5"/>
        <v>0</v>
      </c>
      <c r="C649" s="4" t="str">
        <f t="shared" si="26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5"/>
        <v>0</v>
      </c>
      <c r="C650" s="4" t="str">
        <f t="shared" si="26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5"/>
        <v>0</v>
      </c>
      <c r="C651" s="4" t="str">
        <f t="shared" si="26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5"/>
        <v>0</v>
      </c>
      <c r="C652" s="4" t="str">
        <f t="shared" si="26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5"/>
        <v>0</v>
      </c>
      <c r="C653" s="4" t="str">
        <f t="shared" si="26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5"/>
        <v>0</v>
      </c>
      <c r="C654" s="4" t="str">
        <f t="shared" si="26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5"/>
        <v>0</v>
      </c>
      <c r="C655" s="4" t="str">
        <f t="shared" si="26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5"/>
        <v>0</v>
      </c>
      <c r="C656" s="4" t="str">
        <f t="shared" si="26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5"/>
        <v>0</v>
      </c>
      <c r="C657" s="4" t="str">
        <f t="shared" si="26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5"/>
        <v>0</v>
      </c>
      <c r="C658" s="4" t="str">
        <f t="shared" si="26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5"/>
        <v>0</v>
      </c>
      <c r="C659" s="4" t="str">
        <f t="shared" si="26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5"/>
        <v>0</v>
      </c>
      <c r="C660" s="4" t="str">
        <f t="shared" si="26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5"/>
        <v>0</v>
      </c>
      <c r="C661" s="4" t="str">
        <f t="shared" si="26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5"/>
        <v>0</v>
      </c>
      <c r="C662" s="4" t="str">
        <f t="shared" si="26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5"/>
        <v>0</v>
      </c>
      <c r="C663" s="4" t="str">
        <f t="shared" si="26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5"/>
        <v>0</v>
      </c>
      <c r="C664" s="4" t="str">
        <f t="shared" si="26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5"/>
        <v>0</v>
      </c>
      <c r="C665" s="4" t="str">
        <f t="shared" si="26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5"/>
        <v>0</v>
      </c>
      <c r="C666" s="4" t="str">
        <f t="shared" si="26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5"/>
        <v>0</v>
      </c>
      <c r="C667" s="4" t="str">
        <f t="shared" si="26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5"/>
        <v>0</v>
      </c>
      <c r="C668" s="4" t="str">
        <f t="shared" si="26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5"/>
        <v>0</v>
      </c>
      <c r="C669" s="4" t="str">
        <f t="shared" si="26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5"/>
        <v>0</v>
      </c>
      <c r="C670" s="4" t="str">
        <f t="shared" si="26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5"/>
        <v>0</v>
      </c>
      <c r="C671" s="4" t="str">
        <f t="shared" si="26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5"/>
        <v>0</v>
      </c>
      <c r="C672" s="4" t="str">
        <f t="shared" si="26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5"/>
        <v>0</v>
      </c>
      <c r="C673" s="4" t="str">
        <f t="shared" si="26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5"/>
        <v>0</v>
      </c>
      <c r="C674" s="4" t="str">
        <f t="shared" si="26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5"/>
        <v>0</v>
      </c>
      <c r="C675" s="4" t="str">
        <f t="shared" si="26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5"/>
        <v>0</v>
      </c>
      <c r="C676" s="4" t="str">
        <f t="shared" si="26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5"/>
        <v>0</v>
      </c>
      <c r="C677" s="4" t="str">
        <f t="shared" si="26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5"/>
        <v>0</v>
      </c>
      <c r="C678" s="4" t="str">
        <f t="shared" si="26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5"/>
        <v>0</v>
      </c>
      <c r="C679" s="4" t="str">
        <f t="shared" si="26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5"/>
        <v>0</v>
      </c>
      <c r="C680" s="4" t="str">
        <f t="shared" si="26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5"/>
        <v>0</v>
      </c>
      <c r="C681" s="4" t="str">
        <f t="shared" si="26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5"/>
        <v>0</v>
      </c>
      <c r="C682" s="4" t="str">
        <f t="shared" si="26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5"/>
        <v>0</v>
      </c>
      <c r="C683" s="4" t="str">
        <f t="shared" si="26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5"/>
        <v>0</v>
      </c>
      <c r="C684" s="4" t="str">
        <f t="shared" si="26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5"/>
        <v>0</v>
      </c>
      <c r="C685" s="4" t="str">
        <f t="shared" si="26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5"/>
        <v>0</v>
      </c>
      <c r="C686" s="4" t="str">
        <f t="shared" si="26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5"/>
        <v>0</v>
      </c>
      <c r="C687" s="4" t="str">
        <f t="shared" si="26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5"/>
        <v>0</v>
      </c>
      <c r="C688" s="4" t="str">
        <f t="shared" si="26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5"/>
        <v>0</v>
      </c>
      <c r="C689" s="4" t="str">
        <f t="shared" si="26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5"/>
        <v>0</v>
      </c>
      <c r="C690" s="4" t="str">
        <f t="shared" si="26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7">IF(C691="NO","0",IF(C691&gt;=11000,10000,ROUND(IF((SIGN(C691)=-1),C691*(1+$E$1/100),C691*(1-$E$1/100)),0)))</f>
        <v>0</v>
      </c>
      <c r="C691" s="4" t="str">
        <f t="shared" si="26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7"/>
        <v>0</v>
      </c>
      <c r="C692" s="4" t="str">
        <f t="shared" si="26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7"/>
        <v>0</v>
      </c>
      <c r="C693" s="4" t="str">
        <f t="shared" si="26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7"/>
        <v>0</v>
      </c>
      <c r="C694" s="4" t="str">
        <f t="shared" si="26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7"/>
        <v>0</v>
      </c>
      <c r="C695" s="4" t="str">
        <f t="shared" si="26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7"/>
        <v>0</v>
      </c>
      <c r="C696" s="4" t="str">
        <f t="shared" si="26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7"/>
        <v>0</v>
      </c>
      <c r="C697" s="4" t="str">
        <f t="shared" si="26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7"/>
        <v>0</v>
      </c>
      <c r="C698" s="4" t="str">
        <f t="shared" si="26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7"/>
        <v>0</v>
      </c>
      <c r="C699" s="4" t="str">
        <f t="shared" si="26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7"/>
        <v>0</v>
      </c>
      <c r="C700" s="4" t="str">
        <f t="shared" si="26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7"/>
        <v>0</v>
      </c>
      <c r="C701" s="4" t="str">
        <f t="shared" si="26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7"/>
        <v>0</v>
      </c>
      <c r="C702" s="4" t="str">
        <f t="shared" si="26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7"/>
        <v>0</v>
      </c>
      <c r="C703" s="4" t="str">
        <f t="shared" si="26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7"/>
        <v>0</v>
      </c>
      <c r="C704" s="4" t="str">
        <f t="shared" si="26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7"/>
        <v>0</v>
      </c>
      <c r="C705" s="4" t="str">
        <f t="shared" si="26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7"/>
        <v>0</v>
      </c>
      <c r="C706" s="4" t="str">
        <f t="shared" si="26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7"/>
        <v>0</v>
      </c>
      <c r="C707" s="4" t="str">
        <f t="shared" ref="C707:C770" si="28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7"/>
        <v>0</v>
      </c>
      <c r="C708" s="4" t="str">
        <f t="shared" si="28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7"/>
        <v>0</v>
      </c>
      <c r="C709" s="4" t="str">
        <f t="shared" si="28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7"/>
        <v>0</v>
      </c>
      <c r="C710" s="4" t="str">
        <f t="shared" si="28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7"/>
        <v>0</v>
      </c>
      <c r="C711" s="4" t="str">
        <f t="shared" si="28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7"/>
        <v>0</v>
      </c>
      <c r="C712" s="4" t="str">
        <f t="shared" si="28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7"/>
        <v>0</v>
      </c>
      <c r="C713" s="4" t="str">
        <f t="shared" si="28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7"/>
        <v>0</v>
      </c>
      <c r="C714" s="4" t="str">
        <f t="shared" si="28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7"/>
        <v>0</v>
      </c>
      <c r="C715" s="4" t="str">
        <f t="shared" si="28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7"/>
        <v>0</v>
      </c>
      <c r="C716" s="4" t="str">
        <f t="shared" si="28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7"/>
        <v>0</v>
      </c>
      <c r="C717" s="4" t="str">
        <f t="shared" si="28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7"/>
        <v>0</v>
      </c>
      <c r="C718" s="4" t="str">
        <f t="shared" si="28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7"/>
        <v>0</v>
      </c>
      <c r="C719" s="4" t="str">
        <f t="shared" si="28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7"/>
        <v>0</v>
      </c>
      <c r="C720" s="4" t="str">
        <f t="shared" si="28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7"/>
        <v>0</v>
      </c>
      <c r="C721" s="4" t="str">
        <f t="shared" si="28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7"/>
        <v>0</v>
      </c>
      <c r="C722" s="4" t="str">
        <f t="shared" si="28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7"/>
        <v>0</v>
      </c>
      <c r="C723" s="4" t="str">
        <f t="shared" si="28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7"/>
        <v>0</v>
      </c>
      <c r="C724" s="4" t="str">
        <f t="shared" si="28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7"/>
        <v>0</v>
      </c>
      <c r="C725" s="4" t="str">
        <f t="shared" si="28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7"/>
        <v>0</v>
      </c>
      <c r="C726" s="4" t="str">
        <f t="shared" si="28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7"/>
        <v>0</v>
      </c>
      <c r="C727" s="4" t="str">
        <f t="shared" si="28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7"/>
        <v>0</v>
      </c>
      <c r="C728" s="4" t="str">
        <f t="shared" si="28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7"/>
        <v>0</v>
      </c>
      <c r="C729" s="4" t="str">
        <f t="shared" si="28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7"/>
        <v>0</v>
      </c>
      <c r="C730" s="4" t="str">
        <f t="shared" si="28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7"/>
        <v>0</v>
      </c>
      <c r="C731" s="4" t="str">
        <f t="shared" si="28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7"/>
        <v>0</v>
      </c>
      <c r="C732" s="4" t="str">
        <f t="shared" si="28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7"/>
        <v>0</v>
      </c>
      <c r="C733" s="4" t="str">
        <f t="shared" si="28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7"/>
        <v>0</v>
      </c>
      <c r="C734" s="4" t="str">
        <f t="shared" si="28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7"/>
        <v>0</v>
      </c>
      <c r="C735" s="4" t="str">
        <f t="shared" si="28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7"/>
        <v>0</v>
      </c>
      <c r="C736" s="4" t="str">
        <f t="shared" si="28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7"/>
        <v>0</v>
      </c>
      <c r="C737" s="4" t="str">
        <f t="shared" si="28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7"/>
        <v>0</v>
      </c>
      <c r="C738" s="4" t="str">
        <f t="shared" si="28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7"/>
        <v>0</v>
      </c>
      <c r="C739" s="4" t="str">
        <f t="shared" si="28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7"/>
        <v>0</v>
      </c>
      <c r="C740" s="4" t="str">
        <f t="shared" si="28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7"/>
        <v>0</v>
      </c>
      <c r="C741" s="4" t="str">
        <f t="shared" si="28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7"/>
        <v>0</v>
      </c>
      <c r="C742" s="4" t="str">
        <f t="shared" si="28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7"/>
        <v>0</v>
      </c>
      <c r="C743" s="4" t="str">
        <f t="shared" si="28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7"/>
        <v>0</v>
      </c>
      <c r="C744" s="4" t="str">
        <f t="shared" si="28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7"/>
        <v>0</v>
      </c>
      <c r="C745" s="4" t="str">
        <f t="shared" si="28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7"/>
        <v>0</v>
      </c>
      <c r="C746" s="4" t="str">
        <f t="shared" si="28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7"/>
        <v>0</v>
      </c>
      <c r="C747" s="4" t="str">
        <f t="shared" si="28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7"/>
        <v>0</v>
      </c>
      <c r="C748" s="4" t="str">
        <f t="shared" si="28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7"/>
        <v>0</v>
      </c>
      <c r="C749" s="4" t="str">
        <f t="shared" si="28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7"/>
        <v>0</v>
      </c>
      <c r="C750" s="4" t="str">
        <f t="shared" si="28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7"/>
        <v>0</v>
      </c>
      <c r="C751" s="4" t="str">
        <f t="shared" si="28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7"/>
        <v>0</v>
      </c>
      <c r="C752" s="4" t="str">
        <f t="shared" si="28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7"/>
        <v>0</v>
      </c>
      <c r="C753" s="4" t="str">
        <f t="shared" si="28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7"/>
        <v>0</v>
      </c>
      <c r="C754" s="4" t="str">
        <f t="shared" si="28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29">IF(C755="NO","0",IF(C755&gt;=11000,10000,ROUND(IF((SIGN(C755)=-1),C755*(1+$E$1/100),C755*(1-$E$1/100)),0)))</f>
        <v>0</v>
      </c>
      <c r="C755" s="4" t="str">
        <f t="shared" si="28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29"/>
        <v>0</v>
      </c>
      <c r="C756" s="4" t="str">
        <f t="shared" si="28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29"/>
        <v>0</v>
      </c>
      <c r="C757" s="4" t="str">
        <f t="shared" si="28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29"/>
        <v>0</v>
      </c>
      <c r="C758" s="4" t="str">
        <f t="shared" si="28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29"/>
        <v>0</v>
      </c>
      <c r="C759" s="4" t="str">
        <f t="shared" si="28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29"/>
        <v>0</v>
      </c>
      <c r="C760" s="4" t="str">
        <f t="shared" si="28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29"/>
        <v>0</v>
      </c>
      <c r="C761" s="4" t="str">
        <f t="shared" si="28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29"/>
        <v>0</v>
      </c>
      <c r="C762" s="4" t="str">
        <f t="shared" si="28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29"/>
        <v>0</v>
      </c>
      <c r="C763" s="4" t="str">
        <f t="shared" si="28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29"/>
        <v>0</v>
      </c>
      <c r="C764" s="4" t="str">
        <f t="shared" si="28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29"/>
        <v>0</v>
      </c>
      <c r="C765" s="4" t="str">
        <f t="shared" si="28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29"/>
        <v>0</v>
      </c>
      <c r="C766" s="4" t="str">
        <f t="shared" si="28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29"/>
        <v>0</v>
      </c>
      <c r="C767" s="4" t="str">
        <f t="shared" si="28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29"/>
        <v>0</v>
      </c>
      <c r="C768" s="4" t="str">
        <f t="shared" si="28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29"/>
        <v>0</v>
      </c>
      <c r="C769" s="4" t="str">
        <f t="shared" si="28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29"/>
        <v>0</v>
      </c>
      <c r="C770" s="4" t="str">
        <f t="shared" si="28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29"/>
        <v>0</v>
      </c>
      <c r="C771" s="4" t="str">
        <f t="shared" ref="C771:C834" si="30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29"/>
        <v>0</v>
      </c>
      <c r="C772" s="4" t="str">
        <f t="shared" si="30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29"/>
        <v>0</v>
      </c>
      <c r="C773" s="4" t="str">
        <f t="shared" si="30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29"/>
        <v>0</v>
      </c>
      <c r="C774" s="4" t="str">
        <f t="shared" si="30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29"/>
        <v>0</v>
      </c>
      <c r="C775" s="4" t="str">
        <f t="shared" si="30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29"/>
        <v>0</v>
      </c>
      <c r="C776" s="4" t="str">
        <f t="shared" si="30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29"/>
        <v>0</v>
      </c>
      <c r="C777" s="4" t="str">
        <f t="shared" si="30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29"/>
        <v>0</v>
      </c>
      <c r="C778" s="4" t="str">
        <f t="shared" si="30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29"/>
        <v>0</v>
      </c>
      <c r="C779" s="4" t="str">
        <f t="shared" si="30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29"/>
        <v>0</v>
      </c>
      <c r="C780" s="4" t="str">
        <f t="shared" si="30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29"/>
        <v>0</v>
      </c>
      <c r="C781" s="4" t="str">
        <f t="shared" si="30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29"/>
        <v>0</v>
      </c>
      <c r="C782" s="4" t="str">
        <f t="shared" si="30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29"/>
        <v>0</v>
      </c>
      <c r="C783" s="4" t="str">
        <f t="shared" si="30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29"/>
        <v>0</v>
      </c>
      <c r="C784" s="4" t="str">
        <f t="shared" si="30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29"/>
        <v>0</v>
      </c>
      <c r="C785" s="4" t="str">
        <f t="shared" si="30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29"/>
        <v>0</v>
      </c>
      <c r="C786" s="4" t="str">
        <f t="shared" si="30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29"/>
        <v>0</v>
      </c>
      <c r="C787" s="4" t="str">
        <f t="shared" si="30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29"/>
        <v>0</v>
      </c>
      <c r="C788" s="4" t="str">
        <f t="shared" si="30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29"/>
        <v>0</v>
      </c>
      <c r="C789" s="4" t="str">
        <f t="shared" si="30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29"/>
        <v>0</v>
      </c>
      <c r="C790" s="4" t="str">
        <f t="shared" si="30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29"/>
        <v>0</v>
      </c>
      <c r="C791" s="4" t="str">
        <f t="shared" si="30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29"/>
        <v>0</v>
      </c>
      <c r="C792" s="4" t="str">
        <f t="shared" si="30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29"/>
        <v>0</v>
      </c>
      <c r="C793" s="4" t="str">
        <f t="shared" si="30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29"/>
        <v>0</v>
      </c>
      <c r="C794" s="4" t="str">
        <f t="shared" si="30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29"/>
        <v>0</v>
      </c>
      <c r="C795" s="4" t="str">
        <f t="shared" si="30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29"/>
        <v>0</v>
      </c>
      <c r="C796" s="4" t="str">
        <f t="shared" si="30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29"/>
        <v>0</v>
      </c>
      <c r="C797" s="4" t="str">
        <f t="shared" si="30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29"/>
        <v>0</v>
      </c>
      <c r="C798" s="4" t="str">
        <f t="shared" si="30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29"/>
        <v>0</v>
      </c>
      <c r="C799" s="4" t="str">
        <f t="shared" si="30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29"/>
        <v>0</v>
      </c>
      <c r="C800" s="4" t="str">
        <f t="shared" si="30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29"/>
        <v>0</v>
      </c>
      <c r="C801" s="4" t="str">
        <f t="shared" si="30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29"/>
        <v>0</v>
      </c>
      <c r="C802" s="4" t="str">
        <f t="shared" si="30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29"/>
        <v>0</v>
      </c>
      <c r="C803" s="4" t="str">
        <f t="shared" si="30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29"/>
        <v>0</v>
      </c>
      <c r="C804" s="4" t="str">
        <f t="shared" si="30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29"/>
        <v>0</v>
      </c>
      <c r="C805" s="4" t="str">
        <f t="shared" si="30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29"/>
        <v>0</v>
      </c>
      <c r="C806" s="4" t="str">
        <f t="shared" si="30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29"/>
        <v>0</v>
      </c>
      <c r="C807" s="4" t="str">
        <f t="shared" si="30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29"/>
        <v>0</v>
      </c>
      <c r="C808" s="4" t="str">
        <f t="shared" si="30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29"/>
        <v>0</v>
      </c>
      <c r="C809" s="4" t="str">
        <f t="shared" si="30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29"/>
        <v>0</v>
      </c>
      <c r="C810" s="4" t="str">
        <f t="shared" si="30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29"/>
        <v>0</v>
      </c>
      <c r="C811" s="4" t="str">
        <f t="shared" si="30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29"/>
        <v>0</v>
      </c>
      <c r="C812" s="4" t="str">
        <f t="shared" si="30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29"/>
        <v>0</v>
      </c>
      <c r="C813" s="4" t="str">
        <f t="shared" si="30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29"/>
        <v>0</v>
      </c>
      <c r="C814" s="4" t="str">
        <f t="shared" si="30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29"/>
        <v>0</v>
      </c>
      <c r="C815" s="4" t="str">
        <f t="shared" si="30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29"/>
        <v>0</v>
      </c>
      <c r="C816" s="4" t="str">
        <f t="shared" si="30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29"/>
        <v>0</v>
      </c>
      <c r="C817" s="4" t="str">
        <f t="shared" si="30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29"/>
        <v>0</v>
      </c>
      <c r="C818" s="4" t="str">
        <f t="shared" si="30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1">IF(C819="NO","0",IF(C819&gt;=11000,10000,ROUND(IF((SIGN(C819)=-1),C819*(1+$E$1/100),C819*(1-$E$1/100)),0)))</f>
        <v>0</v>
      </c>
      <c r="C819" s="4" t="str">
        <f t="shared" si="30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1"/>
        <v>0</v>
      </c>
      <c r="C820" s="4" t="str">
        <f t="shared" si="30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1"/>
        <v>0</v>
      </c>
      <c r="C821" s="4" t="str">
        <f t="shared" si="30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1"/>
        <v>0</v>
      </c>
      <c r="C822" s="4" t="str">
        <f t="shared" si="30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1"/>
        <v>0</v>
      </c>
      <c r="C823" s="4" t="str">
        <f t="shared" si="30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1"/>
        <v>0</v>
      </c>
      <c r="C824" s="4" t="str">
        <f t="shared" si="30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1"/>
        <v>0</v>
      </c>
      <c r="C825" s="4" t="str">
        <f t="shared" si="30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1"/>
        <v>0</v>
      </c>
      <c r="C826" s="4" t="str">
        <f t="shared" si="30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1"/>
        <v>0</v>
      </c>
      <c r="C827" s="4" t="str">
        <f t="shared" si="30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1"/>
        <v>0</v>
      </c>
      <c r="C828" s="4" t="str">
        <f t="shared" si="30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1"/>
        <v>0</v>
      </c>
      <c r="C829" s="4" t="str">
        <f t="shared" si="30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1"/>
        <v>0</v>
      </c>
      <c r="C830" s="4" t="str">
        <f t="shared" si="30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1"/>
        <v>0</v>
      </c>
      <c r="C831" s="4" t="str">
        <f t="shared" si="30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1"/>
        <v>0</v>
      </c>
      <c r="C832" s="4" t="str">
        <f t="shared" si="30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1"/>
        <v>0</v>
      </c>
      <c r="C833" s="4" t="str">
        <f t="shared" si="30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1"/>
        <v>0</v>
      </c>
      <c r="C834" s="4" t="str">
        <f t="shared" si="30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1"/>
        <v>0</v>
      </c>
      <c r="C835" s="4" t="str">
        <f t="shared" ref="C835:C875" si="32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1"/>
        <v>0</v>
      </c>
      <c r="C836" s="4" t="str">
        <f t="shared" si="32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1"/>
        <v>0</v>
      </c>
      <c r="C837" s="4" t="str">
        <f t="shared" si="32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1"/>
        <v>0</v>
      </c>
      <c r="C838" s="4" t="str">
        <f t="shared" si="32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1"/>
        <v>0</v>
      </c>
      <c r="C839" s="4" t="str">
        <f t="shared" si="32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1"/>
        <v>0</v>
      </c>
      <c r="C840" s="4" t="str">
        <f t="shared" si="32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1"/>
        <v>0</v>
      </c>
      <c r="C841" s="4" t="str">
        <f t="shared" si="32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1"/>
        <v>0</v>
      </c>
      <c r="C842" s="4" t="str">
        <f t="shared" si="32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1"/>
        <v>0</v>
      </c>
      <c r="C843" s="4" t="str">
        <f t="shared" si="32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1"/>
        <v>0</v>
      </c>
      <c r="C844" s="4" t="str">
        <f t="shared" si="32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1"/>
        <v>0</v>
      </c>
      <c r="C845" s="4" t="str">
        <f t="shared" si="32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1"/>
        <v>0</v>
      </c>
      <c r="C846" s="4" t="str">
        <f t="shared" si="32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1"/>
        <v>0</v>
      </c>
      <c r="C847" s="4" t="str">
        <f t="shared" si="32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1"/>
        <v>0</v>
      </c>
      <c r="C848" s="4" t="str">
        <f t="shared" si="32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1"/>
        <v>0</v>
      </c>
      <c r="C849" s="4" t="str">
        <f t="shared" si="32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1"/>
        <v>0</v>
      </c>
      <c r="C850" s="4" t="str">
        <f t="shared" si="32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1"/>
        <v>0</v>
      </c>
      <c r="C851" s="4" t="str">
        <f t="shared" si="32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1"/>
        <v>0</v>
      </c>
      <c r="C852" s="4" t="str">
        <f t="shared" si="32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1"/>
        <v>0</v>
      </c>
      <c r="C853" s="4" t="str">
        <f t="shared" si="32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1"/>
        <v>0</v>
      </c>
      <c r="C854" s="4" t="str">
        <f t="shared" si="32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1"/>
        <v>0</v>
      </c>
      <c r="C855" s="4" t="str">
        <f t="shared" si="32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1"/>
        <v>0</v>
      </c>
      <c r="C856" s="4" t="str">
        <f t="shared" si="32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1"/>
        <v>0</v>
      </c>
      <c r="C857" s="4" t="str">
        <f t="shared" si="32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1"/>
        <v>0</v>
      </c>
      <c r="C858" s="4" t="str">
        <f t="shared" si="32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1"/>
        <v>0</v>
      </c>
      <c r="C859" s="4" t="str">
        <f t="shared" si="32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1"/>
        <v>0</v>
      </c>
      <c r="C860" s="4" t="str">
        <f t="shared" si="32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1"/>
        <v>0</v>
      </c>
      <c r="C861" s="4" t="str">
        <f t="shared" si="32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1"/>
        <v>0</v>
      </c>
      <c r="C862" s="4" t="str">
        <f t="shared" si="32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1"/>
        <v>0</v>
      </c>
      <c r="C863" s="4" t="str">
        <f t="shared" si="32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1"/>
        <v>0</v>
      </c>
      <c r="C864" s="4" t="str">
        <f t="shared" si="32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1"/>
        <v>0</v>
      </c>
      <c r="C865" s="4" t="str">
        <f t="shared" si="32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1"/>
        <v>0</v>
      </c>
      <c r="C866" s="4" t="str">
        <f t="shared" si="32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1"/>
        <v>0</v>
      </c>
      <c r="C867" s="4" t="str">
        <f t="shared" si="32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1"/>
        <v>0</v>
      </c>
      <c r="C868" s="4" t="str">
        <f t="shared" si="32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1"/>
        <v>0</v>
      </c>
      <c r="C869" s="4" t="str">
        <f t="shared" si="32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1"/>
        <v>0</v>
      </c>
      <c r="C870" s="4" t="str">
        <f t="shared" si="32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1"/>
        <v>0</v>
      </c>
      <c r="C871" s="4" t="str">
        <f t="shared" si="32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1"/>
        <v>0</v>
      </c>
      <c r="C872" s="4" t="str">
        <f t="shared" si="32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1"/>
        <v>0</v>
      </c>
      <c r="C873" s="4" t="str">
        <f t="shared" si="32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1"/>
        <v>0</v>
      </c>
      <c r="C874" s="4" t="str">
        <f t="shared" si="32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1"/>
        <v>0</v>
      </c>
      <c r="C875" s="4" t="str">
        <f t="shared" si="32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C1:C1048576">
    <cfRule type="cellIs" dxfId="19" priority="11" operator="equal">
      <formula>"NO"</formula>
    </cfRule>
  </conditionalFormatting>
  <conditionalFormatting sqref="F2:F300">
    <cfRule type="cellIs" dxfId="18" priority="9" operator="greaterThan">
      <formula>50</formula>
    </cfRule>
  </conditionalFormatting>
  <conditionalFormatting sqref="B1:B1048576">
    <cfRule type="cellIs" dxfId="3" priority="1" operator="between">
      <formula>0</formula>
      <formula>100</formula>
    </cfRule>
    <cfRule type="cellIs" dxfId="2" priority="2" operator="lessThan">
      <formula>-100</formula>
    </cfRule>
    <cfRule type="cellIs" dxfId="1" priority="3" operator="between">
      <formula>9500</formula>
      <formula>9999</formula>
    </cfRule>
    <cfRule type="cellIs" dxfId="0" priority="4" operator="greaterThan">
      <formula>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85" zoomScaleNormal="85" workbookViewId="0">
      <selection activeCell="I12" sqref="I12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50" customWidth="1"/>
    <col min="11" max="11" width="19.28515625" style="50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503</v>
      </c>
      <c r="F1" t="s">
        <v>38</v>
      </c>
      <c r="G1" t="s">
        <v>39</v>
      </c>
      <c r="H1" s="1" t="s">
        <v>82</v>
      </c>
      <c r="I1" s="1" t="s">
        <v>504</v>
      </c>
      <c r="J1" s="61" t="s">
        <v>7</v>
      </c>
      <c r="K1" s="61" t="s">
        <v>505</v>
      </c>
      <c r="L1" t="s">
        <v>55</v>
      </c>
      <c r="M1" t="s">
        <v>506</v>
      </c>
      <c r="N1" t="s">
        <v>507</v>
      </c>
      <c r="O1" t="s">
        <v>508</v>
      </c>
      <c r="P1" t="s">
        <v>509</v>
      </c>
      <c r="Q1" t="s">
        <v>510</v>
      </c>
      <c r="S1" s="1"/>
    </row>
    <row r="2" spans="1:21" ht="18" thickBot="1" x14ac:dyDescent="0.3">
      <c r="A2">
        <f>IF(ISBLANK(L2),"",COUNTA($L$2:L2))</f>
        <v>1</v>
      </c>
      <c r="B2" t="str">
        <f>L2</f>
        <v>O 7.5</v>
      </c>
      <c r="C2" t="str">
        <f>IF(VALUE(M2)&gt;0,-20,IF(VALUE(M2)&gt;VALUE(N2),-20,M2))</f>
        <v>-120</v>
      </c>
      <c r="D2" t="str">
        <f>IF(VALUE(N2)&gt;0,-20,IF(VALUE(N2)&gt;VALUE(M2),-20,N2))</f>
        <v>-120</v>
      </c>
      <c r="E2" t="str">
        <f t="shared" ref="E2:E36" si="0">O2</f>
        <v>0.0</v>
      </c>
      <c r="F2">
        <f>IF(VALUE(P2)&gt;0,-20,IF(VALUE(P2)&gt;VALUE(Q2),-20,VALUE(P2)))</f>
        <v>-170</v>
      </c>
      <c r="G2">
        <f>IF(VALUE(Q2)&gt;0,-20,IF(VALUE(Q2)&gt;VALUE(P2),-20,VALUE(Q2)))</f>
        <v>-20</v>
      </c>
      <c r="H2">
        <v>1</v>
      </c>
      <c r="I2" s="64" t="s">
        <v>904</v>
      </c>
      <c r="J2" s="65" t="s">
        <v>913</v>
      </c>
      <c r="K2" s="67" t="s">
        <v>931</v>
      </c>
      <c r="L2" t="str">
        <f>IF(ISBLANK(J2),"",IF(ISNUMBER(SEARCH("+",J2)),LEFT(J2,SEARCH("+",J2,1)-1),LEFT(J2,SEARCH("-",J2,1)-1)))</f>
        <v>O 7.5</v>
      </c>
      <c r="M2" t="str">
        <f>IF(ISBLANK(J2),0,IF(ISNUMBER(SEARCH("+",J2)),RIGHT(J2,LEN(J2)-SEARCH("+",J2,1)),RIGHT(J2,LEN(J2)-SEARCH("-",J2,1)+1)))</f>
        <v>-120</v>
      </c>
      <c r="N2" t="str">
        <f>IF(ISBLANK(J3),0,IF(ISNUMBER(SEARCH("+",J3)),RIGHT(J3,LEN(J3)-SEARCH("+",J3,1)),RIGHT(J3,LEN(J3)-SEARCH("-",J3,1)+1)))</f>
        <v>-120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-170</v>
      </c>
      <c r="Q2" t="str">
        <f>IF(ISBLANK(K3),0,IF(ISNUMBER(SEARCH("+",K3)),RIGHT(K3,LEN(K3)-SEARCH("+",K3,1)),RIGHT(K3,LEN(K3)-SEARCH("-",K3,1)+1)))</f>
        <v>130</v>
      </c>
      <c r="S2" s="51" t="s">
        <v>511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7.5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-135</v>
      </c>
      <c r="E3" t="str">
        <f t="shared" si="0"/>
        <v>0.0</v>
      </c>
      <c r="F3">
        <f t="shared" ref="F3:G36" si="4">IF(VALUE(P3)&gt;0,-20,IF(VALUE(P3)&gt;VALUE(Q3),-20,VALUE(P3)))</f>
        <v>-145</v>
      </c>
      <c r="G3">
        <f t="shared" ref="G3:G35" si="5">IF(VALUE(Q3)&gt;0,-20,IF(VALUE(Q3)&gt;VALUE(P3),-20,VALUE(Q3)))</f>
        <v>-20</v>
      </c>
      <c r="H3">
        <v>1</v>
      </c>
      <c r="I3" s="64" t="s">
        <v>907</v>
      </c>
      <c r="J3" s="66" t="s">
        <v>914</v>
      </c>
      <c r="K3" s="68" t="s">
        <v>932</v>
      </c>
      <c r="L3" t="str">
        <f>IF(ISBLANK(J4),"",IF(ISNUMBER(SEARCH("+",J4)),LEFT(J4,SEARCH("+",J4,1)-1),LEFT(J4,SEARCH("-",J4,1)-1)))</f>
        <v>O 7.5</v>
      </c>
      <c r="M3" t="str">
        <f>IF(ISBLANK(J4),0,IF(ISNUMBER(SEARCH("+",J4)),RIGHT(J4,LEN(J4)-SEARCH("+",J4,1)),RIGHT(J4,LEN(J4)-SEARCH("-",J4,1)+1)))</f>
        <v>-105</v>
      </c>
      <c r="N3" t="str">
        <f>IF(ISBLANK(J5),0,IF(ISNUMBER(SEARCH("+",J5)),RIGHT(J5,LEN(J5)-SEARCH("+",J5,1)),RIGHT(J5,LEN(J5)-SEARCH("-",J5,1)+1)))</f>
        <v>-135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-145</v>
      </c>
      <c r="Q3" t="str">
        <f>IF(ISBLANK(K5),0,IF(ISNUMBER(SEARCH("+",K5)),RIGHT(K5,LEN(K5)-SEARCH("+",K5,1)),RIGHT(K5,LEN(K5)-SEARCH("-",K5,1)+1)))</f>
        <v>105</v>
      </c>
      <c r="S3" s="52" t="s">
        <v>512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8.5</v>
      </c>
      <c r="C4">
        <f t="shared" si="2"/>
        <v>-20</v>
      </c>
      <c r="D4" t="str">
        <f t="shared" si="3"/>
        <v>-140</v>
      </c>
      <c r="E4" t="str">
        <f t="shared" si="0"/>
        <v>0.0</v>
      </c>
      <c r="F4">
        <f t="shared" si="4"/>
        <v>-20</v>
      </c>
      <c r="G4">
        <f t="shared" si="5"/>
        <v>-170</v>
      </c>
      <c r="H4">
        <v>2</v>
      </c>
      <c r="I4" s="64" t="s">
        <v>892</v>
      </c>
      <c r="J4" s="65" t="s">
        <v>919</v>
      </c>
      <c r="K4" s="67" t="s">
        <v>912</v>
      </c>
      <c r="L4" t="str">
        <f>IF(ISBLANK(J6),"",IF(ISNUMBER(SEARCH("+",J6)),LEFT(J6,SEARCH("+",J6,1)-1),LEFT(J6,SEARCH("-",J6,1)-1)))</f>
        <v>O 8.5</v>
      </c>
      <c r="M4" t="str">
        <f>IF(ISBLANK(J6),0,IF(ISNUMBER(SEARCH("+",J6)),RIGHT(J6,LEN(J6)-SEARCH("+",J6,1)),RIGHT(J6,LEN(J6)-SEARCH("-",J6,1)+1)))</f>
        <v>100</v>
      </c>
      <c r="N4" t="str">
        <f>IF(ISBLANK(J7),0,IF(ISNUMBER(SEARCH("+",J7)),RIGHT(J7,LEN(J7)-SEARCH("+",J7,1)),RIGHT(J7,LEN(J7)-SEARCH("-",J7,1)+1)))</f>
        <v>-140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130</v>
      </c>
      <c r="Q4" t="str">
        <f>IF(ISBLANK(K7),0,IF(ISNUMBER(SEARCH("+",K7)),RIGHT(K7,LEN(K7)-SEARCH("+",K7,1)),RIGHT(K7,LEN(K7)-SEARCH("-",K7,1)+1)))</f>
        <v>-170</v>
      </c>
      <c r="S4" s="52" t="s">
        <v>513</v>
      </c>
    </row>
    <row r="5" spans="1:21" ht="17.25" x14ac:dyDescent="0.25">
      <c r="A5">
        <f>IF(ISBLANK(L5),"",COUNTA($L$2:L5))</f>
        <v>4</v>
      </c>
      <c r="B5" t="str">
        <f t="shared" si="1"/>
        <v>O 5.5</v>
      </c>
      <c r="C5" t="str">
        <f t="shared" si="2"/>
        <v>-140</v>
      </c>
      <c r="D5">
        <f t="shared" si="3"/>
        <v>-20</v>
      </c>
      <c r="E5" t="str">
        <f t="shared" si="0"/>
        <v>0.0</v>
      </c>
      <c r="F5">
        <f t="shared" si="4"/>
        <v>-20</v>
      </c>
      <c r="G5">
        <f t="shared" si="5"/>
        <v>-125</v>
      </c>
      <c r="H5">
        <v>2</v>
      </c>
      <c r="I5" s="64" t="s">
        <v>901</v>
      </c>
      <c r="J5" s="66" t="s">
        <v>920</v>
      </c>
      <c r="K5" s="68" t="s">
        <v>911</v>
      </c>
      <c r="L5" t="str">
        <f>IF(ISBLANK(J8),"",IF(ISNUMBER(SEARCH("+",J8)),LEFT(J8,SEARCH("+",J8,1)-1),LEFT(J8,SEARCH("-",J8,1)-1)))</f>
        <v>O 5.5</v>
      </c>
      <c r="M5" t="str">
        <f>IF(ISBLANK(J8),0,IF(ISNUMBER(SEARCH("+",J8)),RIGHT(J8,LEN(J8)-SEARCH("+",J8,1)),RIGHT(J8,LEN(J8)-SEARCH("-",J8,1)+1)))</f>
        <v>-140</v>
      </c>
      <c r="N5" t="str">
        <f>IF(ISBLANK(J9),0,IF(ISNUMBER(SEARCH("+",J9)),RIGHT(J9,LEN(J9)-SEARCH("+",J9,1)),RIGHT(J9,LEN(J9)-SEARCH("-",J9,1)+1)))</f>
        <v>100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-115</v>
      </c>
      <c r="Q5" t="str">
        <f>IF(ISBLANK(K9),0,IF(ISNUMBER(SEARCH("+",K9)),RIGHT(K9,LEN(K9)-SEARCH("+",K9,1)),RIGHT(K9,LEN(K9)-SEARCH("-",K9,1)+1)))</f>
        <v>-125</v>
      </c>
      <c r="S5" s="51" t="s">
        <v>511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-125</v>
      </c>
      <c r="D6">
        <f t="shared" si="3"/>
        <v>-20</v>
      </c>
      <c r="E6" t="str">
        <f t="shared" si="0"/>
        <v>0.0</v>
      </c>
      <c r="F6">
        <f t="shared" si="4"/>
        <v>-125</v>
      </c>
      <c r="G6">
        <f t="shared" si="5"/>
        <v>-20</v>
      </c>
      <c r="H6">
        <v>3</v>
      </c>
      <c r="I6" s="64" t="s">
        <v>909</v>
      </c>
      <c r="J6" s="65" t="s">
        <v>921</v>
      </c>
      <c r="K6" s="67" t="s">
        <v>932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-125</v>
      </c>
      <c r="N6" t="str">
        <f>IF(ISBLANK(J11),0,IF(ISNUMBER(SEARCH("+",J11)),RIGHT(J11,LEN(J11)-SEARCH("+",J11,1)),RIGHT(J11,LEN(J11)-SEARCH("-",J11,1)+1)))</f>
        <v>-115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-125</v>
      </c>
      <c r="Q6" t="str">
        <f>IF(ISBLANK(K11),0,IF(ISNUMBER(SEARCH("+",K11)),RIGHT(K11,LEN(K11)-SEARCH("+",K11,1)),RIGHT(K11,LEN(K11)-SEARCH("-",K11,1)+1)))</f>
        <v>-115</v>
      </c>
      <c r="S6" s="52" t="s">
        <v>514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>
        <f t="shared" si="2"/>
        <v>-20</v>
      </c>
      <c r="D7" t="str">
        <f t="shared" si="3"/>
        <v>-140</v>
      </c>
      <c r="E7" t="str">
        <f t="shared" si="0"/>
        <v>0.0</v>
      </c>
      <c r="F7">
        <f t="shared" si="4"/>
        <v>-20</v>
      </c>
      <c r="G7">
        <f t="shared" si="5"/>
        <v>-165</v>
      </c>
      <c r="H7">
        <v>3</v>
      </c>
      <c r="I7" s="64" t="s">
        <v>894</v>
      </c>
      <c r="J7" s="66" t="s">
        <v>922</v>
      </c>
      <c r="K7" s="68" t="s">
        <v>931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100</v>
      </c>
      <c r="N7" t="str">
        <f>IF(ISBLANK(J13),0,IF(ISNUMBER(SEARCH("+",J13)),RIGHT(J13,LEN(J13)-SEARCH("+",J13,1)),RIGHT(J13,LEN(J13)-SEARCH("-",J13,1)+1)))</f>
        <v>-140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125</v>
      </c>
      <c r="Q7" t="str">
        <f>IF(ISBLANK(K13),0,IF(ISNUMBER(SEARCH("+",K13)),RIGHT(K13,LEN(K13)-SEARCH("+",K13,1)),RIGHT(K13,LEN(K13)-SEARCH("-",K13,1)+1)))</f>
        <v>-165</v>
      </c>
      <c r="S7" s="52" t="s">
        <v>515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6.5</v>
      </c>
      <c r="C8">
        <f t="shared" si="2"/>
        <v>-20</v>
      </c>
      <c r="D8" t="str">
        <f t="shared" si="3"/>
        <v>-135</v>
      </c>
      <c r="E8" t="str">
        <f t="shared" si="0"/>
        <v>0.0</v>
      </c>
      <c r="F8">
        <f t="shared" si="4"/>
        <v>-20</v>
      </c>
      <c r="G8">
        <f t="shared" si="5"/>
        <v>-145</v>
      </c>
      <c r="H8">
        <v>4</v>
      </c>
      <c r="I8" s="64" t="s">
        <v>890</v>
      </c>
      <c r="J8" s="65" t="s">
        <v>925</v>
      </c>
      <c r="K8" s="67" t="s">
        <v>935</v>
      </c>
      <c r="L8" t="str">
        <f>IF(ISBLANK(J14),"",IF(ISNUMBER(SEARCH("+",J14)),LEFT(J14,SEARCH("+",J14,1)-1),LEFT(J14,SEARCH("-",J14,1)-1)))</f>
        <v>O 6.5</v>
      </c>
      <c r="M8" t="str">
        <f>IF(ISBLANK(J14),0,IF(ISNUMBER(SEARCH("+",J14)),RIGHT(J14,LEN(J14)-SEARCH("+",J14,1)),RIGHT(J14,LEN(J14)-SEARCH("-",J14,1)+1)))</f>
        <v>-105</v>
      </c>
      <c r="N8" t="str">
        <f>IF(ISBLANK(J15),0,IF(ISNUMBER(SEARCH("+",J15)),RIGHT(J15,LEN(J15)-SEARCH("+",J15,1)),RIGHT(J15,LEN(J15)-SEARCH("-",J15,1)+1)))</f>
        <v>-135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105</v>
      </c>
      <c r="Q8" t="str">
        <f>IF(ISBLANK(K15),0,IF(ISNUMBER(SEARCH("+",K15)),RIGHT(K15,LEN(K15)-SEARCH("+",K15,1)),RIGHT(K15,LEN(K15)-SEARCH("-",K15,1)+1)))</f>
        <v>-145</v>
      </c>
      <c r="S8" s="51" t="s">
        <v>511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e">
        <f t="shared" si="1"/>
        <v>#VALUE!</v>
      </c>
      <c r="C9" t="e">
        <f t="shared" si="2"/>
        <v>#VALUE!</v>
      </c>
      <c r="D9" t="e">
        <f t="shared" si="3"/>
        <v>#VALUE!</v>
      </c>
      <c r="E9" t="e">
        <f t="shared" si="0"/>
        <v>#VALUE!</v>
      </c>
      <c r="F9" t="e">
        <f t="shared" si="4"/>
        <v>#VALUE!</v>
      </c>
      <c r="G9" t="e">
        <f t="shared" si="5"/>
        <v>#VALUE!</v>
      </c>
      <c r="H9">
        <v>4</v>
      </c>
      <c r="I9" s="64" t="s">
        <v>898</v>
      </c>
      <c r="J9" s="66" t="s">
        <v>926</v>
      </c>
      <c r="K9" s="68" t="s">
        <v>936</v>
      </c>
      <c r="L9" t="e">
        <f>IF(ISBLANK(J16),"",IF(ISNUMBER(SEARCH("+",J16)),LEFT(J16,SEARCH("+",J16,1)-1),LEFT(J16,SEARCH("-",J16,1)-1)))</f>
        <v>#VALUE!</v>
      </c>
      <c r="M9" t="e">
        <f>IF(ISBLANK(J16),0,IF(ISNUMBER(SEARCH("+",J16)),RIGHT(J16,LEN(J16)-SEARCH("+",J16,1)),RIGHT(J16,LEN(J16)-SEARCH("-",J16,1)+1)))</f>
        <v>#VALUE!</v>
      </c>
      <c r="N9" t="e">
        <f>IF(ISBLANK(J17),0,IF(ISNUMBER(SEARCH("+",J17)),RIGHT(J17,LEN(J17)-SEARCH("+",J17,1)),RIGHT(J17,LEN(J17)-SEARCH("-",J17,1)+1)))</f>
        <v>#VALUE!</v>
      </c>
      <c r="O9" t="e">
        <f>IF(ISBLANK(K16),"",IF(ISNUMBER(SEARCH("+",K16)),LEFT(K16,SEARCH("+",K16,1)-1),LEFT(K16,SEARCH("-",K16,1)-1)))</f>
        <v>#VALUE!</v>
      </c>
      <c r="P9" t="e">
        <f>IF(ISBLANK(K16),0,IF(ISNUMBER(SEARCH("+",K16)),RIGHT(K16,LEN(K16)-SEARCH("+",K16,1)),RIGHT(K16,LEN(K16)-SEARCH("-",K16,1)+1)))</f>
        <v>#VALUE!</v>
      </c>
      <c r="Q9" t="e">
        <f>IF(ISBLANK(K17),0,IF(ISNUMBER(SEARCH("+",K17)),RIGHT(K17,LEN(K17)-SEARCH("+",K17,1)),RIGHT(K17,LEN(K17)-SEARCH("-",K17,1)+1)))</f>
        <v>#VALUE!</v>
      </c>
      <c r="S9" s="52" t="s">
        <v>516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-175</v>
      </c>
      <c r="G10">
        <f t="shared" si="5"/>
        <v>-20</v>
      </c>
      <c r="H10">
        <v>5</v>
      </c>
      <c r="I10" s="64" t="s">
        <v>902</v>
      </c>
      <c r="J10" s="65" t="s">
        <v>929</v>
      </c>
      <c r="K10" s="67" t="s">
        <v>936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-175</v>
      </c>
      <c r="Q10" t="str">
        <f>IF(ISBLANK(K19),0,IF(ISNUMBER(SEARCH("+",K19)),RIGHT(K19,LEN(K19)-SEARCH("+",K19,1)),RIGHT(K19,LEN(K19)-SEARCH("-",K19,1)+1)))</f>
        <v>135</v>
      </c>
      <c r="S10" s="52" t="s">
        <v>517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5.5</v>
      </c>
      <c r="C11" t="str">
        <f t="shared" si="2"/>
        <v>-125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-125</v>
      </c>
      <c r="H11">
        <v>5</v>
      </c>
      <c r="I11" s="64" t="s">
        <v>903</v>
      </c>
      <c r="J11" s="66" t="s">
        <v>930</v>
      </c>
      <c r="K11" s="68" t="s">
        <v>935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-125</v>
      </c>
      <c r="N11" t="str">
        <f>IF(ISBLANK(J21),0,IF(ISNUMBER(SEARCH("+",J21)),RIGHT(J21,LEN(J21)-SEARCH("+",J21,1)),RIGHT(J21,LEN(J21)-SEARCH("-",J21,1)+1)))</f>
        <v>-115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-115</v>
      </c>
      <c r="Q11" t="str">
        <f>IF(ISBLANK(K21),0,IF(ISNUMBER(SEARCH("+",K21)),RIGHT(K21,LEN(K21)-SEARCH("+",K21,1)),RIGHT(K21,LEN(K21)-SEARCH("-",K21,1)+1)))</f>
        <v>-125</v>
      </c>
    </row>
    <row r="12" spans="1:21" ht="18" thickBot="1" x14ac:dyDescent="0.3">
      <c r="A12">
        <f>IF(ISBLANK(L12),"",COUNTA($L$2:L12))</f>
        <v>11</v>
      </c>
      <c r="B12" t="str">
        <f t="shared" si="1"/>
        <v/>
      </c>
      <c r="C12">
        <f t="shared" si="2"/>
        <v>0</v>
      </c>
      <c r="D12">
        <f t="shared" si="3"/>
        <v>0</v>
      </c>
      <c r="E12" t="str">
        <f t="shared" si="0"/>
        <v/>
      </c>
      <c r="F12">
        <f t="shared" si="4"/>
        <v>0</v>
      </c>
      <c r="G12">
        <f t="shared" si="5"/>
        <v>0</v>
      </c>
      <c r="H12">
        <v>6</v>
      </c>
      <c r="I12" s="64" t="s">
        <v>908</v>
      </c>
      <c r="J12" s="65" t="s">
        <v>915</v>
      </c>
      <c r="K12" s="67" t="s">
        <v>795</v>
      </c>
      <c r="L12" t="str">
        <f>IF(ISBLANK(J22),"",IF(ISNUMBER(SEARCH("+",J22)),LEFT(J22,SEARCH("+",J22,1)-1),LEFT(J22,SEARCH("-",J22,1)-1)))</f>
        <v/>
      </c>
      <c r="M12">
        <f>IF(ISBLANK(J22),0,IF(ISNUMBER(SEARCH("+",J22)),RIGHT(J22,LEN(J22)-SEARCH("+",J22,1)),RIGHT(J22,LEN(J22)-SEARCH("-",J22,1)+1)))</f>
        <v>0</v>
      </c>
      <c r="N12">
        <f>IF(ISBLANK(J23),0,IF(ISNUMBER(SEARCH("+",J23)),RIGHT(J23,LEN(J23)-SEARCH("+",J23,1)),RIGHT(J23,LEN(J23)-SEARCH("-",J23,1)+1)))</f>
        <v>0</v>
      </c>
      <c r="O12" t="str">
        <f>IF(ISBLANK(K22),"",IF(ISNUMBER(SEARCH("+",K22)),LEFT(K22,SEARCH("+",K22,1)-1),LEFT(K22,SEARCH("-",K22,1)-1)))</f>
        <v/>
      </c>
      <c r="P12">
        <f>IF(ISBLANK(K22),0,IF(ISNUMBER(SEARCH("+",K22)),RIGHT(K22,LEN(K22)-SEARCH("+",K22,1)),RIGHT(K22,LEN(K22)-SEARCH("-",K22,1)+1)))</f>
        <v>0</v>
      </c>
      <c r="Q12">
        <f>IF(ISBLANK(K23),0,IF(ISNUMBER(SEARCH("+",K23)),RIGHT(K23,LEN(K23)-SEARCH("+",K23,1)),RIGHT(K23,LEN(K23)-SEARCH("-",K23,1)+1)))</f>
        <v>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H13">
        <v>6</v>
      </c>
      <c r="I13" s="64" t="s">
        <v>895</v>
      </c>
      <c r="J13" s="66" t="s">
        <v>916</v>
      </c>
      <c r="K13" s="68" t="s">
        <v>794</v>
      </c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H14">
        <v>7</v>
      </c>
      <c r="I14" s="64" t="s">
        <v>891</v>
      </c>
      <c r="J14" s="65" t="s">
        <v>923</v>
      </c>
      <c r="K14" s="67" t="s">
        <v>911</v>
      </c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4" t="s">
        <v>899</v>
      </c>
      <c r="J15" s="66" t="s">
        <v>924</v>
      </c>
      <c r="K15" s="68" t="s">
        <v>912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4" t="s">
        <v>905</v>
      </c>
      <c r="J16" s="65" t="s">
        <v>910</v>
      </c>
      <c r="K16" s="67" t="s">
        <v>910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4" t="s">
        <v>893</v>
      </c>
      <c r="J17" s="66" t="s">
        <v>910</v>
      </c>
      <c r="K17" s="68" t="s">
        <v>910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7.25" x14ac:dyDescent="0.25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4" t="s">
        <v>906</v>
      </c>
      <c r="J18" s="71" t="s">
        <v>917</v>
      </c>
      <c r="K18" s="71" t="s">
        <v>933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4" t="s">
        <v>897</v>
      </c>
      <c r="J19" s="66" t="s">
        <v>918</v>
      </c>
      <c r="K19" s="71" t="s">
        <v>934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4" t="s">
        <v>900</v>
      </c>
      <c r="J20" s="65" t="s">
        <v>927</v>
      </c>
      <c r="K20" s="67" t="s">
        <v>935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4" t="s">
        <v>896</v>
      </c>
      <c r="J21" s="66" t="s">
        <v>928</v>
      </c>
      <c r="K21" s="68" t="s">
        <v>936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I22" s="64"/>
      <c r="J22" s="65"/>
      <c r="K22" s="67"/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I23" s="64"/>
      <c r="J23" s="66"/>
      <c r="K23" s="68"/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I24" s="64"/>
      <c r="J24" s="65"/>
      <c r="K24" s="67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I25" s="64"/>
      <c r="J25" s="66"/>
      <c r="K25" s="68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4"/>
      <c r="J26" s="65"/>
      <c r="K26" s="67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4"/>
      <c r="J27" s="66"/>
      <c r="K27" s="68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7.25" x14ac:dyDescent="0.25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4"/>
      <c r="J28"/>
      <c r="K28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4"/>
      <c r="J29"/>
      <c r="K29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4"/>
      <c r="J30"/>
      <c r="K30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4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pane="topRight" activeCell="B2" sqref="B2:B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  <col min="27" max="27" width="34.28515625" style="50"/>
  </cols>
  <sheetData>
    <row r="1" spans="1:28" ht="21" x14ac:dyDescent="0.35">
      <c r="A1" t="s">
        <v>2</v>
      </c>
      <c r="B1" t="s">
        <v>0</v>
      </c>
      <c r="C1" t="s">
        <v>5</v>
      </c>
      <c r="D1" t="s">
        <v>45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52</v>
      </c>
      <c r="Q1" t="s">
        <v>51</v>
      </c>
      <c r="R1" s="1"/>
      <c r="T1" s="42" t="s">
        <v>53</v>
      </c>
      <c r="U1" s="45">
        <v>2</v>
      </c>
      <c r="V1" t="s">
        <v>51</v>
      </c>
      <c r="W1" s="46"/>
      <c r="Y1" t="s">
        <v>70</v>
      </c>
      <c r="AA1" s="50" t="s">
        <v>352</v>
      </c>
    </row>
    <row r="2" spans="1:28" ht="26.25" thickBot="1" x14ac:dyDescent="0.3">
      <c r="A2">
        <f>IF($B$2=0,"",COUNTA($B$2:B2))</f>
        <v>1</v>
      </c>
      <c r="B2" s="3" t="s">
        <v>858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361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6" t="s">
        <v>305</v>
      </c>
      <c r="Y2" s="69">
        <v>-2500</v>
      </c>
      <c r="AA2" s="60" t="str">
        <f>+$AA$1&amp;" - "&amp;AB2</f>
        <v>NCAA FOOTBALL - AIR FORCE 2023 REGULAR SEASON WINS</v>
      </c>
      <c r="AB2" t="s">
        <v>432</v>
      </c>
    </row>
    <row r="3" spans="1:28" ht="26.25" thickBot="1" x14ac:dyDescent="0.3">
      <c r="A3">
        <f>IF($B$2=0,"",COUNTA($B$2:B3))</f>
        <v>2</v>
      </c>
      <c r="B3" s="3" t="s">
        <v>859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3.5</v>
      </c>
      <c r="Q3" t="str">
        <f t="shared" ref="Q3:Q66" ca="1" si="5">UPPER(OFFSET(R2,(ROW()-1)*4,0))</f>
        <v>UNDER 3.5</v>
      </c>
      <c r="R3" t="s">
        <v>340</v>
      </c>
      <c r="T3" t="str">
        <f t="shared" ref="T3:T30" ca="1" si="6">IF(ISBLANK(U3),0,IF(ISNUMBER(SEARCH(" ",U3)),LEFT(U3,LEN(U3)-SEARCH(" ",U3,1)),LEFT(U3,LEN(U3)-SEARCH("-",U3,1)+$U$1)))</f>
        <v>1.5-1</v>
      </c>
      <c r="U3" t="str">
        <f t="shared" ref="U3:U30" ca="1" si="7">IF(ISBLANK(V3),0,IF(ISNUMBER(SEARCH(" ",V3)),RIGHT(V3,LEN(V3)-SEARCH(" ",V3,1)),RIGHT(V3,LEN(V3)-SEARCH("-",V3,1)+1)))</f>
        <v>1.5-175</v>
      </c>
      <c r="V3" t="str">
        <f t="shared" ref="V3:V61" ca="1" si="8">UPPER(OFFSET(W2,(ROW()-1)*1,0))</f>
        <v>O 1.5-175</v>
      </c>
      <c r="W3" s="56" t="s">
        <v>306</v>
      </c>
      <c r="Y3" s="69">
        <v>-150</v>
      </c>
      <c r="AA3" s="60" t="str">
        <f t="shared" ref="AA3:AA66" si="9">+$AA$1&amp;" - "&amp;AB3</f>
        <v>NCAA FOOTBALL - AKRON 2023 REGULAR SEASON WINS</v>
      </c>
      <c r="AB3" t="s">
        <v>433</v>
      </c>
    </row>
    <row r="4" spans="1:28" ht="26.25" thickBot="1" x14ac:dyDescent="0.3">
      <c r="A4">
        <f>IF($B$2=0,"",COUNTA($B$2:B4))</f>
        <v>3</v>
      </c>
      <c r="B4" s="3" t="s">
        <v>860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6.5</v>
      </c>
      <c r="Q4" t="str">
        <f t="shared" ca="1" si="5"/>
        <v>UNDER 6.5</v>
      </c>
      <c r="R4">
        <v>125</v>
      </c>
      <c r="T4" t="e">
        <f t="shared" ca="1" si="6"/>
        <v>#VALUE!</v>
      </c>
      <c r="U4" t="str">
        <f t="shared" ca="1" si="7"/>
        <v>2.5+130</v>
      </c>
      <c r="V4" t="str">
        <f t="shared" ca="1" si="8"/>
        <v>O 2.5+130</v>
      </c>
      <c r="W4" s="56" t="s">
        <v>307</v>
      </c>
      <c r="Y4" s="69">
        <v>130</v>
      </c>
      <c r="AA4" s="60" t="str">
        <f t="shared" si="9"/>
        <v>NCAA FOOTBALL - APPALACHIAN STATE 2023 REGULAR SEASON WINS</v>
      </c>
      <c r="AB4" t="s">
        <v>434</v>
      </c>
    </row>
    <row r="5" spans="1:28" ht="26.25" thickBot="1" x14ac:dyDescent="0.3">
      <c r="A5">
        <f>IF($B$2=0,"",COUNTA($B$2:B5))</f>
        <v>4</v>
      </c>
      <c r="B5" s="3" t="s">
        <v>861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4.5</v>
      </c>
      <c r="Q5" t="str">
        <f t="shared" ca="1" si="5"/>
        <v>UNDER 4.5</v>
      </c>
      <c r="R5" t="s">
        <v>341</v>
      </c>
      <c r="T5" t="str">
        <f t="shared" ca="1" si="6"/>
        <v>2.5-1</v>
      </c>
      <c r="U5" t="str">
        <f t="shared" ca="1" si="7"/>
        <v>2.5-120</v>
      </c>
      <c r="V5" t="str">
        <f t="shared" ca="1" si="8"/>
        <v>O 2.5-120</v>
      </c>
      <c r="W5" s="56" t="s">
        <v>308</v>
      </c>
      <c r="Y5" s="69">
        <v>200</v>
      </c>
      <c r="AA5" s="60" t="str">
        <f t="shared" si="9"/>
        <v>NCAA FOOTBALL - ARKANSAS STATE 2023 REGULAR SEASON WINS</v>
      </c>
      <c r="AB5" t="s">
        <v>435</v>
      </c>
    </row>
    <row r="6" spans="1:28" ht="26.25" thickBot="1" x14ac:dyDescent="0.3">
      <c r="A6">
        <f>IF($B$2=0,"",COUNTA($B$2:B6))</f>
        <v>5</v>
      </c>
      <c r="B6" s="3" t="s">
        <v>862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6</v>
      </c>
      <c r="Q6" t="str">
        <f t="shared" ca="1" si="5"/>
        <v>UNDER 6</v>
      </c>
      <c r="R6" t="s">
        <v>337</v>
      </c>
      <c r="T6" t="str">
        <f t="shared" ca="1" si="6"/>
        <v>2.5-1</v>
      </c>
      <c r="U6" t="str">
        <f t="shared" ca="1" si="7"/>
        <v>2.5-115</v>
      </c>
      <c r="V6" t="str">
        <f t="shared" ca="1" si="8"/>
        <v>O 2.5-115</v>
      </c>
      <c r="W6" s="56" t="s">
        <v>309</v>
      </c>
      <c r="Y6" s="69">
        <v>-250</v>
      </c>
      <c r="AA6" s="60" t="str">
        <f t="shared" si="9"/>
        <v>NCAA FOOTBALL - ARMY 2023 REGULAR SEASON WINS</v>
      </c>
      <c r="AB6" t="s">
        <v>436</v>
      </c>
    </row>
    <row r="7" spans="1:28" ht="26.25" thickBot="1" x14ac:dyDescent="0.3">
      <c r="A7">
        <f>IF($B$2=0,"",COUNTA($B$2:B7))</f>
        <v>6</v>
      </c>
      <c r="B7" s="3" t="s">
        <v>863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4.5</v>
      </c>
      <c r="Q7" t="str">
        <f t="shared" ca="1" si="5"/>
        <v>UNDER 4.5</v>
      </c>
      <c r="R7" t="s">
        <v>362</v>
      </c>
      <c r="T7" t="e">
        <f t="shared" ca="1" si="6"/>
        <v>#VALUE!</v>
      </c>
      <c r="U7" t="e">
        <f t="shared" ca="1" si="7"/>
        <v>#VALUE!</v>
      </c>
      <c r="V7" t="str">
        <f t="shared" ca="1" si="8"/>
        <v/>
      </c>
      <c r="W7" s="56" t="s">
        <v>310</v>
      </c>
      <c r="Y7" s="69">
        <v>-210</v>
      </c>
      <c r="AA7" s="60" t="str">
        <f t="shared" si="9"/>
        <v>NCAA FOOTBALL - BALL STATE 2023 REGULAR SEASON WINS</v>
      </c>
      <c r="AB7" t="s">
        <v>437</v>
      </c>
    </row>
    <row r="8" spans="1:28" ht="26.25" thickBot="1" x14ac:dyDescent="0.3">
      <c r="A8">
        <f>IF($B$2=0,"",COUNTA($B$2:B8))</f>
        <v>7</v>
      </c>
      <c r="B8" s="3" t="s">
        <v>864</v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9</v>
      </c>
      <c r="Q8" t="str">
        <f t="shared" ca="1" si="5"/>
        <v>UNDER 9</v>
      </c>
      <c r="R8" t="s">
        <v>338</v>
      </c>
      <c r="T8" t="e">
        <f t="shared" ca="1" si="6"/>
        <v>#VALUE!</v>
      </c>
      <c r="U8" t="e">
        <f t="shared" ca="1" si="7"/>
        <v>#VALUE!</v>
      </c>
      <c r="V8" t="str">
        <f t="shared" ca="1" si="8"/>
        <v/>
      </c>
      <c r="W8" s="56" t="s">
        <v>311</v>
      </c>
      <c r="Y8" s="69">
        <v>240</v>
      </c>
      <c r="AA8" s="60" t="str">
        <f t="shared" si="9"/>
        <v>NCAA FOOTBALL - BOISE STATE 2023 REGULAR SEASON WINS</v>
      </c>
      <c r="AB8" t="s">
        <v>438</v>
      </c>
    </row>
    <row r="9" spans="1:28" ht="26.25" thickBot="1" x14ac:dyDescent="0.3">
      <c r="A9">
        <f>IF($B$2=0,"",COUNTA($B$2:B9))</f>
        <v>8</v>
      </c>
      <c r="B9" s="3" t="s">
        <v>865</v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5.5</v>
      </c>
      <c r="Q9" t="str">
        <f t="shared" ca="1" si="5"/>
        <v>UNDER 5.5</v>
      </c>
      <c r="R9" t="s">
        <v>50</v>
      </c>
      <c r="T9" t="e">
        <f t="shared" ca="1" si="6"/>
        <v>#VALUE!</v>
      </c>
      <c r="U9" t="e">
        <f t="shared" ca="1" si="7"/>
        <v>#VALUE!</v>
      </c>
      <c r="V9" t="str">
        <f t="shared" ca="1" si="8"/>
        <v/>
      </c>
      <c r="W9" s="56" t="s">
        <v>312</v>
      </c>
      <c r="Y9" s="69">
        <v>-125</v>
      </c>
      <c r="AA9" s="60" t="str">
        <f t="shared" si="9"/>
        <v>NCAA FOOTBALL - BOWLING GREEN 2023 REGULAR SEASON WINS</v>
      </c>
      <c r="AB9" t="s">
        <v>439</v>
      </c>
    </row>
    <row r="10" spans="1:28" ht="26.25" thickBot="1" x14ac:dyDescent="0.3">
      <c r="A10">
        <f>IF($B$2=0,"",COUNTA($B$2:B10))</f>
        <v>9</v>
      </c>
      <c r="B10" s="3" t="s">
        <v>866</v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7</v>
      </c>
      <c r="Q10" t="str">
        <f t="shared" ca="1" si="5"/>
        <v>UNDER 7</v>
      </c>
      <c r="R10" t="s">
        <v>339</v>
      </c>
      <c r="T10" t="e">
        <f t="shared" ca="1" si="6"/>
        <v>#VALUE!</v>
      </c>
      <c r="U10" t="e">
        <f t="shared" ca="1" si="7"/>
        <v>#VALUE!</v>
      </c>
      <c r="V10" t="str">
        <f t="shared" ca="1" si="8"/>
        <v/>
      </c>
      <c r="W10" s="56" t="s">
        <v>313</v>
      </c>
      <c r="Y10" s="69">
        <v>170</v>
      </c>
      <c r="AA10" s="60" t="str">
        <f t="shared" si="9"/>
        <v>NCAA FOOTBALL - BUFFALO 2023 REGULAR SEASON WINS</v>
      </c>
      <c r="AB10" t="s">
        <v>440</v>
      </c>
    </row>
    <row r="11" spans="1:28" ht="26.25" thickBot="1" x14ac:dyDescent="0.3">
      <c r="A11">
        <f>IF($B$2=0,"",COUNTA($B$2:B11))</f>
        <v>10</v>
      </c>
      <c r="B11" s="3" t="s">
        <v>867</v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5.5</v>
      </c>
      <c r="Q11" t="str">
        <f t="shared" ca="1" si="5"/>
        <v>UNDER 5.5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57" t="s">
        <v>314</v>
      </c>
      <c r="Y11" s="69">
        <v>-240</v>
      </c>
      <c r="AA11" s="60" t="str">
        <f t="shared" si="9"/>
        <v>NCAA FOOTBALL - CENTRAL MICHIGAN 2023 REGULAR SEASON WINS</v>
      </c>
      <c r="AB11" t="s">
        <v>441</v>
      </c>
    </row>
    <row r="12" spans="1:28" ht="26.25" thickBot="1" x14ac:dyDescent="0.3">
      <c r="A12">
        <f>IF($B$2=0,"",COUNTA($B$2:B12))</f>
        <v>11</v>
      </c>
      <c r="B12" s="3" t="s">
        <v>868</v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2.5</v>
      </c>
      <c r="Q12" t="str">
        <f t="shared" ca="1" si="5"/>
        <v>UNDER 2.5</v>
      </c>
      <c r="R12" t="s">
        <v>363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/>
      <c r="Y12" s="69">
        <v>145</v>
      </c>
      <c r="AA12" s="60" t="str">
        <f t="shared" si="9"/>
        <v>NCAA FOOTBALL - CHARLOTTE 2023 REGULAR SEASON WINS</v>
      </c>
      <c r="AB12" t="s">
        <v>442</v>
      </c>
    </row>
    <row r="13" spans="1:28" ht="26.25" thickBot="1" x14ac:dyDescent="0.3">
      <c r="A13">
        <f>IF($B$2=0,"",COUNTA($B$2:B13))</f>
        <v>12</v>
      </c>
      <c r="B13" s="3" t="s">
        <v>869</v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</v>
      </c>
      <c r="Q13" t="str">
        <f t="shared" ca="1" si="5"/>
        <v>UNDER 8</v>
      </c>
      <c r="R13" t="s">
        <v>321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/>
      <c r="Y13" s="69">
        <v>-240</v>
      </c>
      <c r="AA13" s="60" t="str">
        <f t="shared" si="9"/>
        <v>NCAA FOOTBALL - COASTAL CAROLINA 2023 REGULAR SEASON WINS</v>
      </c>
      <c r="AB13" t="s">
        <v>443</v>
      </c>
    </row>
    <row r="14" spans="1:28" ht="26.25" thickBot="1" x14ac:dyDescent="0.3">
      <c r="A14">
        <f>IF($B$2=0,"",COUNTA($B$2:B14))</f>
        <v>13</v>
      </c>
      <c r="B14" s="3" t="s">
        <v>870</v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4.5</v>
      </c>
      <c r="Q14" t="str">
        <f t="shared" ca="1" si="5"/>
        <v>UNDER 4.5</v>
      </c>
      <c r="R14" t="s">
        <v>47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/>
      <c r="Y14" s="69">
        <v>-850</v>
      </c>
      <c r="AA14" s="60" t="str">
        <f t="shared" si="9"/>
        <v>NCAA FOOTBALL - COLORADO STATE 2023 REGULAR SEASON WINS</v>
      </c>
      <c r="AB14" t="s">
        <v>444</v>
      </c>
    </row>
    <row r="15" spans="1:28" ht="26.25" thickBot="1" x14ac:dyDescent="0.3">
      <c r="A15">
        <f>IF($B$2=0,"",COUNTA($B$2:B15))</f>
        <v>14</v>
      </c>
      <c r="B15" s="3" t="s">
        <v>871</v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5.5</v>
      </c>
      <c r="Q15" t="str">
        <f t="shared" ca="1" si="5"/>
        <v>UNDER 5.5</v>
      </c>
      <c r="R15" t="s">
        <v>323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/>
      <c r="Y15" s="69">
        <v>-500</v>
      </c>
      <c r="AA15" s="60" t="str">
        <f t="shared" si="9"/>
        <v>NCAA FOOTBALL - EAST CAROLINA 2023 REGULAR SEASON WINS</v>
      </c>
      <c r="AB15" t="s">
        <v>445</v>
      </c>
    </row>
    <row r="16" spans="1:28" ht="26.25" thickBot="1" x14ac:dyDescent="0.3">
      <c r="A16">
        <f>IF($B$2=0,"",COUNTA($B$2:B16))</f>
        <v>15</v>
      </c>
      <c r="B16" s="3" t="s">
        <v>872</v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6.5</v>
      </c>
      <c r="Q16" t="str">
        <f t="shared" ca="1" si="5"/>
        <v>UNDER 6.5</v>
      </c>
      <c r="R16" t="s">
        <v>48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/>
      <c r="Y16" s="69">
        <v>170</v>
      </c>
      <c r="AA16" s="60" t="str">
        <f t="shared" si="9"/>
        <v>NCAA FOOTBALL - EASTERN MICHIGAN 2023 REGULAR SEASON WINS</v>
      </c>
      <c r="AB16" t="s">
        <v>446</v>
      </c>
    </row>
    <row r="17" spans="1:28" ht="26.25" thickBot="1" x14ac:dyDescent="0.3">
      <c r="A17">
        <f>IF($B$2=0,"",COUNTA($B$2:B17))</f>
        <v>16</v>
      </c>
      <c r="B17" s="3" t="s">
        <v>873</v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2.5</v>
      </c>
      <c r="Q17" t="str">
        <f t="shared" ca="1" si="5"/>
        <v>UNDER 2.5</v>
      </c>
      <c r="R17" t="s">
        <v>364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/>
      <c r="Y17" s="69">
        <v>390</v>
      </c>
      <c r="AA17" s="60" t="str">
        <f t="shared" si="9"/>
        <v>NCAA FOOTBALL - FIU 2023 REGULAR SEASON WINS</v>
      </c>
      <c r="AB17" t="s">
        <v>447</v>
      </c>
    </row>
    <row r="18" spans="1:28" ht="26.25" thickBot="1" x14ac:dyDescent="0.3">
      <c r="A18">
        <f>IF($B$2=0,"",COUNTA($B$2:B18))</f>
        <v>17</v>
      </c>
      <c r="B18" s="3" t="s">
        <v>874</v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7.5</v>
      </c>
      <c r="Q18" t="str">
        <f t="shared" ca="1" si="5"/>
        <v>UNDER 7.5</v>
      </c>
      <c r="R18" t="s">
        <v>330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/>
      <c r="Y18" s="69">
        <v>-115</v>
      </c>
      <c r="AA18" s="60" t="str">
        <f t="shared" si="9"/>
        <v>NCAA FOOTBALL - FLORIDA ATLANTIC 2023 REGULAR SEASON WINS</v>
      </c>
      <c r="AB18" t="s">
        <v>448</v>
      </c>
    </row>
    <row r="19" spans="1:28" ht="26.25" thickBot="1" x14ac:dyDescent="0.3">
      <c r="A19">
        <f>IF($B$2=0,"",COUNTA($B$2:B19))</f>
        <v>18</v>
      </c>
      <c r="B19" s="3" t="s">
        <v>875</v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7.5</v>
      </c>
      <c r="Q19" t="str">
        <f t="shared" ca="1" si="5"/>
        <v>UNDER 7.5</v>
      </c>
      <c r="R19" t="s">
        <v>326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/>
      <c r="Y19" s="69">
        <v>-330</v>
      </c>
      <c r="AA19" s="60" t="str">
        <f t="shared" si="9"/>
        <v>NCAA FOOTBALL - FRESNO STATE 2023 REGULAR SEASON WINS</v>
      </c>
      <c r="AB19" t="s">
        <v>449</v>
      </c>
    </row>
    <row r="20" spans="1:28" ht="26.25" thickBot="1" x14ac:dyDescent="0.3">
      <c r="A20">
        <f>IF($B$2=0,"",COUNTA($B$2:B20))</f>
        <v>19</v>
      </c>
      <c r="B20" s="3" t="s">
        <v>876</v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6</v>
      </c>
      <c r="Q20" t="str">
        <f t="shared" ca="1" si="5"/>
        <v>UNDER 6</v>
      </c>
      <c r="R20" t="s">
        <v>332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  <c r="Y20" s="69">
        <v>-500</v>
      </c>
      <c r="AA20" s="60" t="str">
        <f t="shared" si="9"/>
        <v>NCAA FOOTBALL - GEORGIA SOUTHERN 2023 REGULAR SEASON WINS</v>
      </c>
      <c r="AB20" t="s">
        <v>450</v>
      </c>
    </row>
    <row r="21" spans="1:28" ht="26.25" thickBot="1" x14ac:dyDescent="0.3">
      <c r="A21">
        <f>IF($B$2=0,"",COUNTA($B$2:B21))</f>
        <v>20</v>
      </c>
      <c r="B21" s="3" t="s">
        <v>877</v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5.5</v>
      </c>
      <c r="Q21" t="str">
        <f t="shared" ca="1" si="5"/>
        <v>UNDER 5.5</v>
      </c>
      <c r="R21">
        <v>120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  <c r="Y21" s="69">
        <v>-110</v>
      </c>
      <c r="AA21" s="60" t="str">
        <f t="shared" si="9"/>
        <v>NCAA FOOTBALL - GEORGIA STATE 2023 REGULAR SEASON WINS</v>
      </c>
      <c r="AB21" t="s">
        <v>451</v>
      </c>
    </row>
    <row r="22" spans="1:28" ht="26.25" thickBot="1" x14ac:dyDescent="0.3">
      <c r="A22">
        <f>IF($B$2=0,"",COUNTA($B$2:B22))</f>
        <v>21</v>
      </c>
      <c r="B22" s="3" t="s">
        <v>878</v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3.5</v>
      </c>
      <c r="Q22" t="str">
        <f t="shared" ca="1" si="5"/>
        <v>UNDER 3.5</v>
      </c>
      <c r="R22" t="s">
        <v>365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  <c r="Y22" s="69">
        <v>-130</v>
      </c>
      <c r="AA22" s="60" t="str">
        <f t="shared" si="9"/>
        <v>NCAA FOOTBALL - HAWAII 2023 REGULAR SEASON WINS (13 GAMES)</v>
      </c>
      <c r="AB22" t="s">
        <v>452</v>
      </c>
    </row>
    <row r="23" spans="1:28" ht="26.25" thickBot="1" x14ac:dyDescent="0.3">
      <c r="A23">
        <f>IF($B$2=0,"",COUNTA($B$2:B23))</f>
        <v>22</v>
      </c>
      <c r="B23" s="3" t="s">
        <v>879</v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5.5</v>
      </c>
      <c r="Q23" t="str">
        <f t="shared" ca="1" si="5"/>
        <v>UNDER 5.5</v>
      </c>
      <c r="R23" t="s">
        <v>342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  <c r="Y23" s="69">
        <v>-320</v>
      </c>
      <c r="AA23" s="60" t="str">
        <f t="shared" si="9"/>
        <v>NCAA FOOTBALL - JACKSONVILLE STATE 2023 REGULAR SEASON WINS</v>
      </c>
      <c r="AB23" t="s">
        <v>453</v>
      </c>
    </row>
    <row r="24" spans="1:28" ht="26.25" thickBot="1" x14ac:dyDescent="0.3">
      <c r="A24">
        <f>IF($B$2=0,"",COUNTA($B$2:B24))</f>
        <v>23</v>
      </c>
      <c r="B24" s="3" t="s">
        <v>880</v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7</v>
      </c>
      <c r="Q24" t="str">
        <f t="shared" ca="1" si="5"/>
        <v>UNDER 7</v>
      </c>
      <c r="R24">
        <v>105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  <c r="Y24" s="69">
        <v>165</v>
      </c>
      <c r="AA24" s="60" t="str">
        <f t="shared" si="9"/>
        <v>NCAA FOOTBALL - JAMES MADISON 2023 REGULAR SEASON WINS</v>
      </c>
      <c r="AB24" t="s">
        <v>454</v>
      </c>
    </row>
    <row r="25" spans="1:28" ht="26.25" thickBot="1" x14ac:dyDescent="0.3">
      <c r="A25">
        <f>IF($B$2=0,"",COUNTA($B$2:B25))</f>
        <v>24</v>
      </c>
      <c r="B25" s="3" t="s">
        <v>881</v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2.5</v>
      </c>
      <c r="Q25" t="str">
        <f t="shared" ca="1" si="5"/>
        <v>UNDER 2.5</v>
      </c>
      <c r="R25" t="s">
        <v>343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  <c r="Y25" s="69">
        <v>-180</v>
      </c>
      <c r="AA25" s="60" t="str">
        <f t="shared" si="9"/>
        <v>NCAA FOOTBALL - KENT STATE 2023 REGULAR SEASON WINS</v>
      </c>
      <c r="AB25" t="s">
        <v>455</v>
      </c>
    </row>
    <row r="26" spans="1:28" ht="26.25" thickBot="1" x14ac:dyDescent="0.3">
      <c r="A26">
        <f>IF($B$2=0,"",COUNTA($B$2:B26))</f>
        <v>25</v>
      </c>
      <c r="B26" s="3" t="s">
        <v>882</v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9.5</v>
      </c>
      <c r="Q26" t="str">
        <f t="shared" ca="1" si="5"/>
        <v>UNDER 9.5</v>
      </c>
      <c r="R26" t="s">
        <v>331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  <c r="Y26" s="69">
        <v>135</v>
      </c>
      <c r="AA26" s="60" t="str">
        <f t="shared" si="9"/>
        <v>NCAA FOOTBALL - LIBERTY 2023 REGULAR SEASON WINS</v>
      </c>
      <c r="AB26" t="s">
        <v>456</v>
      </c>
    </row>
    <row r="27" spans="1:28" ht="26.25" thickBot="1" x14ac:dyDescent="0.3">
      <c r="A27">
        <f>IF($B$2=0,"",COUNTA($B$2:B27))</f>
        <v>26</v>
      </c>
      <c r="B27" s="3" t="s">
        <v>883</v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6.5</v>
      </c>
      <c r="Q27" t="str">
        <f t="shared" ca="1" si="5"/>
        <v>UNDER 6.5</v>
      </c>
      <c r="R27" t="s">
        <v>366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  <c r="Y27" s="69">
        <v>330</v>
      </c>
      <c r="AA27" s="60" t="str">
        <f t="shared" si="9"/>
        <v>NCAA FOOTBALL - LOUISIANA TECH 2023 REGULAR SEASON WINS</v>
      </c>
      <c r="AB27" t="s">
        <v>457</v>
      </c>
    </row>
    <row r="28" spans="1:28" ht="39" thickBot="1" x14ac:dyDescent="0.3">
      <c r="A28">
        <f>IF($B$2=0,"",COUNTA($B$2:B28))</f>
        <v>27</v>
      </c>
      <c r="B28" s="3" t="s">
        <v>884</v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5.5</v>
      </c>
      <c r="Q28" t="str">
        <f t="shared" ca="1" si="5"/>
        <v>UNDER 5.5</v>
      </c>
      <c r="R28" t="s">
        <v>330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  <c r="Y28" s="69">
        <v>-160</v>
      </c>
      <c r="AA28" s="60" t="str">
        <f t="shared" si="9"/>
        <v>NCAA FOOTBALL - LOUISIANA-LAFAYETTE 2023 REGULAR SEASON WINS</v>
      </c>
      <c r="AB28" t="s">
        <v>458</v>
      </c>
    </row>
    <row r="29" spans="1:28" ht="26.25" thickBot="1" x14ac:dyDescent="0.3">
      <c r="A29">
        <f>IF($B$2=0,"",COUNTA($B$2:B29))</f>
        <v>28</v>
      </c>
      <c r="B29" s="3" t="s">
        <v>885</v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7</v>
      </c>
      <c r="Q29" t="str">
        <f t="shared" ca="1" si="5"/>
        <v>UNDER 7</v>
      </c>
      <c r="R29" t="s">
        <v>50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  <c r="Y29" s="69">
        <v>100</v>
      </c>
      <c r="AA29" s="60" t="str">
        <f t="shared" si="9"/>
        <v>NCAA FOOTBALL - MARSHALL 2023 REGULAR SEASON WINS</v>
      </c>
      <c r="AB29" t="s">
        <v>459</v>
      </c>
    </row>
    <row r="30" spans="1:28" ht="26.25" thickBot="1" x14ac:dyDescent="0.3">
      <c r="A30">
        <f>IF($B$2=0,"",COUNTA($B$2:B30))</f>
        <v>29</v>
      </c>
      <c r="B30" s="3" t="s">
        <v>886</v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1.5</v>
      </c>
      <c r="Q30" t="str">
        <f t="shared" ca="1" si="5"/>
        <v>UNDER 1.5</v>
      </c>
      <c r="R30" t="s">
        <v>332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  <c r="Y30" s="69">
        <v>330</v>
      </c>
      <c r="AA30" s="60" t="str">
        <f t="shared" si="9"/>
        <v>NCAA FOOTBALL - MASSACHUSETTS 2023 REGULAR SEASON WINS</v>
      </c>
      <c r="AB30" t="s">
        <v>460</v>
      </c>
    </row>
    <row r="31" spans="1:28" ht="26.25" thickBot="1" x14ac:dyDescent="0.3">
      <c r="A31">
        <f>IF($B$2=0,"",COUNTA($B$2:B31))</f>
        <v>30</v>
      </c>
      <c r="B31" s="3" t="s">
        <v>887</v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7</v>
      </c>
      <c r="Q31" t="str">
        <f t="shared" ca="1" si="5"/>
        <v>UNDER 7</v>
      </c>
      <c r="R31" t="s">
        <v>49</v>
      </c>
      <c r="V31" t="str">
        <f t="shared" ca="1" si="8"/>
        <v/>
      </c>
      <c r="W31" s="48"/>
      <c r="Y31" s="69">
        <v>-550</v>
      </c>
      <c r="AA31" s="60" t="str">
        <f t="shared" si="9"/>
        <v>NCAA FOOTBALL - MEMPHIS 2023 REGULAR SEASON WINS</v>
      </c>
      <c r="AB31" t="s">
        <v>461</v>
      </c>
    </row>
    <row r="32" spans="1:28" ht="26.25" thickBot="1" x14ac:dyDescent="0.3">
      <c r="A32">
        <f>IF($B$2=0,"",COUNTA($B$2:B32))</f>
        <v>31</v>
      </c>
      <c r="B32" s="3" t="s">
        <v>888</v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K32" s="10"/>
      <c r="L32" s="9"/>
      <c r="M32">
        <f t="shared" ref="M32:N65" si="10">IF(ISBLANK(K32),0,IF(ISNUMBER(SEARCH("+",K32)),RIGHT(K32,LEN(K32)-SEARCH("+",K32,1)),RIGHT(K32,LEN(K32)-SEARCH("-",K32,1)+1)))</f>
        <v>0</v>
      </c>
      <c r="N32">
        <f t="shared" si="10"/>
        <v>0</v>
      </c>
      <c r="P32" s="2" t="str">
        <f t="shared" ca="1" si="4"/>
        <v>6.5</v>
      </c>
      <c r="Q32" t="str">
        <f t="shared" ca="1" si="5"/>
        <v>UNDER 6.5</v>
      </c>
      <c r="R32" t="s">
        <v>367</v>
      </c>
      <c r="V32" t="str">
        <f t="shared" ca="1" si="8"/>
        <v/>
      </c>
      <c r="W32" s="47"/>
      <c r="Y32" s="69">
        <v>-370</v>
      </c>
      <c r="AA32" s="60" t="str">
        <f t="shared" si="9"/>
        <v>NCAA FOOTBALL - MIAMI OH 2023 REGULAR SEASON WINS</v>
      </c>
      <c r="AB32" t="s">
        <v>462</v>
      </c>
    </row>
    <row r="33" spans="1:28" ht="26.25" thickBot="1" x14ac:dyDescent="0.3">
      <c r="A33">
        <f>IF($B$2=0,"",COUNTA($B$2:B33))</f>
        <v>32</v>
      </c>
      <c r="B33" s="3" t="s">
        <v>889</v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K33" s="10"/>
      <c r="L33" s="9"/>
      <c r="M33">
        <f t="shared" si="10"/>
        <v>0</v>
      </c>
      <c r="N33">
        <f t="shared" si="10"/>
        <v>0</v>
      </c>
      <c r="P33" s="2" t="str">
        <f t="shared" ca="1" si="4"/>
        <v>6.5</v>
      </c>
      <c r="Q33" t="str">
        <f t="shared" ca="1" si="5"/>
        <v>UNDER 6.5</v>
      </c>
      <c r="R33" t="s">
        <v>344</v>
      </c>
      <c r="V33" t="str">
        <f t="shared" ca="1" si="8"/>
        <v/>
      </c>
      <c r="W33" s="48"/>
      <c r="Y33" s="69">
        <v>-370</v>
      </c>
      <c r="AA33" s="60" t="str">
        <f t="shared" si="9"/>
        <v>NCAA FOOTBALL - MIDDLE TENNESSEE 2023 REGULAR SEASON WINS</v>
      </c>
      <c r="AB33" t="s">
        <v>463</v>
      </c>
    </row>
    <row r="34" spans="1:28" ht="26.25" thickBot="1" x14ac:dyDescent="0.3">
      <c r="A34">
        <f ca="1">IF($B$2=0,"",COUNTA($B$2:B34))</f>
        <v>33</v>
      </c>
      <c r="B34" s="3" t="str">
        <f t="shared" ref="B5:B43" ca="1" si="11">UPPER(OFFSET(F33,(ROW()-1)*1-1,0))</f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0"/>
        <v>0</v>
      </c>
      <c r="N34">
        <f t="shared" si="10"/>
        <v>0</v>
      </c>
      <c r="P34" s="2" t="str">
        <f t="shared" ca="1" si="4"/>
        <v>7</v>
      </c>
      <c r="Q34" t="str">
        <f t="shared" ca="1" si="5"/>
        <v>UNDER 7</v>
      </c>
      <c r="R34" t="s">
        <v>331</v>
      </c>
      <c r="V34" t="str">
        <f t="shared" ca="1" si="8"/>
        <v/>
      </c>
      <c r="W34" s="47"/>
      <c r="AA34" s="60" t="str">
        <f t="shared" si="9"/>
        <v>NCAA FOOTBALL - NAVY 2023 REGULAR SEASON WINS</v>
      </c>
      <c r="AB34" t="s">
        <v>464</v>
      </c>
    </row>
    <row r="35" spans="1:28" ht="26.25" thickBot="1" x14ac:dyDescent="0.3">
      <c r="A35">
        <f ca="1">IF($B$2=0,"",COUNTA($B$2:B35))</f>
        <v>34</v>
      </c>
      <c r="B35" s="3" t="str">
        <f t="shared" ca="1" si="11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0"/>
        <v>0</v>
      </c>
      <c r="N35">
        <f t="shared" si="10"/>
        <v>0</v>
      </c>
      <c r="P35" s="2" t="str">
        <f t="shared" ca="1" si="4"/>
        <v>2.5</v>
      </c>
      <c r="Q35" t="str">
        <f t="shared" ca="1" si="5"/>
        <v>UNDER 2.5</v>
      </c>
      <c r="R35" t="s">
        <v>345</v>
      </c>
      <c r="V35" t="str">
        <f t="shared" ca="1" si="8"/>
        <v/>
      </c>
      <c r="W35" s="48"/>
      <c r="AA35" s="60" t="str">
        <f t="shared" si="9"/>
        <v>NCAA FOOTBALL - NEVADA 2023 REGULAR SEASON WINS</v>
      </c>
      <c r="AB35" t="s">
        <v>465</v>
      </c>
    </row>
    <row r="36" spans="1:28" ht="26.25" thickBot="1" x14ac:dyDescent="0.3">
      <c r="A36">
        <f ca="1">IF($B$2=0,"",COUNTA($B$2:B36))</f>
        <v>35</v>
      </c>
      <c r="B36" s="3" t="str">
        <f t="shared" ca="1" si="11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0"/>
        <v>0</v>
      </c>
      <c r="N36">
        <f t="shared" si="10"/>
        <v>0</v>
      </c>
      <c r="P36" s="2" t="str">
        <f t="shared" ca="1" si="4"/>
        <v>4</v>
      </c>
      <c r="Q36" t="str">
        <f t="shared" ca="1" si="5"/>
        <v>UNDER 4</v>
      </c>
      <c r="R36">
        <v>105</v>
      </c>
      <c r="V36" t="str">
        <f t="shared" ca="1" si="8"/>
        <v/>
      </c>
      <c r="W36" s="47"/>
      <c r="AA36" s="60" t="str">
        <f t="shared" si="9"/>
        <v>NCAA FOOTBALL - NEW MEXICO 2023 REGULAR SEASON WINS</v>
      </c>
      <c r="AB36" t="s">
        <v>466</v>
      </c>
    </row>
    <row r="37" spans="1:28" ht="39" thickBot="1" x14ac:dyDescent="0.3">
      <c r="A37">
        <f ca="1">IF($B$2=0,"",COUNTA($B$2:B37))</f>
        <v>36</v>
      </c>
      <c r="B37" s="3" t="str">
        <f t="shared" ca="1" si="11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0"/>
        <v>0</v>
      </c>
      <c r="N37">
        <f t="shared" si="10"/>
        <v>0</v>
      </c>
      <c r="P37" s="2" t="str">
        <f t="shared" ca="1" si="4"/>
        <v>4.5</v>
      </c>
      <c r="Q37" t="str">
        <f t="shared" ca="1" si="5"/>
        <v>UNDER 4.5</v>
      </c>
      <c r="R37" t="s">
        <v>368</v>
      </c>
      <c r="V37" t="str">
        <f t="shared" ca="1" si="8"/>
        <v/>
      </c>
      <c r="W37" s="48"/>
      <c r="AA37" s="60" t="str">
        <f t="shared" si="9"/>
        <v>NCAA FOOTBALL - NEW MEXICO STATE 2023 REGULAR SEASON WINS (13 GAMES)</v>
      </c>
      <c r="AB37" t="s">
        <v>467</v>
      </c>
    </row>
    <row r="38" spans="1:28" ht="26.25" thickBot="1" x14ac:dyDescent="0.3">
      <c r="A38">
        <f ca="1">IF($B$2=0,"",COUNTA($B$2:B38))</f>
        <v>37</v>
      </c>
      <c r="B38" s="3" t="str">
        <f t="shared" ca="1" si="11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0"/>
        <v>0</v>
      </c>
      <c r="N38">
        <f t="shared" si="10"/>
        <v>0</v>
      </c>
      <c r="P38" s="2" t="str">
        <f t="shared" ca="1" si="4"/>
        <v>6.5</v>
      </c>
      <c r="Q38" t="str">
        <f t="shared" ca="1" si="5"/>
        <v>UNDER 6.5</v>
      </c>
      <c r="R38" t="s">
        <v>327</v>
      </c>
      <c r="V38" t="str">
        <f t="shared" ca="1" si="8"/>
        <v/>
      </c>
      <c r="W38" s="47"/>
      <c r="AA38" s="60" t="str">
        <f t="shared" si="9"/>
        <v>NCAA FOOTBALL - NORTH TEXAS 2023 REGULAR SEASON WINS</v>
      </c>
      <c r="AB38" t="s">
        <v>468</v>
      </c>
    </row>
    <row r="39" spans="1:28" ht="26.25" thickBot="1" x14ac:dyDescent="0.3">
      <c r="A39">
        <f ca="1">IF($B$2=0,"",COUNTA($B$2:B39))</f>
        <v>38</v>
      </c>
      <c r="B39" s="3" t="str">
        <f t="shared" ca="1" si="11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0"/>
        <v>0</v>
      </c>
      <c r="N39">
        <f t="shared" si="10"/>
        <v>0</v>
      </c>
      <c r="P39" s="2" t="str">
        <f t="shared" ca="1" si="4"/>
        <v>6.5</v>
      </c>
      <c r="Q39" t="str">
        <f t="shared" ca="1" si="5"/>
        <v>UNDER 6.5</v>
      </c>
      <c r="R39">
        <v>105</v>
      </c>
      <c r="V39" t="str">
        <f t="shared" ca="1" si="8"/>
        <v/>
      </c>
      <c r="W39" s="48"/>
      <c r="AA39" s="60" t="str">
        <f t="shared" si="9"/>
        <v>NCAA FOOTBALL - NORTHERN ILLINOIS 2023 REGULAR SEASON WINS</v>
      </c>
      <c r="AB39" t="s">
        <v>469</v>
      </c>
    </row>
    <row r="40" spans="1:28" ht="26.25" thickBot="1" x14ac:dyDescent="0.3">
      <c r="A40">
        <f ca="1">IF($B$2=0,"",COUNTA($B$2:B40))</f>
        <v>39</v>
      </c>
      <c r="B40" s="3" t="str">
        <f t="shared" ca="1" si="11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0"/>
        <v>0</v>
      </c>
      <c r="N40">
        <f t="shared" si="10"/>
        <v>0</v>
      </c>
      <c r="P40" s="2" t="str">
        <f t="shared" ca="1" si="4"/>
        <v>7</v>
      </c>
      <c r="Q40" t="str">
        <f t="shared" ca="1" si="5"/>
        <v>UNDER 7</v>
      </c>
      <c r="R40" t="s">
        <v>328</v>
      </c>
      <c r="V40" t="str">
        <f t="shared" ca="1" si="8"/>
        <v/>
      </c>
      <c r="W40" s="47"/>
      <c r="AA40" s="60" t="str">
        <f t="shared" si="9"/>
        <v>NCAA FOOTBALL - OHIO 2023 REGULAR SEASON WINS</v>
      </c>
      <c r="AB40" t="s">
        <v>470</v>
      </c>
    </row>
    <row r="41" spans="1:28" ht="26.25" thickBot="1" x14ac:dyDescent="0.3">
      <c r="A41">
        <f ca="1">IF($B$2=0,"",COUNTA($B$2:B41))</f>
        <v>40</v>
      </c>
      <c r="B41" s="3" t="str">
        <f t="shared" ca="1" si="11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0"/>
        <v>0</v>
      </c>
      <c r="N41">
        <f t="shared" si="10"/>
        <v>0</v>
      </c>
      <c r="P41" s="2" t="str">
        <f t="shared" ca="1" si="4"/>
        <v>4</v>
      </c>
      <c r="Q41" t="str">
        <f t="shared" ca="1" si="5"/>
        <v>UNDER 4</v>
      </c>
      <c r="R41" t="s">
        <v>331</v>
      </c>
      <c r="V41" t="str">
        <f t="shared" ca="1" si="8"/>
        <v/>
      </c>
      <c r="W41" s="48"/>
      <c r="AA41" s="60" t="str">
        <f t="shared" si="9"/>
        <v>NCAA FOOTBALL - OLD DOMINION 2023 REGULAR SEASON WINS</v>
      </c>
      <c r="AB41" t="s">
        <v>471</v>
      </c>
    </row>
    <row r="42" spans="1:28" ht="26.25" thickBot="1" x14ac:dyDescent="0.3">
      <c r="A42">
        <f ca="1">IF($B$2=0,"",COUNTA($B$2:B42))</f>
        <v>41</v>
      </c>
      <c r="B42" s="3" t="str">
        <f t="shared" ca="1" si="11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0"/>
        <v>0</v>
      </c>
      <c r="N42">
        <f t="shared" si="10"/>
        <v>0</v>
      </c>
      <c r="P42" s="2" t="str">
        <f t="shared" ca="1" si="4"/>
        <v>5.5</v>
      </c>
      <c r="Q42" t="str">
        <f t="shared" ca="1" si="5"/>
        <v>UNDER 5.5</v>
      </c>
      <c r="R42" t="s">
        <v>369</v>
      </c>
      <c r="V42" t="str">
        <f t="shared" ca="1" si="8"/>
        <v/>
      </c>
      <c r="W42" s="47"/>
      <c r="AA42" s="60" t="str">
        <f t="shared" si="9"/>
        <v>NCAA FOOTBALL - RICE 2023 REGULAR SEASON WINS</v>
      </c>
      <c r="AB42" t="s">
        <v>472</v>
      </c>
    </row>
    <row r="43" spans="1:28" ht="26.25" thickBot="1" x14ac:dyDescent="0.3">
      <c r="A43">
        <f ca="1">IF($B$2=0,"",COUNTA($B$2:B43))</f>
        <v>42</v>
      </c>
      <c r="B43" s="3" t="str">
        <f t="shared" ref="B8:B61" ca="1" si="12">UPPER(OFFSET(F42,(ROW()-1)*1-1,0))</f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0"/>
        <v>0</v>
      </c>
      <c r="N43">
        <f t="shared" si="10"/>
        <v>0</v>
      </c>
      <c r="P43" s="2" t="str">
        <f t="shared" ca="1" si="4"/>
        <v>4</v>
      </c>
      <c r="Q43" t="str">
        <f t="shared" ca="1" si="5"/>
        <v>UNDER 4</v>
      </c>
      <c r="R43" t="s">
        <v>319</v>
      </c>
      <c r="V43" t="str">
        <f t="shared" ca="1" si="8"/>
        <v/>
      </c>
      <c r="W43" s="48"/>
      <c r="AA43" s="60" t="str">
        <f t="shared" si="9"/>
        <v>NCAA FOOTBALL - SAM HOUSTON 2023 REGULAR SEASON WINS</v>
      </c>
      <c r="AB43" t="s">
        <v>473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0"/>
        <v>0</v>
      </c>
      <c r="N44">
        <f t="shared" si="10"/>
        <v>0</v>
      </c>
      <c r="P44" s="2" t="str">
        <f t="shared" ca="1" si="4"/>
        <v>7</v>
      </c>
      <c r="Q44" t="str">
        <f t="shared" ca="1" si="5"/>
        <v>UNDER 7</v>
      </c>
      <c r="R44" t="s">
        <v>49</v>
      </c>
      <c r="V44" t="str">
        <f t="shared" ca="1" si="8"/>
        <v/>
      </c>
      <c r="W44" s="47"/>
      <c r="AA44" s="60" t="str">
        <f t="shared" si="9"/>
        <v>NCAA FOOTBALL - SAN DIEGO STATE 2023 REGULAR SEASON WINS</v>
      </c>
      <c r="AB44" t="s">
        <v>474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0"/>
        <v>0</v>
      </c>
      <c r="N45">
        <f t="shared" si="10"/>
        <v>0</v>
      </c>
      <c r="P45" s="2" t="str">
        <f t="shared" ca="1" si="4"/>
        <v>5.5</v>
      </c>
      <c r="Q45" t="str">
        <f t="shared" ca="1" si="5"/>
        <v>UNDER 5.5</v>
      </c>
      <c r="R45" t="s">
        <v>320</v>
      </c>
      <c r="V45" t="str">
        <f t="shared" ca="1" si="8"/>
        <v/>
      </c>
      <c r="W45" s="48"/>
      <c r="AA45" s="60" t="str">
        <f t="shared" si="9"/>
        <v>NCAA FOOTBALL - SAN JOSE STATE 2023 REGULAR SEASON WINS</v>
      </c>
      <c r="AB45" t="s">
        <v>475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0"/>
        <v>0</v>
      </c>
      <c r="N46">
        <f t="shared" si="10"/>
        <v>0</v>
      </c>
      <c r="P46" s="2" t="str">
        <f t="shared" ca="1" si="4"/>
        <v>8</v>
      </c>
      <c r="Q46" t="str">
        <f t="shared" ca="1" si="5"/>
        <v>UNDER 8</v>
      </c>
      <c r="R46" t="s">
        <v>50</v>
      </c>
      <c r="V46" t="str">
        <f t="shared" ca="1" si="8"/>
        <v/>
      </c>
      <c r="W46" s="47"/>
      <c r="AA46" s="60" t="str">
        <f t="shared" si="9"/>
        <v>NCAA FOOTBALL - SMU 2023 REGULAR SEASON WINS</v>
      </c>
      <c r="AB46" t="s">
        <v>476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0"/>
        <v>0</v>
      </c>
      <c r="N47">
        <f t="shared" si="10"/>
        <v>0</v>
      </c>
      <c r="P47" s="2" t="str">
        <f t="shared" ca="1" si="4"/>
        <v>8</v>
      </c>
      <c r="Q47" t="str">
        <f t="shared" ca="1" si="5"/>
        <v>UNDER 8</v>
      </c>
      <c r="R47" t="s">
        <v>370</v>
      </c>
      <c r="V47" t="str">
        <f t="shared" ca="1" si="8"/>
        <v/>
      </c>
      <c r="W47" s="48"/>
      <c r="AA47" s="60" t="str">
        <f t="shared" si="9"/>
        <v>NCAA FOOTBALL - SOUTH ALABAMA 2023 REGULAR SEASON WINS</v>
      </c>
      <c r="AB47" t="s">
        <v>477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0"/>
        <v>0</v>
      </c>
      <c r="N48">
        <f t="shared" si="10"/>
        <v>0</v>
      </c>
      <c r="P48" s="2" t="str">
        <f t="shared" ca="1" si="4"/>
        <v>3</v>
      </c>
      <c r="Q48" t="str">
        <f t="shared" ca="1" si="5"/>
        <v>UNDER 3</v>
      </c>
      <c r="R48" t="s">
        <v>327</v>
      </c>
      <c r="V48" t="str">
        <f t="shared" ca="1" si="8"/>
        <v/>
      </c>
      <c r="W48" s="47"/>
      <c r="AA48" s="60" t="str">
        <f t="shared" si="9"/>
        <v>NCAA FOOTBALL - SOUTH FLORIDA 2023 REGULAR SEASON WINS</v>
      </c>
      <c r="AB48" t="s">
        <v>478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0"/>
        <v>0</v>
      </c>
      <c r="N49">
        <f t="shared" si="10"/>
        <v>0</v>
      </c>
      <c r="P49" s="2" t="str">
        <f t="shared" ca="1" si="4"/>
        <v>5</v>
      </c>
      <c r="Q49" t="str">
        <f t="shared" ca="1" si="5"/>
        <v>UNDER 5</v>
      </c>
      <c r="R49" t="s">
        <v>47</v>
      </c>
      <c r="V49" t="str">
        <f t="shared" ca="1" si="8"/>
        <v/>
      </c>
      <c r="W49" s="48"/>
      <c r="AA49" s="60" t="str">
        <f t="shared" si="9"/>
        <v>NCAA FOOTBALL - SOUTHERN MISS 2023 REGULAR SEASON WINS</v>
      </c>
      <c r="AB49" t="s">
        <v>479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0"/>
        <v>0</v>
      </c>
      <c r="N50">
        <f t="shared" si="10"/>
        <v>0</v>
      </c>
      <c r="P50" s="2" t="str">
        <f t="shared" ca="1" si="4"/>
        <v>4.5</v>
      </c>
      <c r="Q50" t="str">
        <f t="shared" ca="1" si="5"/>
        <v>UNDER 4.5</v>
      </c>
      <c r="R50" t="s">
        <v>328</v>
      </c>
      <c r="V50" t="str">
        <f t="shared" ca="1" si="8"/>
        <v/>
      </c>
      <c r="W50" s="47"/>
      <c r="AA50" s="60" t="str">
        <f t="shared" si="9"/>
        <v>NCAA FOOTBALL - TEMPLE 2023 REGULAR SEASON WINS</v>
      </c>
      <c r="AB50" t="s">
        <v>480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0"/>
        <v>0</v>
      </c>
      <c r="N51">
        <f t="shared" si="10"/>
        <v>0</v>
      </c>
      <c r="P51" s="2" t="str">
        <f t="shared" ca="1" si="4"/>
        <v>4.5</v>
      </c>
      <c r="Q51" t="str">
        <f t="shared" ca="1" si="5"/>
        <v>UNDER 4.5</v>
      </c>
      <c r="R51" t="s">
        <v>48</v>
      </c>
      <c r="V51" t="str">
        <f t="shared" ca="1" si="8"/>
        <v/>
      </c>
      <c r="W51" s="48"/>
      <c r="AA51" s="60" t="str">
        <f t="shared" si="9"/>
        <v>NCAA FOOTBALL - TEXAS STATE 2023 REGULAR SEASON WINS</v>
      </c>
      <c r="AB51" t="s">
        <v>481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0"/>
        <v>0</v>
      </c>
      <c r="N52">
        <f t="shared" si="10"/>
        <v>0</v>
      </c>
      <c r="P52" s="2" t="str">
        <f t="shared" ca="1" si="4"/>
        <v>9.5</v>
      </c>
      <c r="Q52" t="str">
        <f t="shared" ca="1" si="5"/>
        <v>UNDER 9.5</v>
      </c>
      <c r="R52" t="s">
        <v>371</v>
      </c>
      <c r="V52" t="str">
        <f t="shared" ca="1" si="8"/>
        <v/>
      </c>
      <c r="W52" s="47"/>
      <c r="AA52" s="60" t="str">
        <f t="shared" si="9"/>
        <v>NCAA FOOTBALL - TOLEDO 2023 REGULAR SEASON WINS</v>
      </c>
      <c r="AB52" t="s">
        <v>482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0"/>
        <v>0</v>
      </c>
      <c r="N53">
        <f t="shared" si="10"/>
        <v>0</v>
      </c>
      <c r="P53" s="2" t="str">
        <f t="shared" ca="1" si="4"/>
        <v>8</v>
      </c>
      <c r="Q53" t="str">
        <f t="shared" ca="1" si="5"/>
        <v>UNDER 8</v>
      </c>
      <c r="R53" t="s">
        <v>372</v>
      </c>
      <c r="V53" t="str">
        <f t="shared" ca="1" si="8"/>
        <v/>
      </c>
      <c r="W53" s="48"/>
      <c r="AA53" s="60" t="str">
        <f t="shared" si="9"/>
        <v>NCAA FOOTBALL - TROY 2023 REGULAR SEASON WINS</v>
      </c>
      <c r="AB53" t="s">
        <v>483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0"/>
        <v>0</v>
      </c>
      <c r="N54">
        <f t="shared" si="10"/>
        <v>0</v>
      </c>
      <c r="P54" s="2" t="str">
        <f t="shared" ca="1" si="4"/>
        <v>9.5</v>
      </c>
      <c r="Q54" t="str">
        <f t="shared" ca="1" si="5"/>
        <v>UNDER 9.5</v>
      </c>
      <c r="R54">
        <v>115</v>
      </c>
      <c r="V54" t="str">
        <f t="shared" ca="1" si="8"/>
        <v/>
      </c>
      <c r="W54" s="47"/>
      <c r="AA54" s="60" t="str">
        <f t="shared" si="9"/>
        <v>NCAA FOOTBALL - TULANE 2023 REGULAR SEASON WINS</v>
      </c>
      <c r="AB54" t="s">
        <v>484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0"/>
        <v>0</v>
      </c>
      <c r="N55">
        <f t="shared" si="10"/>
        <v>0</v>
      </c>
      <c r="P55" s="2" t="str">
        <f t="shared" ca="1" si="4"/>
        <v>3.5</v>
      </c>
      <c r="Q55" t="str">
        <f t="shared" ca="1" si="5"/>
        <v>UNDER 3.5</v>
      </c>
      <c r="R55" t="s">
        <v>373</v>
      </c>
      <c r="V55" t="str">
        <f t="shared" ca="1" si="8"/>
        <v/>
      </c>
      <c r="W55" s="49"/>
      <c r="AA55" s="60" t="str">
        <f t="shared" si="9"/>
        <v>NCAA FOOTBALL - TULSA 2023 REGULAR SEASON WINS</v>
      </c>
      <c r="AB55" t="s">
        <v>485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0"/>
        <v>0</v>
      </c>
      <c r="N56">
        <f t="shared" si="10"/>
        <v>0</v>
      </c>
      <c r="P56" s="2" t="str">
        <f t="shared" ca="1" si="4"/>
        <v>5.5</v>
      </c>
      <c r="Q56" t="str">
        <f t="shared" ca="1" si="5"/>
        <v>UNDER 5.5</v>
      </c>
      <c r="R56" t="s">
        <v>316</v>
      </c>
      <c r="V56" t="str">
        <f t="shared" ca="1" si="8"/>
        <v/>
      </c>
      <c r="W56" s="47"/>
      <c r="AA56" s="60" t="str">
        <f t="shared" si="9"/>
        <v>NCAA FOOTBALL - UAB 2023 REGULAR SEASON WINS</v>
      </c>
      <c r="AB56" t="s">
        <v>486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0"/>
        <v>0</v>
      </c>
      <c r="N57">
        <f t="shared" si="10"/>
        <v>0</v>
      </c>
      <c r="P57" s="2" t="str">
        <f t="shared" ca="1" si="4"/>
        <v>5.5</v>
      </c>
      <c r="Q57" t="str">
        <f t="shared" ca="1" si="5"/>
        <v>UNDER 5.5</v>
      </c>
      <c r="R57" t="s">
        <v>374</v>
      </c>
      <c r="V57" t="str">
        <f t="shared" ca="1" si="8"/>
        <v/>
      </c>
      <c r="W57" s="48"/>
      <c r="AA57" s="60" t="str">
        <f t="shared" si="9"/>
        <v>NCAA FOOTBALL - UCONN 2023 REGULAR SEASON WINS</v>
      </c>
      <c r="AB57" t="s">
        <v>487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0"/>
        <v>0</v>
      </c>
      <c r="N58">
        <f t="shared" si="10"/>
        <v>0</v>
      </c>
      <c r="P58" s="2" t="str">
        <f t="shared" ca="1" si="4"/>
        <v>3.5</v>
      </c>
      <c r="Q58" t="str">
        <f t="shared" ca="1" si="5"/>
        <v>UNDER 3.5</v>
      </c>
      <c r="R58" t="s">
        <v>346</v>
      </c>
      <c r="V58" t="str">
        <f t="shared" ca="1" si="8"/>
        <v/>
      </c>
      <c r="W58" s="47"/>
      <c r="AA58" s="60" t="str">
        <f t="shared" si="9"/>
        <v>NCAA FOOTBALL - ULM 2023 REGULAR SEASON WINS</v>
      </c>
      <c r="AB58" t="s">
        <v>488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0"/>
        <v>0</v>
      </c>
      <c r="N59">
        <f t="shared" si="10"/>
        <v>0</v>
      </c>
      <c r="P59" s="2" t="str">
        <f t="shared" ca="1" si="4"/>
        <v>6</v>
      </c>
      <c r="Q59" t="str">
        <f t="shared" ca="1" si="5"/>
        <v>UNDER 6</v>
      </c>
      <c r="R59" t="s">
        <v>50</v>
      </c>
      <c r="V59" t="str">
        <f t="shared" ca="1" si="8"/>
        <v/>
      </c>
      <c r="W59" s="48"/>
      <c r="AA59" s="60" t="str">
        <f t="shared" si="9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0"/>
        <v>0</v>
      </c>
      <c r="N60">
        <f t="shared" si="10"/>
        <v>0</v>
      </c>
      <c r="P60" s="2" t="str">
        <f t="shared" ca="1" si="4"/>
        <v>6</v>
      </c>
      <c r="Q60" t="str">
        <f t="shared" ca="1" si="5"/>
        <v>UNDER 6</v>
      </c>
      <c r="R60" t="s">
        <v>347</v>
      </c>
      <c r="V60" t="str">
        <f t="shared" ca="1" si="8"/>
        <v/>
      </c>
      <c r="W60" s="47"/>
      <c r="AA60" s="60" t="str">
        <f t="shared" si="9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0"/>
        <v>0</v>
      </c>
      <c r="N61">
        <f t="shared" si="10"/>
        <v>0</v>
      </c>
      <c r="P61" s="2" t="str">
        <f t="shared" ca="1" si="4"/>
        <v>5.5</v>
      </c>
      <c r="Q61" t="str">
        <f t="shared" ca="1" si="5"/>
        <v>UNDER 5.5</v>
      </c>
      <c r="R61" t="s">
        <v>49</v>
      </c>
      <c r="V61" t="str">
        <f t="shared" ca="1" si="8"/>
        <v/>
      </c>
      <c r="W61" s="48"/>
      <c r="AA61" s="60" t="str">
        <f t="shared" si="9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3">UPPER(OFFSET(F61,(ROW()-1)*1-1,0))</f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0"/>
        <v>0</v>
      </c>
      <c r="N62">
        <f t="shared" si="10"/>
        <v>0</v>
      </c>
      <c r="P62" s="2" t="str">
        <f t="shared" ca="1" si="4"/>
        <v>7.5</v>
      </c>
      <c r="Q62" t="str">
        <f t="shared" ca="1" si="5"/>
        <v>UNDER 7.5</v>
      </c>
      <c r="R62" t="s">
        <v>375</v>
      </c>
      <c r="W62" s="47"/>
      <c r="AA62" s="60" t="str">
        <f t="shared" si="9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3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0"/>
        <v>0</v>
      </c>
      <c r="N63">
        <f t="shared" si="10"/>
        <v>0</v>
      </c>
      <c r="P63" s="2" t="str">
        <f t="shared" ca="1" si="4"/>
        <v>9</v>
      </c>
      <c r="Q63" t="str">
        <f t="shared" ca="1" si="5"/>
        <v>UNDER 9</v>
      </c>
      <c r="R63" t="s">
        <v>330</v>
      </c>
      <c r="W63" s="48"/>
      <c r="AA63" s="60" t="str">
        <f t="shared" si="9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3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0"/>
        <v>0</v>
      </c>
      <c r="N64">
        <f t="shared" si="10"/>
        <v>0</v>
      </c>
      <c r="P64" s="2" t="str">
        <f t="shared" ca="1" si="4"/>
        <v>6.5</v>
      </c>
      <c r="Q64" t="str">
        <f t="shared" ca="1" si="5"/>
        <v>UNDER 6.5</v>
      </c>
      <c r="R64" t="s">
        <v>48</v>
      </c>
      <c r="W64" s="47"/>
      <c r="AA64" s="60" t="str">
        <f t="shared" si="9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3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0"/>
        <v>0</v>
      </c>
      <c r="N65">
        <f t="shared" si="10"/>
        <v>0</v>
      </c>
      <c r="P65" s="2" t="str">
        <f t="shared" ca="1" si="4"/>
        <v>4.5</v>
      </c>
      <c r="Q65" t="str">
        <f t="shared" ca="1" si="5"/>
        <v>UNDER 4.5</v>
      </c>
      <c r="R65" t="s">
        <v>332</v>
      </c>
      <c r="W65" s="48"/>
      <c r="AA65" s="60" t="str">
        <f t="shared" si="9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4">UPPER(OFFSET(F65,(ROW()-1)*1-1,0))</f>
        <v/>
      </c>
      <c r="C66" s="3">
        <f t="shared" ref="C66:C105" ca="1" si="15">OFFSET(F66,(ROW()-1)*1-1,0)</f>
        <v>0</v>
      </c>
      <c r="F66" s="7"/>
      <c r="G66" t="str">
        <f>IF(ISBLANK(K66),"",COUNTA($K$2:K66))</f>
        <v/>
      </c>
      <c r="H66" t="str">
        <f t="shared" ref="H66:H129" si="16">IF(ISBLANK(K66),"",IF(ISNUMBER(SEARCH("+",K66)),LEFT(K66,SEARCH("+",K66,1)-1),LEFT(K66,SEARCH("-",K66,1)-1)))</f>
        <v/>
      </c>
      <c r="I66">
        <f t="shared" ref="I66:I129" si="17">IF(VALUE(M66)&gt;0,-20,IF(VALUE(M66)&gt;VALUE(N66),-20,M66))</f>
        <v>0</v>
      </c>
      <c r="K66" s="10"/>
      <c r="L66" s="9"/>
      <c r="M66">
        <f t="shared" ref="M66:N129" si="18">IF(ISBLANK(K66),0,IF(ISNUMBER(SEARCH("+",K66)),RIGHT(K66,LEN(K66)-SEARCH("+",K66,1)),RIGHT(K66,LEN(K66)-SEARCH("-",K66,1)+1)))</f>
        <v>0</v>
      </c>
      <c r="N66">
        <f t="shared" si="18"/>
        <v>0</v>
      </c>
      <c r="P66" s="2" t="str">
        <f t="shared" ca="1" si="4"/>
        <v>8.5</v>
      </c>
      <c r="Q66" t="str">
        <f t="shared" ca="1" si="5"/>
        <v>UNDER 8.5</v>
      </c>
      <c r="R66" t="s">
        <v>47</v>
      </c>
      <c r="W66" s="47"/>
      <c r="AA66" s="60" t="str">
        <f t="shared" si="9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4"/>
        <v/>
      </c>
      <c r="C67" s="3">
        <f t="shared" ca="1" si="15"/>
        <v>0</v>
      </c>
      <c r="F67" s="5"/>
      <c r="G67" t="str">
        <f>IF(ISBLANK(K67),"",COUNTA($K$2:K67))</f>
        <v/>
      </c>
      <c r="H67" t="str">
        <f t="shared" si="16"/>
        <v/>
      </c>
      <c r="I67">
        <f t="shared" si="17"/>
        <v>0</v>
      </c>
      <c r="K67" s="10"/>
      <c r="L67" s="9"/>
      <c r="M67">
        <f t="shared" si="18"/>
        <v>0</v>
      </c>
      <c r="N67">
        <f t="shared" si="18"/>
        <v>0</v>
      </c>
      <c r="P67" s="2" t="str">
        <f t="shared" ref="P67:P130" ca="1" si="19">IF(ISBLANK(Q67),0,IF(ISNUMBER(SEARCH(" ",Q67)),RIGHT(Q67,LEN(Q67)-SEARCH(" ",Q67,1)),RIGHT(Q67,LEN(Q67)-SEARCH("-",Q67,1)+1)))</f>
        <v>3.5</v>
      </c>
      <c r="Q67" t="str">
        <f t="shared" ref="Q67:Q130" ca="1" si="20">UPPER(OFFSET(R66,(ROW()-1)*4,0))</f>
        <v>UNDER 3.5</v>
      </c>
      <c r="R67" t="s">
        <v>376</v>
      </c>
      <c r="W67" s="48"/>
      <c r="AA67" s="60" t="str">
        <f t="shared" ref="AA67:AA69" si="21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4"/>
        <v/>
      </c>
      <c r="C68" s="3">
        <f t="shared" ca="1" si="15"/>
        <v>0</v>
      </c>
      <c r="F68" s="7"/>
      <c r="G68" t="str">
        <f>IF(ISBLANK(K68),"",COUNTA($K$2:K68))</f>
        <v/>
      </c>
      <c r="H68" t="str">
        <f t="shared" si="16"/>
        <v/>
      </c>
      <c r="I68">
        <f t="shared" si="17"/>
        <v>0</v>
      </c>
      <c r="K68" s="10"/>
      <c r="L68" s="9"/>
      <c r="M68">
        <f t="shared" si="18"/>
        <v>0</v>
      </c>
      <c r="N68">
        <f t="shared" si="18"/>
        <v>0</v>
      </c>
      <c r="P68" s="2" t="str">
        <f t="shared" ca="1" si="19"/>
        <v>9</v>
      </c>
      <c r="Q68" t="str">
        <f t="shared" ca="1" si="20"/>
        <v>UNDER 9</v>
      </c>
      <c r="R68" t="s">
        <v>327</v>
      </c>
      <c r="W68" s="47"/>
      <c r="AA68" s="60" t="str">
        <f t="shared" si="21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4"/>
        <v/>
      </c>
      <c r="C69" s="3">
        <f t="shared" ca="1" si="15"/>
        <v>0</v>
      </c>
      <c r="F69" s="5"/>
      <c r="G69" t="str">
        <f>IF(ISBLANK(K69),"",COUNTA($K$2:K69))</f>
        <v/>
      </c>
      <c r="H69" t="str">
        <f t="shared" si="16"/>
        <v/>
      </c>
      <c r="I69">
        <f t="shared" si="17"/>
        <v>0</v>
      </c>
      <c r="K69" s="10"/>
      <c r="L69" s="9"/>
      <c r="M69">
        <f t="shared" si="18"/>
        <v>0</v>
      </c>
      <c r="N69">
        <f t="shared" si="18"/>
        <v>0</v>
      </c>
      <c r="P69" s="2" t="str">
        <f t="shared" ca="1" si="19"/>
        <v>6.5</v>
      </c>
      <c r="Q69" t="str">
        <f t="shared" ca="1" si="20"/>
        <v>UNDER 6.5</v>
      </c>
      <c r="R69" t="s">
        <v>47</v>
      </c>
      <c r="W69" s="48"/>
      <c r="AA69" s="60" t="str">
        <f t="shared" si="21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4"/>
        <v/>
      </c>
      <c r="C70" s="3">
        <f t="shared" ca="1" si="15"/>
        <v>0</v>
      </c>
      <c r="F70" s="7"/>
      <c r="G70" t="str">
        <f>IF(ISBLANK(K70),"",COUNTA($K$2:K70))</f>
        <v/>
      </c>
      <c r="H70" t="str">
        <f t="shared" si="16"/>
        <v/>
      </c>
      <c r="I70">
        <f t="shared" si="17"/>
        <v>0</v>
      </c>
      <c r="K70" s="13"/>
      <c r="L70" s="12"/>
      <c r="M70">
        <f t="shared" si="18"/>
        <v>0</v>
      </c>
      <c r="N70">
        <f t="shared" si="18"/>
        <v>0</v>
      </c>
      <c r="P70" s="2" t="e">
        <f t="shared" ca="1" si="19"/>
        <v>#VALUE!</v>
      </c>
      <c r="Q70" t="str">
        <f t="shared" ca="1" si="20"/>
        <v/>
      </c>
      <c r="R70" t="s">
        <v>328</v>
      </c>
      <c r="W70" s="47"/>
    </row>
    <row r="71" spans="1:27" ht="17.25" thickBot="1" x14ac:dyDescent="0.3">
      <c r="A71">
        <f ca="1">IF($B$2=0,"",COUNTA($B$2:B71))</f>
        <v>70</v>
      </c>
      <c r="B71" s="3" t="str">
        <f t="shared" ca="1" si="14"/>
        <v/>
      </c>
      <c r="C71" s="3">
        <f t="shared" ca="1" si="15"/>
        <v>0</v>
      </c>
      <c r="F71" s="5"/>
      <c r="G71" t="str">
        <f>IF(ISBLANK(K71),"",COUNTA($K$2:K71))</f>
        <v/>
      </c>
      <c r="H71" t="str">
        <f t="shared" si="16"/>
        <v/>
      </c>
      <c r="I71">
        <f t="shared" si="17"/>
        <v>0</v>
      </c>
      <c r="K71" s="10"/>
      <c r="L71" s="9"/>
      <c r="M71">
        <f t="shared" si="18"/>
        <v>0</v>
      </c>
      <c r="N71">
        <f t="shared" si="18"/>
        <v>0</v>
      </c>
      <c r="P71" s="2" t="e">
        <f t="shared" ca="1" si="19"/>
        <v>#VALUE!</v>
      </c>
      <c r="Q71" t="str">
        <f t="shared" ca="1" si="20"/>
        <v/>
      </c>
      <c r="R71" t="s">
        <v>48</v>
      </c>
      <c r="W71" s="48"/>
    </row>
    <row r="72" spans="1:27" ht="15.75" thickBot="1" x14ac:dyDescent="0.3">
      <c r="A72">
        <f ca="1">IF($B$2=0,"",COUNTA($B$2:B72))</f>
        <v>71</v>
      </c>
      <c r="B72" s="3" t="str">
        <f t="shared" ca="1" si="14"/>
        <v/>
      </c>
      <c r="C72" s="3">
        <f t="shared" ca="1" si="15"/>
        <v>0</v>
      </c>
      <c r="F72" s="7"/>
      <c r="G72" t="str">
        <f>IF(ISBLANK(K72),"",COUNTA($K$2:K72))</f>
        <v/>
      </c>
      <c r="H72" t="str">
        <f t="shared" si="16"/>
        <v/>
      </c>
      <c r="I72">
        <f t="shared" si="17"/>
        <v>0</v>
      </c>
      <c r="K72" s="10"/>
      <c r="L72" s="9"/>
      <c r="M72">
        <f t="shared" si="18"/>
        <v>0</v>
      </c>
      <c r="N72">
        <f t="shared" si="18"/>
        <v>0</v>
      </c>
      <c r="P72" s="2" t="e">
        <f t="shared" ca="1" si="19"/>
        <v>#VALUE!</v>
      </c>
      <c r="Q72" t="str">
        <f t="shared" ca="1" si="20"/>
        <v/>
      </c>
      <c r="R72" t="s">
        <v>377</v>
      </c>
      <c r="W72" s="47"/>
    </row>
    <row r="73" spans="1:27" ht="17.25" thickBot="1" x14ac:dyDescent="0.3">
      <c r="A73">
        <f ca="1">IF($B$2=0,"",COUNTA($B$2:B73))</f>
        <v>72</v>
      </c>
      <c r="B73" s="3" t="str">
        <f t="shared" ca="1" si="14"/>
        <v/>
      </c>
      <c r="C73" s="3">
        <f t="shared" ca="1" si="15"/>
        <v>0</v>
      </c>
      <c r="F73" s="5"/>
      <c r="G73" t="str">
        <f>IF(ISBLANK(K73),"",COUNTA($K$2:K73))</f>
        <v/>
      </c>
      <c r="H73" t="str">
        <f t="shared" si="16"/>
        <v/>
      </c>
      <c r="I73">
        <f t="shared" si="17"/>
        <v>0</v>
      </c>
      <c r="K73" s="10"/>
      <c r="L73" s="9"/>
      <c r="M73">
        <f t="shared" si="18"/>
        <v>0</v>
      </c>
      <c r="N73">
        <f t="shared" si="18"/>
        <v>0</v>
      </c>
      <c r="P73" s="2" t="e">
        <f t="shared" ca="1" si="19"/>
        <v>#VALUE!</v>
      </c>
      <c r="Q73" t="str">
        <f t="shared" ca="1" si="20"/>
        <v/>
      </c>
      <c r="R73" t="s">
        <v>321</v>
      </c>
      <c r="W73" s="48"/>
    </row>
    <row r="74" spans="1:27" ht="15.75" thickBot="1" x14ac:dyDescent="0.3">
      <c r="A74">
        <f ca="1">IF($B$2=0,"",COUNTA($B$2:B74))</f>
        <v>73</v>
      </c>
      <c r="B74" s="3" t="str">
        <f t="shared" ca="1" si="14"/>
        <v/>
      </c>
      <c r="C74" s="3">
        <f t="shared" ca="1" si="15"/>
        <v>0</v>
      </c>
      <c r="F74" s="7"/>
      <c r="G74" t="str">
        <f>IF(ISBLANK(K74),"",COUNTA($K$2:K74))</f>
        <v/>
      </c>
      <c r="H74" t="str">
        <f t="shared" si="16"/>
        <v/>
      </c>
      <c r="I74">
        <f t="shared" si="17"/>
        <v>0</v>
      </c>
      <c r="K74" s="10"/>
      <c r="L74" s="9"/>
      <c r="M74">
        <f t="shared" si="18"/>
        <v>0</v>
      </c>
      <c r="N74">
        <f t="shared" si="18"/>
        <v>0</v>
      </c>
      <c r="P74" s="2" t="e">
        <f t="shared" ca="1" si="19"/>
        <v>#VALUE!</v>
      </c>
      <c r="Q74" t="str">
        <f t="shared" ca="1" si="20"/>
        <v/>
      </c>
      <c r="R74" t="s">
        <v>326</v>
      </c>
      <c r="W74" s="47"/>
    </row>
    <row r="75" spans="1:27" ht="17.25" thickBot="1" x14ac:dyDescent="0.3">
      <c r="A75">
        <f ca="1">IF($B$2=0,"",COUNTA($B$2:B75))</f>
        <v>74</v>
      </c>
      <c r="B75" s="3" t="str">
        <f t="shared" ca="1" si="14"/>
        <v/>
      </c>
      <c r="C75" s="3">
        <f t="shared" ca="1" si="15"/>
        <v>0</v>
      </c>
      <c r="F75" s="5"/>
      <c r="G75" t="str">
        <f>IF(ISBLANK(K75),"",COUNTA($K$2:K75))</f>
        <v/>
      </c>
      <c r="H75" t="str">
        <f t="shared" si="16"/>
        <v/>
      </c>
      <c r="I75">
        <f t="shared" si="17"/>
        <v>0</v>
      </c>
      <c r="K75" s="10"/>
      <c r="L75" s="9"/>
      <c r="M75">
        <f t="shared" si="18"/>
        <v>0</v>
      </c>
      <c r="N75">
        <f t="shared" si="18"/>
        <v>0</v>
      </c>
      <c r="P75" s="2" t="e">
        <f t="shared" ca="1" si="19"/>
        <v>#VALUE!</v>
      </c>
      <c r="Q75" t="str">
        <f t="shared" ca="1" si="20"/>
        <v/>
      </c>
      <c r="R75" t="s">
        <v>323</v>
      </c>
      <c r="W75" s="48"/>
    </row>
    <row r="76" spans="1:27" ht="15.75" thickBot="1" x14ac:dyDescent="0.3">
      <c r="A76">
        <f ca="1">IF($B$2=0,"",COUNTA($B$2:B76))</f>
        <v>75</v>
      </c>
      <c r="B76" s="3" t="str">
        <f t="shared" ca="1" si="14"/>
        <v/>
      </c>
      <c r="C76" s="3">
        <f t="shared" ca="1" si="15"/>
        <v>0</v>
      </c>
      <c r="F76" s="7"/>
      <c r="G76" t="str">
        <f>IF(ISBLANK(K76),"",COUNTA($K$2:K76))</f>
        <v/>
      </c>
      <c r="H76" t="str">
        <f t="shared" si="16"/>
        <v/>
      </c>
      <c r="I76">
        <f t="shared" si="17"/>
        <v>0</v>
      </c>
      <c r="K76" s="10"/>
      <c r="L76" s="9"/>
      <c r="M76">
        <f t="shared" si="18"/>
        <v>0</v>
      </c>
      <c r="N76">
        <f t="shared" si="18"/>
        <v>0</v>
      </c>
      <c r="P76" s="2" t="e">
        <f t="shared" ca="1" si="19"/>
        <v>#VALUE!</v>
      </c>
      <c r="Q76" t="str">
        <f t="shared" ca="1" si="20"/>
        <v/>
      </c>
      <c r="R76">
        <v>120</v>
      </c>
      <c r="W76" s="47"/>
    </row>
    <row r="77" spans="1:27" ht="17.25" thickBot="1" x14ac:dyDescent="0.3">
      <c r="A77">
        <f ca="1">IF($B$2=0,"",COUNTA($B$2:B77))</f>
        <v>76</v>
      </c>
      <c r="B77" s="3" t="str">
        <f t="shared" ca="1" si="14"/>
        <v/>
      </c>
      <c r="C77" s="3">
        <f t="shared" ca="1" si="15"/>
        <v>0</v>
      </c>
      <c r="F77" s="5"/>
      <c r="G77" t="str">
        <f>IF(ISBLANK(K77),"",COUNTA($K$2:K77))</f>
        <v/>
      </c>
      <c r="H77" t="str">
        <f t="shared" si="16"/>
        <v/>
      </c>
      <c r="I77">
        <f t="shared" si="17"/>
        <v>0</v>
      </c>
      <c r="K77" s="10"/>
      <c r="L77" s="9"/>
      <c r="M77">
        <f t="shared" si="18"/>
        <v>0</v>
      </c>
      <c r="N77">
        <f t="shared" si="18"/>
        <v>0</v>
      </c>
      <c r="P77" s="2" t="e">
        <f t="shared" ca="1" si="19"/>
        <v>#VALUE!</v>
      </c>
      <c r="Q77" t="str">
        <f t="shared" ca="1" si="20"/>
        <v/>
      </c>
      <c r="R77" t="s">
        <v>378</v>
      </c>
      <c r="W77" s="48"/>
    </row>
    <row r="78" spans="1:27" ht="15.75" thickBot="1" x14ac:dyDescent="0.3">
      <c r="A78">
        <f ca="1">IF($B$2=0,"",COUNTA($B$2:B78))</f>
        <v>77</v>
      </c>
      <c r="B78" s="3" t="str">
        <f t="shared" ca="1" si="14"/>
        <v/>
      </c>
      <c r="C78" s="3">
        <f t="shared" ca="1" si="15"/>
        <v>0</v>
      </c>
      <c r="F78" s="7"/>
      <c r="G78" t="str">
        <f>IF(ISBLANK(K78),"",COUNTA($K$2:K78))</f>
        <v/>
      </c>
      <c r="H78" t="str">
        <f t="shared" si="16"/>
        <v/>
      </c>
      <c r="I78">
        <f t="shared" si="17"/>
        <v>0</v>
      </c>
      <c r="K78" s="10"/>
      <c r="L78" s="9"/>
      <c r="M78">
        <f t="shared" si="18"/>
        <v>0</v>
      </c>
      <c r="N78">
        <f t="shared" si="18"/>
        <v>0</v>
      </c>
      <c r="P78" s="2" t="e">
        <f t="shared" ca="1" si="19"/>
        <v>#VALUE!</v>
      </c>
      <c r="Q78" t="str">
        <f t="shared" ca="1" si="20"/>
        <v/>
      </c>
      <c r="R78" t="s">
        <v>372</v>
      </c>
      <c r="W78" s="47"/>
    </row>
    <row r="79" spans="1:27" ht="17.25" thickBot="1" x14ac:dyDescent="0.3">
      <c r="A79">
        <f ca="1">IF($B$2=0,"",COUNTA($B$2:B79))</f>
        <v>78</v>
      </c>
      <c r="B79" s="3" t="str">
        <f t="shared" ca="1" si="14"/>
        <v/>
      </c>
      <c r="C79" s="3">
        <f t="shared" ca="1" si="15"/>
        <v>0</v>
      </c>
      <c r="F79" s="5"/>
      <c r="G79" t="str">
        <f>IF(ISBLANK(K79),"",COUNTA($K$2:K79))</f>
        <v/>
      </c>
      <c r="H79" t="str">
        <f t="shared" si="16"/>
        <v/>
      </c>
      <c r="I79">
        <f t="shared" si="17"/>
        <v>0</v>
      </c>
      <c r="K79" s="10"/>
      <c r="L79" s="9"/>
      <c r="M79">
        <f t="shared" si="18"/>
        <v>0</v>
      </c>
      <c r="N79">
        <f t="shared" si="18"/>
        <v>0</v>
      </c>
      <c r="P79" s="2" t="e">
        <f t="shared" ca="1" si="19"/>
        <v>#VALUE!</v>
      </c>
      <c r="Q79" t="str">
        <f t="shared" ca="1" si="20"/>
        <v/>
      </c>
      <c r="R79" t="s">
        <v>326</v>
      </c>
      <c r="W79" s="48"/>
    </row>
    <row r="80" spans="1:27" ht="15.75" thickBot="1" x14ac:dyDescent="0.3">
      <c r="A80">
        <f ca="1">IF($B$2=0,"",COUNTA($B$2:B80))</f>
        <v>79</v>
      </c>
      <c r="B80" s="3" t="str">
        <f t="shared" ca="1" si="14"/>
        <v/>
      </c>
      <c r="C80" s="3">
        <f t="shared" ca="1" si="15"/>
        <v>0</v>
      </c>
      <c r="F80" s="7"/>
      <c r="G80" t="str">
        <f>IF(ISBLANK(K80),"",COUNTA($K$2:K80))</f>
        <v/>
      </c>
      <c r="H80" t="str">
        <f t="shared" si="16"/>
        <v/>
      </c>
      <c r="I80">
        <f t="shared" si="17"/>
        <v>0</v>
      </c>
      <c r="K80" s="10"/>
      <c r="L80" s="9"/>
      <c r="M80">
        <f t="shared" si="18"/>
        <v>0</v>
      </c>
      <c r="N80">
        <f t="shared" si="18"/>
        <v>0</v>
      </c>
      <c r="P80" s="2" t="e">
        <f t="shared" ca="1" si="19"/>
        <v>#VALUE!</v>
      </c>
      <c r="Q80" t="str">
        <f t="shared" ca="1" si="20"/>
        <v/>
      </c>
      <c r="R80" t="s">
        <v>373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4"/>
        <v/>
      </c>
      <c r="C81" s="3">
        <f t="shared" ca="1" si="15"/>
        <v>0</v>
      </c>
      <c r="F81" s="5"/>
      <c r="G81" t="str">
        <f>IF(ISBLANK(K81),"",COUNTA($K$2:K81))</f>
        <v/>
      </c>
      <c r="H81" t="str">
        <f t="shared" si="16"/>
        <v/>
      </c>
      <c r="I81">
        <f t="shared" si="17"/>
        <v>0</v>
      </c>
      <c r="K81" s="10"/>
      <c r="L81" s="9"/>
      <c r="M81">
        <f t="shared" si="18"/>
        <v>0</v>
      </c>
      <c r="N81">
        <f t="shared" si="18"/>
        <v>0</v>
      </c>
      <c r="P81" s="2" t="e">
        <f t="shared" ca="1" si="19"/>
        <v>#VALUE!</v>
      </c>
      <c r="Q81" t="str">
        <f t="shared" ca="1" si="20"/>
        <v/>
      </c>
      <c r="R81">
        <v>120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4"/>
        <v/>
      </c>
      <c r="C82" s="3">
        <f t="shared" ca="1" si="15"/>
        <v>0</v>
      </c>
      <c r="F82" s="7"/>
      <c r="G82" t="str">
        <f>IF(ISBLANK(K82),"",COUNTA($K$2:K82))</f>
        <v/>
      </c>
      <c r="H82" t="str">
        <f t="shared" si="16"/>
        <v/>
      </c>
      <c r="I82">
        <f t="shared" si="17"/>
        <v>0</v>
      </c>
      <c r="K82" s="10"/>
      <c r="L82" s="9"/>
      <c r="M82">
        <f t="shared" si="18"/>
        <v>0</v>
      </c>
      <c r="N82">
        <f t="shared" si="18"/>
        <v>0</v>
      </c>
      <c r="P82" s="2" t="e">
        <f t="shared" ca="1" si="19"/>
        <v>#VALUE!</v>
      </c>
      <c r="Q82" t="str">
        <f t="shared" ca="1" si="20"/>
        <v/>
      </c>
      <c r="R82" t="s">
        <v>379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4"/>
        <v/>
      </c>
      <c r="C83" s="3">
        <f t="shared" ca="1" si="15"/>
        <v>0</v>
      </c>
      <c r="F83" s="5"/>
      <c r="G83" t="str">
        <f>IF(ISBLANK(K83),"",COUNTA($K$2:K83))</f>
        <v/>
      </c>
      <c r="H83" t="str">
        <f t="shared" si="16"/>
        <v/>
      </c>
      <c r="I83">
        <f t="shared" si="17"/>
        <v>0</v>
      </c>
      <c r="K83" s="13"/>
      <c r="L83" s="12"/>
      <c r="M83">
        <f t="shared" si="18"/>
        <v>0</v>
      </c>
      <c r="N83">
        <f t="shared" si="18"/>
        <v>0</v>
      </c>
      <c r="P83" s="2" t="e">
        <f t="shared" ca="1" si="19"/>
        <v>#VALUE!</v>
      </c>
      <c r="Q83" t="str">
        <f t="shared" ca="1" si="20"/>
        <v/>
      </c>
      <c r="R83" t="s">
        <v>324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4"/>
        <v/>
      </c>
      <c r="C84" s="3">
        <f t="shared" ca="1" si="15"/>
        <v>0</v>
      </c>
      <c r="F84" s="7"/>
      <c r="G84" t="str">
        <f>IF(ISBLANK(K84),"",COUNTA($K$2:K84))</f>
        <v/>
      </c>
      <c r="H84" t="str">
        <f t="shared" si="16"/>
        <v/>
      </c>
      <c r="I84">
        <f t="shared" si="17"/>
        <v>0</v>
      </c>
      <c r="M84">
        <f t="shared" si="18"/>
        <v>0</v>
      </c>
      <c r="N84">
        <f t="shared" si="18"/>
        <v>0</v>
      </c>
      <c r="P84" s="2" t="e">
        <f t="shared" ca="1" si="19"/>
        <v>#VALUE!</v>
      </c>
      <c r="Q84" t="str">
        <f t="shared" ca="1" si="20"/>
        <v/>
      </c>
      <c r="R84">
        <v>105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4"/>
        <v/>
      </c>
      <c r="C85" s="3">
        <f t="shared" ca="1" si="15"/>
        <v>0</v>
      </c>
      <c r="F85" s="5"/>
      <c r="G85" t="str">
        <f>IF(ISBLANK(K85),"",COUNTA($K$2:K85))</f>
        <v/>
      </c>
      <c r="H85" t="str">
        <f t="shared" si="16"/>
        <v/>
      </c>
      <c r="I85">
        <f t="shared" si="17"/>
        <v>0</v>
      </c>
      <c r="M85">
        <f t="shared" si="18"/>
        <v>0</v>
      </c>
      <c r="N85">
        <f t="shared" si="18"/>
        <v>0</v>
      </c>
      <c r="P85" s="2" t="e">
        <f t="shared" ca="1" si="19"/>
        <v>#VALUE!</v>
      </c>
      <c r="Q85" t="str">
        <f t="shared" ca="1" si="20"/>
        <v/>
      </c>
      <c r="R85" t="s">
        <v>325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4"/>
        <v/>
      </c>
      <c r="C86" s="3">
        <f t="shared" ca="1" si="15"/>
        <v>0</v>
      </c>
      <c r="F86" s="7"/>
      <c r="G86" t="str">
        <f>IF(ISBLANK(K86),"",COUNTA($K$2:K86))</f>
        <v/>
      </c>
      <c r="H86" t="str">
        <f t="shared" si="16"/>
        <v/>
      </c>
      <c r="I86">
        <f t="shared" si="17"/>
        <v>0</v>
      </c>
      <c r="M86">
        <f t="shared" si="18"/>
        <v>0</v>
      </c>
      <c r="N86">
        <f t="shared" si="18"/>
        <v>0</v>
      </c>
      <c r="P86" s="2" t="e">
        <f t="shared" ca="1" si="19"/>
        <v>#VALUE!</v>
      </c>
      <c r="Q86" t="str">
        <f t="shared" ca="1" si="20"/>
        <v/>
      </c>
      <c r="R86" t="s">
        <v>331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4"/>
        <v/>
      </c>
      <c r="C87" s="3">
        <f t="shared" ca="1" si="15"/>
        <v>0</v>
      </c>
      <c r="F87" s="5"/>
      <c r="G87" t="str">
        <f>IF(ISBLANK(K87),"",COUNTA($K$2:K87))</f>
        <v/>
      </c>
      <c r="H87" t="str">
        <f t="shared" si="16"/>
        <v/>
      </c>
      <c r="I87">
        <f t="shared" si="17"/>
        <v>0</v>
      </c>
      <c r="M87">
        <f t="shared" si="18"/>
        <v>0</v>
      </c>
      <c r="N87">
        <f t="shared" si="18"/>
        <v>0</v>
      </c>
      <c r="P87" s="2" t="e">
        <f t="shared" ca="1" si="19"/>
        <v>#VALUE!</v>
      </c>
      <c r="Q87" t="str">
        <f t="shared" ca="1" si="20"/>
        <v/>
      </c>
      <c r="R87" t="s">
        <v>380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4"/>
        <v/>
      </c>
      <c r="C88" s="3">
        <f t="shared" ca="1" si="15"/>
        <v>0</v>
      </c>
      <c r="F88" s="7"/>
      <c r="G88" t="str">
        <f>IF(ISBLANK(K88),"",COUNTA($K$2:K88))</f>
        <v/>
      </c>
      <c r="H88" t="str">
        <f t="shared" si="16"/>
        <v/>
      </c>
      <c r="I88">
        <f t="shared" si="17"/>
        <v>0</v>
      </c>
      <c r="M88">
        <f t="shared" si="18"/>
        <v>0</v>
      </c>
      <c r="N88">
        <f t="shared" si="18"/>
        <v>0</v>
      </c>
      <c r="P88" s="2" t="e">
        <f t="shared" ca="1" si="19"/>
        <v>#VALUE!</v>
      </c>
      <c r="Q88" t="str">
        <f t="shared" ca="1" si="20"/>
        <v/>
      </c>
      <c r="R88" t="s">
        <v>324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4"/>
        <v/>
      </c>
      <c r="C89" s="3">
        <f t="shared" ca="1" si="15"/>
        <v>0</v>
      </c>
      <c r="F89" s="5"/>
      <c r="G89" t="str">
        <f>IF(ISBLANK(K89),"",COUNTA($K$2:K89))</f>
        <v/>
      </c>
      <c r="H89" t="str">
        <f t="shared" si="16"/>
        <v/>
      </c>
      <c r="I89">
        <f t="shared" si="17"/>
        <v>0</v>
      </c>
      <c r="M89">
        <f t="shared" si="18"/>
        <v>0</v>
      </c>
      <c r="N89">
        <f t="shared" si="18"/>
        <v>0</v>
      </c>
      <c r="P89" s="2" t="e">
        <f t="shared" ca="1" si="19"/>
        <v>#VALUE!</v>
      </c>
      <c r="Q89" t="str">
        <f t="shared" ca="1" si="20"/>
        <v/>
      </c>
      <c r="R89" t="s">
        <v>331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4"/>
        <v/>
      </c>
      <c r="C90" s="3">
        <f t="shared" ca="1" si="15"/>
        <v>0</v>
      </c>
      <c r="F90" s="7"/>
      <c r="G90" t="str">
        <f>IF(ISBLANK(K90),"",COUNTA($K$2:K90))</f>
        <v/>
      </c>
      <c r="H90" t="str">
        <f t="shared" si="16"/>
        <v/>
      </c>
      <c r="I90">
        <f t="shared" si="17"/>
        <v>0</v>
      </c>
      <c r="M90">
        <f t="shared" si="18"/>
        <v>0</v>
      </c>
      <c r="N90">
        <f t="shared" si="18"/>
        <v>0</v>
      </c>
      <c r="P90" s="2" t="e">
        <f t="shared" ca="1" si="19"/>
        <v>#VALUE!</v>
      </c>
      <c r="Q90" t="str">
        <f t="shared" ca="1" si="20"/>
        <v/>
      </c>
      <c r="R90" t="s">
        <v>325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4"/>
        <v/>
      </c>
      <c r="C91" s="3">
        <f t="shared" ca="1" si="15"/>
        <v>0</v>
      </c>
      <c r="F91" s="5"/>
      <c r="G91" t="str">
        <f>IF(ISBLANK(K91),"",COUNTA($K$2:K91))</f>
        <v/>
      </c>
      <c r="H91" t="str">
        <f t="shared" si="16"/>
        <v/>
      </c>
      <c r="I91">
        <f t="shared" si="17"/>
        <v>0</v>
      </c>
      <c r="M91">
        <f t="shared" si="18"/>
        <v>0</v>
      </c>
      <c r="N91">
        <f t="shared" si="18"/>
        <v>0</v>
      </c>
      <c r="P91" s="2" t="e">
        <f t="shared" ca="1" si="19"/>
        <v>#VALUE!</v>
      </c>
      <c r="Q91" t="str">
        <f t="shared" ca="1" si="20"/>
        <v/>
      </c>
      <c r="R91">
        <v>105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4"/>
        <v/>
      </c>
      <c r="C92" s="3">
        <f t="shared" ca="1" si="15"/>
        <v>0</v>
      </c>
      <c r="F92" s="7"/>
      <c r="G92" t="str">
        <f>IF(ISBLANK(K92),"",COUNTA($K$2:K92))</f>
        <v/>
      </c>
      <c r="H92" t="str">
        <f t="shared" si="16"/>
        <v/>
      </c>
      <c r="I92">
        <f t="shared" si="17"/>
        <v>0</v>
      </c>
      <c r="M92">
        <f t="shared" si="18"/>
        <v>0</v>
      </c>
      <c r="N92">
        <f t="shared" si="18"/>
        <v>0</v>
      </c>
      <c r="P92" s="2" t="e">
        <f t="shared" ca="1" si="19"/>
        <v>#VALUE!</v>
      </c>
      <c r="Q92" t="str">
        <f t="shared" ca="1" si="20"/>
        <v/>
      </c>
      <c r="R92" t="s">
        <v>381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4"/>
        <v/>
      </c>
      <c r="C93" s="3">
        <f t="shared" ca="1" si="15"/>
        <v>0</v>
      </c>
      <c r="F93" s="5"/>
      <c r="G93" t="str">
        <f>IF(ISBLANK(K93),"",COUNTA($K$2:K93))</f>
        <v/>
      </c>
      <c r="H93" t="str">
        <f t="shared" si="16"/>
        <v/>
      </c>
      <c r="I93">
        <f t="shared" si="17"/>
        <v>0</v>
      </c>
      <c r="M93">
        <f t="shared" si="18"/>
        <v>0</v>
      </c>
      <c r="N93">
        <f t="shared" si="18"/>
        <v>0</v>
      </c>
      <c r="P93" s="2" t="e">
        <f t="shared" ca="1" si="19"/>
        <v>#VALUE!</v>
      </c>
      <c r="Q93" t="str">
        <f t="shared" ca="1" si="20"/>
        <v/>
      </c>
      <c r="R93" t="s">
        <v>342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4"/>
        <v/>
      </c>
      <c r="C94" s="3">
        <f t="shared" ca="1" si="15"/>
        <v>0</v>
      </c>
      <c r="F94" s="7"/>
      <c r="G94" t="str">
        <f>IF(ISBLANK(K94),"",COUNTA($K$2:K94))</f>
        <v/>
      </c>
      <c r="H94" t="str">
        <f t="shared" si="16"/>
        <v/>
      </c>
      <c r="I94">
        <f t="shared" si="17"/>
        <v>0</v>
      </c>
      <c r="M94">
        <f t="shared" si="18"/>
        <v>0</v>
      </c>
      <c r="N94">
        <f t="shared" si="18"/>
        <v>0</v>
      </c>
      <c r="P94" s="2" t="e">
        <f t="shared" ca="1" si="19"/>
        <v>#VALUE!</v>
      </c>
      <c r="Q94" t="str">
        <f t="shared" ca="1" si="20"/>
        <v/>
      </c>
      <c r="R94" t="s">
        <v>47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4"/>
        <v/>
      </c>
      <c r="C95" s="3">
        <f t="shared" ca="1" si="15"/>
        <v>0</v>
      </c>
      <c r="F95" s="5"/>
      <c r="G95" t="str">
        <f>IF(ISBLANK(K95),"",COUNTA($K$2:K95))</f>
        <v/>
      </c>
      <c r="H95" t="str">
        <f t="shared" si="16"/>
        <v/>
      </c>
      <c r="I95">
        <f t="shared" si="17"/>
        <v>0</v>
      </c>
      <c r="M95">
        <f t="shared" si="18"/>
        <v>0</v>
      </c>
      <c r="N95">
        <f t="shared" si="18"/>
        <v>0</v>
      </c>
      <c r="P95" s="2" t="e">
        <f t="shared" ca="1" si="19"/>
        <v>#VALUE!</v>
      </c>
      <c r="Q95" t="str">
        <f t="shared" ca="1" si="20"/>
        <v/>
      </c>
      <c r="R95" t="s">
        <v>343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4"/>
        <v/>
      </c>
      <c r="C96" s="3">
        <f t="shared" ca="1" si="15"/>
        <v>0</v>
      </c>
      <c r="F96" s="7"/>
      <c r="G96" t="str">
        <f>IF(ISBLANK(K96),"",COUNTA($K$2:K96))</f>
        <v/>
      </c>
      <c r="H96" t="str">
        <f t="shared" si="16"/>
        <v/>
      </c>
      <c r="I96">
        <f t="shared" si="17"/>
        <v>0</v>
      </c>
      <c r="M96">
        <f t="shared" si="18"/>
        <v>0</v>
      </c>
      <c r="N96">
        <f t="shared" si="18"/>
        <v>0</v>
      </c>
      <c r="P96" s="2" t="e">
        <f t="shared" ca="1" si="19"/>
        <v>#VALUE!</v>
      </c>
      <c r="Q96" t="str">
        <f t="shared" ca="1" si="20"/>
        <v/>
      </c>
      <c r="R96" t="s">
        <v>48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4"/>
        <v/>
      </c>
      <c r="C97" s="3">
        <f t="shared" ca="1" si="15"/>
        <v>0</v>
      </c>
      <c r="F97" s="5"/>
      <c r="G97" t="str">
        <f>IF(ISBLANK(K97),"",COUNTA($K$2:K97))</f>
        <v/>
      </c>
      <c r="H97" t="str">
        <f t="shared" si="16"/>
        <v/>
      </c>
      <c r="I97">
        <f t="shared" si="17"/>
        <v>0</v>
      </c>
      <c r="M97">
        <f t="shared" si="18"/>
        <v>0</v>
      </c>
      <c r="N97">
        <f t="shared" si="18"/>
        <v>0</v>
      </c>
      <c r="P97" s="2" t="e">
        <f t="shared" ca="1" si="19"/>
        <v>#VALUE!</v>
      </c>
      <c r="Q97" t="str">
        <f t="shared" ca="1" si="20"/>
        <v/>
      </c>
      <c r="R97" t="s">
        <v>382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4"/>
        <v/>
      </c>
      <c r="C98" s="3">
        <f t="shared" ca="1" si="15"/>
        <v>0</v>
      </c>
      <c r="F98" s="7"/>
      <c r="G98" t="str">
        <f>IF(ISBLANK(K98),"",COUNTA($K$2:K98))</f>
        <v/>
      </c>
      <c r="H98" t="str">
        <f t="shared" si="16"/>
        <v/>
      </c>
      <c r="I98">
        <f t="shared" si="17"/>
        <v>0</v>
      </c>
      <c r="M98">
        <f t="shared" si="18"/>
        <v>0</v>
      </c>
      <c r="N98">
        <f t="shared" si="18"/>
        <v>0</v>
      </c>
      <c r="P98" s="2" t="e">
        <f t="shared" ca="1" si="19"/>
        <v>#VALUE!</v>
      </c>
      <c r="Q98" t="str">
        <f t="shared" ca="1" si="20"/>
        <v/>
      </c>
      <c r="R98" t="s">
        <v>327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4"/>
        <v/>
      </c>
      <c r="C99" s="3">
        <f t="shared" ca="1" si="15"/>
        <v>0</v>
      </c>
      <c r="F99" s="5"/>
      <c r="G99" t="str">
        <f>IF(ISBLANK(K99),"",COUNTA($K$2:K99))</f>
        <v/>
      </c>
      <c r="H99" t="str">
        <f t="shared" si="16"/>
        <v/>
      </c>
      <c r="I99">
        <f t="shared" si="17"/>
        <v>0</v>
      </c>
      <c r="M99">
        <f t="shared" si="18"/>
        <v>0</v>
      </c>
      <c r="N99">
        <f t="shared" si="18"/>
        <v>0</v>
      </c>
      <c r="P99" s="2" t="e">
        <f t="shared" ca="1" si="19"/>
        <v>#VALUE!</v>
      </c>
      <c r="Q99" t="str">
        <f t="shared" ca="1" si="20"/>
        <v/>
      </c>
      <c r="R99">
        <v>105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4"/>
        <v/>
      </c>
      <c r="C100" s="3">
        <f t="shared" ca="1" si="15"/>
        <v>0</v>
      </c>
      <c r="F100" s="7"/>
      <c r="G100" t="str">
        <f>IF(ISBLANK(K100),"",COUNTA($K$2:K100))</f>
        <v/>
      </c>
      <c r="H100" t="str">
        <f t="shared" si="16"/>
        <v/>
      </c>
      <c r="I100">
        <f t="shared" si="17"/>
        <v>0</v>
      </c>
      <c r="M100">
        <f t="shared" si="18"/>
        <v>0</v>
      </c>
      <c r="N100">
        <f t="shared" si="18"/>
        <v>0</v>
      </c>
      <c r="P100" s="2" t="e">
        <f t="shared" ca="1" si="19"/>
        <v>#VALUE!</v>
      </c>
      <c r="Q100" t="str">
        <f t="shared" ca="1" si="20"/>
        <v/>
      </c>
      <c r="R100" t="s">
        <v>328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4"/>
        <v/>
      </c>
      <c r="C101" s="3">
        <f t="shared" ca="1" si="15"/>
        <v>0</v>
      </c>
      <c r="F101" s="5"/>
      <c r="G101" t="str">
        <f>IF(ISBLANK(K101),"",COUNTA($K$2:K101))</f>
        <v/>
      </c>
      <c r="H101" t="str">
        <f t="shared" si="16"/>
        <v/>
      </c>
      <c r="I101">
        <f t="shared" si="17"/>
        <v>0</v>
      </c>
      <c r="M101">
        <f t="shared" si="18"/>
        <v>0</v>
      </c>
      <c r="N101">
        <f t="shared" si="18"/>
        <v>0</v>
      </c>
      <c r="P101" s="2" t="e">
        <f t="shared" ca="1" si="19"/>
        <v>#VALUE!</v>
      </c>
      <c r="Q101" t="str">
        <f t="shared" ca="1" si="20"/>
        <v/>
      </c>
      <c r="R101" t="s">
        <v>331</v>
      </c>
      <c r="W101" s="49"/>
    </row>
    <row r="102" spans="1:23" x14ac:dyDescent="0.25">
      <c r="A102">
        <f ca="1">IF($B$2=0,"",COUNTA($B$2:B102))</f>
        <v>101</v>
      </c>
      <c r="B102" s="3" t="str">
        <f t="shared" ca="1" si="14"/>
        <v/>
      </c>
      <c r="C102" s="3">
        <f t="shared" ca="1" si="15"/>
        <v>0</v>
      </c>
      <c r="F102" s="7"/>
      <c r="G102" t="str">
        <f>IF(ISBLANK(K102),"",COUNTA($K$2:K102))</f>
        <v/>
      </c>
      <c r="H102" t="str">
        <f t="shared" si="16"/>
        <v/>
      </c>
      <c r="I102">
        <f t="shared" si="17"/>
        <v>0</v>
      </c>
      <c r="M102">
        <f t="shared" si="18"/>
        <v>0</v>
      </c>
      <c r="N102">
        <f t="shared" si="18"/>
        <v>0</v>
      </c>
      <c r="P102" s="2" t="e">
        <f t="shared" ca="1" si="19"/>
        <v>#VALUE!</v>
      </c>
      <c r="Q102" t="str">
        <f t="shared" ca="1" si="20"/>
        <v/>
      </c>
      <c r="R102" t="s">
        <v>383</v>
      </c>
    </row>
    <row r="103" spans="1:23" ht="16.5" x14ac:dyDescent="0.25">
      <c r="A103">
        <f ca="1">IF($B$2=0,"",COUNTA($B$2:B103))</f>
        <v>102</v>
      </c>
      <c r="B103" s="3" t="str">
        <f t="shared" ca="1" si="14"/>
        <v/>
      </c>
      <c r="C103" s="3">
        <f t="shared" ca="1" si="15"/>
        <v>0</v>
      </c>
      <c r="F103" s="5"/>
      <c r="G103" t="str">
        <f>IF(ISBLANK(K103),"",COUNTA($K$2:K103))</f>
        <v/>
      </c>
      <c r="H103" t="str">
        <f t="shared" si="16"/>
        <v/>
      </c>
      <c r="I103">
        <f t="shared" si="17"/>
        <v>0</v>
      </c>
      <c r="M103">
        <f t="shared" si="18"/>
        <v>0</v>
      </c>
      <c r="N103">
        <f t="shared" si="18"/>
        <v>0</v>
      </c>
      <c r="P103" s="2" t="e">
        <f t="shared" ca="1" si="19"/>
        <v>#VALUE!</v>
      </c>
      <c r="Q103" t="str">
        <f t="shared" ca="1" si="20"/>
        <v/>
      </c>
      <c r="R103" t="s">
        <v>338</v>
      </c>
    </row>
    <row r="104" spans="1:23" x14ac:dyDescent="0.25">
      <c r="A104">
        <f ca="1">IF($B$2=0,"",COUNTA($B$2:B104))</f>
        <v>103</v>
      </c>
      <c r="B104" s="3" t="str">
        <f t="shared" ca="1" si="14"/>
        <v/>
      </c>
      <c r="C104" s="3">
        <f t="shared" ca="1" si="15"/>
        <v>0</v>
      </c>
      <c r="F104" s="7"/>
      <c r="G104" t="str">
        <f>IF(ISBLANK(K104),"",COUNTA($K$2:K104))</f>
        <v/>
      </c>
      <c r="H104" t="str">
        <f t="shared" si="16"/>
        <v/>
      </c>
      <c r="I104">
        <f t="shared" si="17"/>
        <v>0</v>
      </c>
      <c r="M104">
        <f t="shared" si="18"/>
        <v>0</v>
      </c>
      <c r="N104">
        <f t="shared" si="18"/>
        <v>0</v>
      </c>
      <c r="P104" s="2" t="e">
        <f t="shared" ca="1" si="19"/>
        <v>#VALUE!</v>
      </c>
      <c r="Q104" t="str">
        <f t="shared" ca="1" si="20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4"/>
        <v/>
      </c>
      <c r="C105" s="3">
        <f t="shared" ca="1" si="15"/>
        <v>0</v>
      </c>
      <c r="F105" s="5"/>
      <c r="G105" t="str">
        <f>IF(ISBLANK(K105),"",COUNTA($K$2:K105))</f>
        <v/>
      </c>
      <c r="H105" t="str">
        <f t="shared" si="16"/>
        <v/>
      </c>
      <c r="I105">
        <f t="shared" si="17"/>
        <v>0</v>
      </c>
      <c r="M105">
        <f t="shared" si="18"/>
        <v>0</v>
      </c>
      <c r="N105">
        <f t="shared" si="18"/>
        <v>0</v>
      </c>
      <c r="P105" s="2" t="e">
        <f t="shared" ca="1" si="19"/>
        <v>#VALUE!</v>
      </c>
      <c r="Q105" t="str">
        <f t="shared" ca="1" si="20"/>
        <v/>
      </c>
      <c r="R105" t="s">
        <v>339</v>
      </c>
    </row>
    <row r="106" spans="1:23" x14ac:dyDescent="0.25">
      <c r="A106">
        <f ca="1">IF($B$2=0,"",COUNTA($B$2:B106))</f>
        <v>105</v>
      </c>
      <c r="B106" s="3" t="str">
        <f t="shared" ca="1" si="14"/>
        <v/>
      </c>
      <c r="C106" s="3">
        <f t="shared" ref="C106:C169" ca="1" si="22">OFFSET(F106,(ROW()-1)*1-1,0)</f>
        <v>0</v>
      </c>
      <c r="F106" s="7"/>
      <c r="G106" t="str">
        <f>IF(ISBLANK(K106),"",COUNTA($K$2:K106))</f>
        <v/>
      </c>
      <c r="H106" t="str">
        <f t="shared" si="16"/>
        <v/>
      </c>
      <c r="I106">
        <f t="shared" si="17"/>
        <v>0</v>
      </c>
      <c r="M106">
        <f t="shared" si="18"/>
        <v>0</v>
      </c>
      <c r="N106">
        <f t="shared" si="18"/>
        <v>0</v>
      </c>
      <c r="P106" s="2" t="e">
        <f t="shared" ca="1" si="19"/>
        <v>#VALUE!</v>
      </c>
      <c r="Q106" t="str">
        <f t="shared" ca="1" si="20"/>
        <v/>
      </c>
      <c r="R106" t="s">
        <v>316</v>
      </c>
    </row>
    <row r="107" spans="1:23" ht="16.5" x14ac:dyDescent="0.25">
      <c r="A107">
        <f ca="1">IF($B$2=0,"",COUNTA($B$2:B107))</f>
        <v>106</v>
      </c>
      <c r="B107" s="3" t="str">
        <f t="shared" ca="1" si="14"/>
        <v/>
      </c>
      <c r="C107" s="3">
        <f t="shared" ca="1" si="22"/>
        <v>0</v>
      </c>
      <c r="F107" s="5"/>
      <c r="G107" t="str">
        <f>IF(ISBLANK(K107),"",COUNTA($K$2:K107))</f>
        <v/>
      </c>
      <c r="H107" t="str">
        <f t="shared" si="16"/>
        <v/>
      </c>
      <c r="I107">
        <f t="shared" si="17"/>
        <v>0</v>
      </c>
      <c r="M107">
        <f t="shared" si="18"/>
        <v>0</v>
      </c>
      <c r="N107">
        <f t="shared" si="18"/>
        <v>0</v>
      </c>
      <c r="P107" s="2" t="e">
        <f t="shared" ca="1" si="19"/>
        <v>#VALUE!</v>
      </c>
      <c r="Q107" t="str">
        <f t="shared" ca="1" si="20"/>
        <v/>
      </c>
      <c r="R107" t="s">
        <v>384</v>
      </c>
    </row>
    <row r="108" spans="1:23" x14ac:dyDescent="0.25">
      <c r="A108">
        <f ca="1">IF($B$2=0,"",COUNTA($B$2:B108))</f>
        <v>107</v>
      </c>
      <c r="B108" s="3" t="str">
        <f t="shared" ca="1" si="14"/>
        <v/>
      </c>
      <c r="C108" s="3">
        <f t="shared" ca="1" si="22"/>
        <v>0</v>
      </c>
      <c r="F108" s="7"/>
      <c r="G108" t="str">
        <f>IF(ISBLANK(K108),"",COUNTA($K$2:K108))</f>
        <v/>
      </c>
      <c r="H108" t="str">
        <f t="shared" si="16"/>
        <v/>
      </c>
      <c r="I108">
        <f t="shared" si="17"/>
        <v>0</v>
      </c>
      <c r="M108">
        <f t="shared" si="18"/>
        <v>0</v>
      </c>
      <c r="N108">
        <f t="shared" si="18"/>
        <v>0</v>
      </c>
      <c r="P108" s="2" t="e">
        <f t="shared" ca="1" si="19"/>
        <v>#VALUE!</v>
      </c>
      <c r="Q108" t="str">
        <f t="shared" ca="1" si="20"/>
        <v/>
      </c>
      <c r="R108" t="s">
        <v>327</v>
      </c>
    </row>
    <row r="109" spans="1:23" ht="16.5" x14ac:dyDescent="0.25">
      <c r="A109">
        <f ca="1">IF($B$2=0,"",COUNTA($B$2:B109))</f>
        <v>108</v>
      </c>
      <c r="B109" s="3" t="str">
        <f t="shared" ca="1" si="14"/>
        <v/>
      </c>
      <c r="C109" s="3">
        <f t="shared" ca="1" si="22"/>
        <v>0</v>
      </c>
      <c r="F109" s="5"/>
      <c r="G109" t="str">
        <f>IF(ISBLANK(K109),"",COUNTA($K$2:K109))</f>
        <v/>
      </c>
      <c r="H109" t="str">
        <f t="shared" si="16"/>
        <v/>
      </c>
      <c r="I109">
        <f t="shared" si="17"/>
        <v>0</v>
      </c>
      <c r="M109">
        <f t="shared" si="18"/>
        <v>0</v>
      </c>
      <c r="N109">
        <f t="shared" si="18"/>
        <v>0</v>
      </c>
      <c r="P109" s="2" t="e">
        <f t="shared" ca="1" si="19"/>
        <v>#VALUE!</v>
      </c>
      <c r="Q109" t="str">
        <f t="shared" ca="1" si="20"/>
        <v/>
      </c>
      <c r="R109" t="s">
        <v>316</v>
      </c>
    </row>
    <row r="110" spans="1:23" x14ac:dyDescent="0.25">
      <c r="A110">
        <f ca="1">IF($B$2=0,"",COUNTA($B$2:B110))</f>
        <v>109</v>
      </c>
      <c r="B110" s="3" t="str">
        <f t="shared" ca="1" si="14"/>
        <v/>
      </c>
      <c r="C110" s="3">
        <f t="shared" ca="1" si="22"/>
        <v>0</v>
      </c>
      <c r="F110" s="7"/>
      <c r="G110" t="str">
        <f>IF(ISBLANK(K110),"",COUNTA($K$2:K110))</f>
        <v/>
      </c>
      <c r="H110" t="str">
        <f t="shared" si="16"/>
        <v/>
      </c>
      <c r="I110">
        <f t="shared" si="17"/>
        <v>0</v>
      </c>
      <c r="M110">
        <f t="shared" si="18"/>
        <v>0</v>
      </c>
      <c r="N110">
        <f t="shared" si="18"/>
        <v>0</v>
      </c>
      <c r="P110" s="2" t="e">
        <f t="shared" ca="1" si="19"/>
        <v>#VALUE!</v>
      </c>
      <c r="Q110" t="str">
        <f t="shared" ca="1" si="20"/>
        <v/>
      </c>
      <c r="R110" t="s">
        <v>328</v>
      </c>
    </row>
    <row r="111" spans="1:23" ht="16.5" x14ac:dyDescent="0.25">
      <c r="A111">
        <f ca="1">IF($B$2=0,"",COUNTA($B$2:B111))</f>
        <v>110</v>
      </c>
      <c r="B111" s="3" t="str">
        <f t="shared" ca="1" si="14"/>
        <v/>
      </c>
      <c r="C111" s="3">
        <f t="shared" ca="1" si="22"/>
        <v>0</v>
      </c>
      <c r="F111" s="5"/>
      <c r="G111" t="str">
        <f>IF(ISBLANK(K111),"",COUNTA($K$2:K111))</f>
        <v/>
      </c>
      <c r="H111" t="str">
        <f t="shared" si="16"/>
        <v/>
      </c>
      <c r="I111">
        <f t="shared" si="17"/>
        <v>0</v>
      </c>
      <c r="M111">
        <f t="shared" si="18"/>
        <v>0</v>
      </c>
      <c r="N111">
        <f t="shared" si="18"/>
        <v>0</v>
      </c>
      <c r="P111" s="2" t="e">
        <f t="shared" ca="1" si="19"/>
        <v>#VALUE!</v>
      </c>
      <c r="Q111" t="str">
        <f t="shared" ca="1" si="20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4"/>
        <v/>
      </c>
      <c r="C112" s="3">
        <f t="shared" ca="1" si="22"/>
        <v>0</v>
      </c>
      <c r="F112" s="7"/>
      <c r="G112" t="str">
        <f>IF(ISBLANK(K112),"",COUNTA($K$2:K112))</f>
        <v/>
      </c>
      <c r="H112" t="str">
        <f t="shared" si="16"/>
        <v/>
      </c>
      <c r="I112">
        <f t="shared" si="17"/>
        <v>0</v>
      </c>
      <c r="M112">
        <f t="shared" si="18"/>
        <v>0</v>
      </c>
      <c r="N112">
        <f t="shared" si="18"/>
        <v>0</v>
      </c>
      <c r="P112" s="2" t="e">
        <f t="shared" ca="1" si="19"/>
        <v>#VALUE!</v>
      </c>
      <c r="Q112" t="str">
        <f t="shared" ca="1" si="20"/>
        <v/>
      </c>
      <c r="R112" t="s">
        <v>385</v>
      </c>
    </row>
    <row r="113" spans="1:18" ht="16.5" x14ac:dyDescent="0.25">
      <c r="A113">
        <f ca="1">IF($B$2=0,"",COUNTA($B$2:B113))</f>
        <v>112</v>
      </c>
      <c r="B113" s="3" t="str">
        <f t="shared" ca="1" si="14"/>
        <v/>
      </c>
      <c r="C113" s="3">
        <f t="shared" ca="1" si="22"/>
        <v>0</v>
      </c>
      <c r="F113" s="5"/>
      <c r="G113" t="str">
        <f>IF(ISBLANK(K113),"",COUNTA($K$2:K113))</f>
        <v/>
      </c>
      <c r="H113" t="str">
        <f t="shared" si="16"/>
        <v/>
      </c>
      <c r="I113">
        <f t="shared" si="17"/>
        <v>0</v>
      </c>
      <c r="M113">
        <f t="shared" si="18"/>
        <v>0</v>
      </c>
      <c r="N113">
        <f t="shared" si="18"/>
        <v>0</v>
      </c>
      <c r="P113" s="2" t="e">
        <f t="shared" ca="1" si="19"/>
        <v>#VALUE!</v>
      </c>
      <c r="Q113" t="str">
        <f t="shared" ca="1" si="20"/>
        <v/>
      </c>
      <c r="R113" t="s">
        <v>319</v>
      </c>
    </row>
    <row r="114" spans="1:18" x14ac:dyDescent="0.25">
      <c r="A114">
        <f ca="1">IF($B$2=0,"",COUNTA($B$2:B114))</f>
        <v>113</v>
      </c>
      <c r="B114" s="3" t="str">
        <f t="shared" ca="1" si="14"/>
        <v/>
      </c>
      <c r="C114" s="3">
        <f t="shared" ca="1" si="22"/>
        <v>0</v>
      </c>
      <c r="F114" s="7"/>
      <c r="G114" t="str">
        <f>IF(ISBLANK(K114),"",COUNTA($K$2:K114))</f>
        <v/>
      </c>
      <c r="H114" t="str">
        <f t="shared" si="16"/>
        <v/>
      </c>
      <c r="I114">
        <f t="shared" si="17"/>
        <v>0</v>
      </c>
      <c r="M114">
        <f t="shared" si="18"/>
        <v>0</v>
      </c>
      <c r="N114">
        <f t="shared" si="18"/>
        <v>0</v>
      </c>
      <c r="P114" s="2" t="e">
        <f t="shared" ca="1" si="19"/>
        <v>#VALUE!</v>
      </c>
      <c r="Q114" t="str">
        <f t="shared" ca="1" si="20"/>
        <v/>
      </c>
      <c r="R114" t="s">
        <v>326</v>
      </c>
    </row>
    <row r="115" spans="1:18" ht="16.5" x14ac:dyDescent="0.25">
      <c r="A115">
        <f ca="1">IF($B$2=0,"",COUNTA($B$2:B115))</f>
        <v>114</v>
      </c>
      <c r="B115" s="3" t="str">
        <f t="shared" ca="1" si="14"/>
        <v/>
      </c>
      <c r="C115" s="3">
        <f t="shared" ca="1" si="22"/>
        <v>0</v>
      </c>
      <c r="F115" s="5"/>
      <c r="G115" t="str">
        <f>IF(ISBLANK(K115),"",COUNTA($K$2:K115))</f>
        <v/>
      </c>
      <c r="H115" t="str">
        <f t="shared" si="16"/>
        <v/>
      </c>
      <c r="I115">
        <f t="shared" si="17"/>
        <v>0</v>
      </c>
      <c r="M115">
        <f t="shared" si="18"/>
        <v>0</v>
      </c>
      <c r="N115">
        <f t="shared" si="18"/>
        <v>0</v>
      </c>
      <c r="P115" s="2" t="e">
        <f t="shared" ca="1" si="19"/>
        <v>#VALUE!</v>
      </c>
      <c r="Q115" t="str">
        <f t="shared" ca="1" si="20"/>
        <v/>
      </c>
      <c r="R115" t="s">
        <v>320</v>
      </c>
    </row>
    <row r="116" spans="1:18" x14ac:dyDescent="0.25">
      <c r="A116">
        <f ca="1">IF($B$2=0,"",COUNTA($B$2:B116))</f>
        <v>115</v>
      </c>
      <c r="B116" s="3" t="str">
        <f t="shared" ca="1" si="14"/>
        <v/>
      </c>
      <c r="C116" s="3">
        <f t="shared" ca="1" si="22"/>
        <v>0</v>
      </c>
      <c r="F116" s="7"/>
      <c r="G116" t="str">
        <f>IF(ISBLANK(K116),"",COUNTA($K$2:K116))</f>
        <v/>
      </c>
      <c r="H116" t="str">
        <f t="shared" si="16"/>
        <v/>
      </c>
      <c r="I116">
        <f t="shared" si="17"/>
        <v>0</v>
      </c>
      <c r="M116">
        <f t="shared" si="18"/>
        <v>0</v>
      </c>
      <c r="N116">
        <f t="shared" si="18"/>
        <v>0</v>
      </c>
      <c r="P116" s="2" t="e">
        <f t="shared" ca="1" si="19"/>
        <v>#VALUE!</v>
      </c>
      <c r="Q116" t="str">
        <f t="shared" ca="1" si="20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4"/>
        <v/>
      </c>
      <c r="C117" s="3">
        <f t="shared" ca="1" si="22"/>
        <v>0</v>
      </c>
      <c r="F117" s="5"/>
      <c r="G117" t="str">
        <f>IF(ISBLANK(K117),"",COUNTA($K$2:K117))</f>
        <v/>
      </c>
      <c r="H117" t="str">
        <f t="shared" si="16"/>
        <v/>
      </c>
      <c r="I117">
        <f t="shared" si="17"/>
        <v>0</v>
      </c>
      <c r="M117">
        <f t="shared" si="18"/>
        <v>0</v>
      </c>
      <c r="N117">
        <f t="shared" si="18"/>
        <v>0</v>
      </c>
      <c r="P117" s="2" t="e">
        <f t="shared" ca="1" si="19"/>
        <v>#VALUE!</v>
      </c>
      <c r="Q117" t="str">
        <f t="shared" ca="1" si="20"/>
        <v/>
      </c>
      <c r="R117" t="s">
        <v>386</v>
      </c>
    </row>
    <row r="118" spans="1:18" x14ac:dyDescent="0.25">
      <c r="A118">
        <f ca="1">IF($B$2=0,"",COUNTA($B$2:B118))</f>
        <v>117</v>
      </c>
      <c r="B118" s="3" t="str">
        <f t="shared" ca="1" si="14"/>
        <v/>
      </c>
      <c r="C118" s="3">
        <f t="shared" ca="1" si="22"/>
        <v>0</v>
      </c>
      <c r="F118" s="7"/>
      <c r="G118" t="str">
        <f>IF(ISBLANK(K118),"",COUNTA($K$2:K118))</f>
        <v/>
      </c>
      <c r="H118" t="str">
        <f t="shared" si="16"/>
        <v/>
      </c>
      <c r="I118">
        <f t="shared" si="17"/>
        <v>0</v>
      </c>
      <c r="M118">
        <f t="shared" si="18"/>
        <v>0</v>
      </c>
      <c r="N118">
        <f t="shared" si="18"/>
        <v>0</v>
      </c>
      <c r="P118" s="2" t="e">
        <f t="shared" ca="1" si="19"/>
        <v>#VALUE!</v>
      </c>
      <c r="Q118" t="str">
        <f t="shared" ca="1" si="20"/>
        <v/>
      </c>
      <c r="R118" t="s">
        <v>372</v>
      </c>
    </row>
    <row r="119" spans="1:18" ht="16.5" x14ac:dyDescent="0.25">
      <c r="A119">
        <f ca="1">IF($B$2=0,"",COUNTA($B$2:B119))</f>
        <v>118</v>
      </c>
      <c r="B119" s="3" t="str">
        <f t="shared" ca="1" si="14"/>
        <v/>
      </c>
      <c r="C119" s="3">
        <f t="shared" ca="1" si="22"/>
        <v>0</v>
      </c>
      <c r="F119" s="5"/>
      <c r="G119" t="str">
        <f>IF(ISBLANK(K119),"",COUNTA($K$2:K119))</f>
        <v/>
      </c>
      <c r="H119" t="str">
        <f t="shared" si="16"/>
        <v/>
      </c>
      <c r="I119">
        <f t="shared" si="17"/>
        <v>0</v>
      </c>
      <c r="M119">
        <f t="shared" si="18"/>
        <v>0</v>
      </c>
      <c r="N119">
        <f t="shared" si="18"/>
        <v>0</v>
      </c>
      <c r="P119" s="2" t="e">
        <f t="shared" ca="1" si="19"/>
        <v>#VALUE!</v>
      </c>
      <c r="Q119" t="str">
        <f t="shared" ca="1" si="20"/>
        <v/>
      </c>
      <c r="R119" t="s">
        <v>50</v>
      </c>
    </row>
    <row r="120" spans="1:18" x14ac:dyDescent="0.25">
      <c r="A120">
        <f ca="1">IF($B$2=0,"",COUNTA($B$2:B120))</f>
        <v>119</v>
      </c>
      <c r="B120" s="3" t="str">
        <f t="shared" ca="1" si="14"/>
        <v/>
      </c>
      <c r="C120" s="3">
        <f t="shared" ca="1" si="22"/>
        <v>0</v>
      </c>
      <c r="F120" s="7"/>
      <c r="G120" t="str">
        <f>IF(ISBLANK(K120),"",COUNTA($K$2:K120))</f>
        <v/>
      </c>
      <c r="H120" t="str">
        <f t="shared" si="16"/>
        <v/>
      </c>
      <c r="I120">
        <f t="shared" si="17"/>
        <v>0</v>
      </c>
      <c r="M120">
        <f t="shared" si="18"/>
        <v>0</v>
      </c>
      <c r="N120">
        <f t="shared" si="18"/>
        <v>0</v>
      </c>
      <c r="P120" s="2" t="e">
        <f t="shared" ca="1" si="19"/>
        <v>#VALUE!</v>
      </c>
      <c r="Q120" t="str">
        <f t="shared" ca="1" si="20"/>
        <v/>
      </c>
      <c r="R120" t="s">
        <v>373</v>
      </c>
    </row>
    <row r="121" spans="1:18" ht="16.5" x14ac:dyDescent="0.25">
      <c r="A121">
        <f ca="1">IF($B$2=0,"",COUNTA($B$2:B121))</f>
        <v>120</v>
      </c>
      <c r="B121" s="3" t="str">
        <f t="shared" ca="1" si="14"/>
        <v/>
      </c>
      <c r="C121" s="3">
        <f t="shared" ca="1" si="22"/>
        <v>0</v>
      </c>
      <c r="F121" s="5"/>
      <c r="G121" t="str">
        <f>IF(ISBLANK(K121),"",COUNTA($K$2:K121))</f>
        <v/>
      </c>
      <c r="H121" t="str">
        <f t="shared" si="16"/>
        <v/>
      </c>
      <c r="I121">
        <f t="shared" si="17"/>
        <v>0</v>
      </c>
      <c r="M121">
        <f t="shared" si="18"/>
        <v>0</v>
      </c>
      <c r="N121">
        <f t="shared" si="18"/>
        <v>0</v>
      </c>
      <c r="P121" s="2" t="e">
        <f t="shared" ca="1" si="19"/>
        <v>#VALUE!</v>
      </c>
      <c r="Q121" t="str">
        <f t="shared" ca="1" si="20"/>
        <v/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4"/>
        <v/>
      </c>
      <c r="C122" s="3">
        <f t="shared" ca="1" si="22"/>
        <v>0</v>
      </c>
      <c r="F122" s="7"/>
      <c r="G122" t="str">
        <f>IF(ISBLANK(K122),"",COUNTA($K$2:K122))</f>
        <v/>
      </c>
      <c r="H122" t="str">
        <f t="shared" si="16"/>
        <v/>
      </c>
      <c r="I122">
        <f t="shared" si="17"/>
        <v>0</v>
      </c>
      <c r="M122">
        <f t="shared" si="18"/>
        <v>0</v>
      </c>
      <c r="N122">
        <f t="shared" si="18"/>
        <v>0</v>
      </c>
      <c r="P122" s="2" t="e">
        <f t="shared" ca="1" si="19"/>
        <v>#VALUE!</v>
      </c>
      <c r="Q122" t="str">
        <f t="shared" ca="1" si="20"/>
        <v/>
      </c>
      <c r="R122" t="s">
        <v>387</v>
      </c>
    </row>
    <row r="123" spans="1:18" ht="16.5" x14ac:dyDescent="0.25">
      <c r="A123">
        <f ca="1">IF($B$2=0,"",COUNTA($B$2:B123))</f>
        <v>122</v>
      </c>
      <c r="B123" s="3" t="str">
        <f t="shared" ca="1" si="14"/>
        <v/>
      </c>
      <c r="C123" s="3">
        <f t="shared" ca="1" si="22"/>
        <v>0</v>
      </c>
      <c r="F123" s="5"/>
      <c r="G123" t="str">
        <f>IF(ISBLANK(K123),"",COUNTA($K$2:K123))</f>
        <v/>
      </c>
      <c r="H123" t="str">
        <f t="shared" si="16"/>
        <v/>
      </c>
      <c r="I123">
        <f t="shared" si="17"/>
        <v>0</v>
      </c>
      <c r="M123">
        <f t="shared" si="18"/>
        <v>0</v>
      </c>
      <c r="N123">
        <f t="shared" si="18"/>
        <v>0</v>
      </c>
      <c r="P123" s="2" t="e">
        <f t="shared" ca="1" si="19"/>
        <v>#VALUE!</v>
      </c>
      <c r="Q123" t="str">
        <f t="shared" ca="1" si="20"/>
        <v/>
      </c>
      <c r="R123" t="s">
        <v>333</v>
      </c>
    </row>
    <row r="124" spans="1:18" x14ac:dyDescent="0.25">
      <c r="A124">
        <f ca="1">IF($B$2=0,"",COUNTA($B$2:B124))</f>
        <v>123</v>
      </c>
      <c r="B124" s="3" t="str">
        <f t="shared" ca="1" si="14"/>
        <v/>
      </c>
      <c r="C124" s="3">
        <f t="shared" ca="1" si="22"/>
        <v>0</v>
      </c>
      <c r="F124" s="7"/>
      <c r="G124" t="str">
        <f>IF(ISBLANK(K124),"",COUNTA($K$2:K124))</f>
        <v/>
      </c>
      <c r="H124" t="str">
        <f t="shared" si="16"/>
        <v/>
      </c>
      <c r="I124">
        <f t="shared" si="17"/>
        <v>0</v>
      </c>
      <c r="M124">
        <f t="shared" si="18"/>
        <v>0</v>
      </c>
      <c r="N124">
        <f t="shared" si="18"/>
        <v>0</v>
      </c>
      <c r="P124" s="2" t="e">
        <f t="shared" ca="1" si="19"/>
        <v>#VALUE!</v>
      </c>
      <c r="Q124" t="str">
        <f t="shared" ca="1" si="20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4"/>
        <v/>
      </c>
      <c r="C125" s="3">
        <f t="shared" ca="1" si="22"/>
        <v>0</v>
      </c>
      <c r="F125" s="5"/>
      <c r="G125" t="str">
        <f>IF(ISBLANK(K125),"",COUNTA($K$2:K125))</f>
        <v/>
      </c>
      <c r="H125" t="str">
        <f t="shared" si="16"/>
        <v/>
      </c>
      <c r="I125">
        <f t="shared" si="17"/>
        <v>0</v>
      </c>
      <c r="M125">
        <f t="shared" si="18"/>
        <v>0</v>
      </c>
      <c r="N125">
        <f t="shared" si="18"/>
        <v>0</v>
      </c>
      <c r="P125" s="2" t="e">
        <f t="shared" ca="1" si="19"/>
        <v>#VALUE!</v>
      </c>
      <c r="Q125" t="str">
        <f t="shared" ca="1" si="20"/>
        <v/>
      </c>
      <c r="R125" t="s">
        <v>334</v>
      </c>
    </row>
    <row r="126" spans="1:18" x14ac:dyDescent="0.25">
      <c r="A126">
        <f ca="1">IF($B$2=0,"",COUNTA($B$2:B126))</f>
        <v>125</v>
      </c>
      <c r="B126" s="3" t="str">
        <f t="shared" ca="1" si="14"/>
        <v/>
      </c>
      <c r="C126" s="3">
        <f t="shared" ca="1" si="22"/>
        <v>0</v>
      </c>
      <c r="F126" s="7"/>
      <c r="G126" t="str">
        <f>IF(ISBLANK(K126),"",COUNTA($K$2:K126))</f>
        <v/>
      </c>
      <c r="H126" t="str">
        <f t="shared" si="16"/>
        <v/>
      </c>
      <c r="I126">
        <f t="shared" si="17"/>
        <v>0</v>
      </c>
      <c r="M126">
        <f t="shared" si="18"/>
        <v>0</v>
      </c>
      <c r="N126">
        <f t="shared" si="18"/>
        <v>0</v>
      </c>
      <c r="P126" s="2" t="e">
        <f t="shared" ca="1" si="19"/>
        <v>#VALUE!</v>
      </c>
      <c r="Q126" t="str">
        <f t="shared" ca="1" si="20"/>
        <v/>
      </c>
      <c r="R126" t="s">
        <v>337</v>
      </c>
    </row>
    <row r="127" spans="1:18" ht="16.5" x14ac:dyDescent="0.25">
      <c r="A127">
        <f ca="1">IF($B$2=0,"",COUNTA($B$2:B127))</f>
        <v>126</v>
      </c>
      <c r="B127" s="3" t="str">
        <f t="shared" ca="1" si="14"/>
        <v/>
      </c>
      <c r="C127" s="3">
        <f t="shared" ca="1" si="22"/>
        <v>0</v>
      </c>
      <c r="F127" s="5"/>
      <c r="G127" t="str">
        <f>IF(ISBLANK(K127),"",COUNTA($K$2:K127))</f>
        <v/>
      </c>
      <c r="H127" t="str">
        <f t="shared" si="16"/>
        <v/>
      </c>
      <c r="I127">
        <f t="shared" si="17"/>
        <v>0</v>
      </c>
      <c r="M127">
        <f t="shared" si="18"/>
        <v>0</v>
      </c>
      <c r="N127">
        <f t="shared" si="18"/>
        <v>0</v>
      </c>
      <c r="P127" s="2" t="e">
        <f t="shared" ca="1" si="19"/>
        <v>#VALUE!</v>
      </c>
      <c r="Q127" t="str">
        <f t="shared" ca="1" si="20"/>
        <v/>
      </c>
      <c r="R127" t="s">
        <v>388</v>
      </c>
    </row>
    <row r="128" spans="1:18" x14ac:dyDescent="0.25">
      <c r="A128">
        <f ca="1">IF($B$2=0,"",COUNTA($B$2:B128))</f>
        <v>127</v>
      </c>
      <c r="B128" s="3" t="str">
        <f t="shared" ca="1" si="14"/>
        <v/>
      </c>
      <c r="C128" s="3">
        <f t="shared" ca="1" si="22"/>
        <v>0</v>
      </c>
      <c r="F128" s="7"/>
      <c r="G128" t="str">
        <f>IF(ISBLANK(K128),"",COUNTA($K$2:K128))</f>
        <v/>
      </c>
      <c r="H128" t="str">
        <f t="shared" si="16"/>
        <v/>
      </c>
      <c r="I128">
        <f t="shared" si="17"/>
        <v>0</v>
      </c>
      <c r="M128">
        <f t="shared" si="18"/>
        <v>0</v>
      </c>
      <c r="N128">
        <f t="shared" si="18"/>
        <v>0</v>
      </c>
      <c r="P128" s="2" t="e">
        <f t="shared" ca="1" si="19"/>
        <v>#VALUE!</v>
      </c>
      <c r="Q128" t="str">
        <f t="shared" ca="1" si="20"/>
        <v/>
      </c>
      <c r="R128" t="s">
        <v>321</v>
      </c>
    </row>
    <row r="129" spans="1:18" ht="16.5" x14ac:dyDescent="0.25">
      <c r="A129">
        <f ca="1">IF($B$2=0,"",COUNTA($B$2:B129))</f>
        <v>128</v>
      </c>
      <c r="B129" s="3" t="str">
        <f t="shared" ca="1" si="14"/>
        <v/>
      </c>
      <c r="C129" s="3">
        <f t="shared" ca="1" si="22"/>
        <v>0</v>
      </c>
      <c r="F129" s="5"/>
      <c r="G129" t="str">
        <f>IF(ISBLANK(K129),"",COUNTA($K$2:K129))</f>
        <v/>
      </c>
      <c r="H129" t="str">
        <f t="shared" si="16"/>
        <v/>
      </c>
      <c r="I129">
        <f t="shared" si="17"/>
        <v>0</v>
      </c>
      <c r="M129">
        <f t="shared" si="18"/>
        <v>0</v>
      </c>
      <c r="N129">
        <f t="shared" si="18"/>
        <v>0</v>
      </c>
      <c r="P129" s="2" t="e">
        <f t="shared" ca="1" si="19"/>
        <v>#VALUE!</v>
      </c>
      <c r="Q129" t="str">
        <f t="shared" ca="1" si="20"/>
        <v/>
      </c>
      <c r="R129" t="s">
        <v>49</v>
      </c>
    </row>
    <row r="130" spans="1:18" x14ac:dyDescent="0.25">
      <c r="A130">
        <f ca="1">IF($B$2=0,"",COUNTA($B$2:B130))</f>
        <v>129</v>
      </c>
      <c r="B130" s="3" t="str">
        <f t="shared" ref="B130:B193" ca="1" si="23">UPPER(OFFSET(F129,(ROW()-1)*1-1,0))</f>
        <v/>
      </c>
      <c r="C130" s="3">
        <f t="shared" ca="1" si="22"/>
        <v>0</v>
      </c>
      <c r="F130" s="7"/>
      <c r="G130" t="str">
        <f>IF(ISBLANK(K130),"",COUNTA($K$2:K130))</f>
        <v/>
      </c>
      <c r="H130" t="str">
        <f t="shared" ref="H130:H193" si="24">IF(ISBLANK(K130),"",IF(ISNUMBER(SEARCH("+",K130)),LEFT(K130,SEARCH("+",K130,1)-1),LEFT(K130,SEARCH("-",K130,1)-1)))</f>
        <v/>
      </c>
      <c r="I130">
        <f t="shared" ref="I130:I193" si="25">IF(VALUE(M130)&gt;0,-20,IF(VALUE(M130)&gt;VALUE(N130),-20,M130))</f>
        <v>0</v>
      </c>
      <c r="M130">
        <f t="shared" ref="M130:N193" si="26">IF(ISBLANK(K130),0,IF(ISNUMBER(SEARCH("+",K130)),RIGHT(K130,LEN(K130)-SEARCH("+",K130,1)),RIGHT(K130,LEN(K130)-SEARCH("-",K130,1)+1)))</f>
        <v>0</v>
      </c>
      <c r="N130">
        <f t="shared" si="26"/>
        <v>0</v>
      </c>
      <c r="P130" s="2" t="e">
        <f t="shared" ca="1" si="19"/>
        <v>#VALUE!</v>
      </c>
      <c r="Q130" t="str">
        <f t="shared" ca="1" si="20"/>
        <v/>
      </c>
      <c r="R130" t="s">
        <v>323</v>
      </c>
    </row>
    <row r="131" spans="1:18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2"/>
        <v>0</v>
      </c>
      <c r="F131" s="5"/>
      <c r="G131" t="str">
        <f>IF(ISBLANK(K131),"",COUNTA($K$2:K131))</f>
        <v/>
      </c>
      <c r="H131" t="str">
        <f t="shared" si="24"/>
        <v/>
      </c>
      <c r="I131">
        <f t="shared" si="25"/>
        <v>0</v>
      </c>
      <c r="M131">
        <f t="shared" si="26"/>
        <v>0</v>
      </c>
      <c r="N131">
        <f t="shared" si="26"/>
        <v>0</v>
      </c>
      <c r="P131" s="2" t="e">
        <f t="shared" ref="P131:P169" ca="1" si="27">IF(ISBLANK(Q131),0,IF(ISNUMBER(SEARCH(" ",Q131)),RIGHT(Q131,LEN(Q131)-SEARCH(" ",Q131,1)),RIGHT(Q131,LEN(Q131)-SEARCH("-",Q131,1)+1)))</f>
        <v>#VALUE!</v>
      </c>
      <c r="Q131" t="str">
        <f t="shared" ref="Q131:Q169" ca="1" si="28">UPPER(OFFSET(R130,(ROW()-1)*4,0))</f>
        <v/>
      </c>
      <c r="R131" t="s">
        <v>50</v>
      </c>
    </row>
    <row r="132" spans="1:18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2"/>
        <v>0</v>
      </c>
      <c r="F132" s="7"/>
      <c r="G132" t="str">
        <f>IF(ISBLANK(K132),"",COUNTA($K$2:K132))</f>
        <v/>
      </c>
      <c r="H132" t="str">
        <f t="shared" si="24"/>
        <v/>
      </c>
      <c r="I132">
        <f t="shared" si="25"/>
        <v>0</v>
      </c>
      <c r="M132">
        <f t="shared" si="26"/>
        <v>0</v>
      </c>
      <c r="N132">
        <f t="shared" si="26"/>
        <v>0</v>
      </c>
      <c r="P132" s="2" t="e">
        <f t="shared" ca="1" si="27"/>
        <v>#VALUE!</v>
      </c>
      <c r="Q132" t="str">
        <f t="shared" ca="1" si="28"/>
        <v/>
      </c>
      <c r="R132" t="s">
        <v>389</v>
      </c>
    </row>
    <row r="133" spans="1:18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2"/>
        <v>0</v>
      </c>
      <c r="F133" s="5"/>
      <c r="G133" t="str">
        <f>IF(ISBLANK(K133),"",COUNTA($K$2:K133))</f>
        <v/>
      </c>
      <c r="H133" t="str">
        <f t="shared" si="24"/>
        <v/>
      </c>
      <c r="I133">
        <f t="shared" si="25"/>
        <v>0</v>
      </c>
      <c r="M133">
        <f t="shared" si="26"/>
        <v>0</v>
      </c>
      <c r="N133">
        <f t="shared" si="26"/>
        <v>0</v>
      </c>
      <c r="P133" s="2" t="e">
        <f t="shared" ca="1" si="27"/>
        <v>#VALUE!</v>
      </c>
      <c r="Q133" t="str">
        <f t="shared" ca="1" si="28"/>
        <v/>
      </c>
      <c r="R133" t="s">
        <v>327</v>
      </c>
    </row>
    <row r="134" spans="1:18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2"/>
        <v>0</v>
      </c>
      <c r="F134" s="7"/>
      <c r="G134" t="str">
        <f>IF(ISBLANK(K134),"",COUNTA($K$2:K134))</f>
        <v/>
      </c>
      <c r="H134" t="str">
        <f t="shared" si="24"/>
        <v/>
      </c>
      <c r="I134">
        <f t="shared" si="25"/>
        <v>0</v>
      </c>
      <c r="M134">
        <f t="shared" si="26"/>
        <v>0</v>
      </c>
      <c r="N134">
        <f t="shared" si="26"/>
        <v>0</v>
      </c>
      <c r="P134" s="2" t="e">
        <f t="shared" ca="1" si="27"/>
        <v>#VALUE!</v>
      </c>
      <c r="Q134" t="str">
        <f t="shared" ca="1" si="28"/>
        <v/>
      </c>
      <c r="R134" t="s">
        <v>47</v>
      </c>
    </row>
    <row r="135" spans="1:18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2"/>
        <v>0</v>
      </c>
      <c r="F135" s="5"/>
      <c r="G135" t="str">
        <f>IF(ISBLANK(K135),"",COUNTA($K$2:K135))</f>
        <v/>
      </c>
      <c r="H135" t="str">
        <f t="shared" si="24"/>
        <v/>
      </c>
      <c r="I135">
        <f t="shared" si="25"/>
        <v>0</v>
      </c>
      <c r="M135">
        <f t="shared" si="26"/>
        <v>0</v>
      </c>
      <c r="N135">
        <f t="shared" si="26"/>
        <v>0</v>
      </c>
      <c r="P135" s="2" t="e">
        <f t="shared" ca="1" si="27"/>
        <v>#VALUE!</v>
      </c>
      <c r="Q135" t="str">
        <f t="shared" ca="1" si="28"/>
        <v/>
      </c>
      <c r="R135" t="s">
        <v>328</v>
      </c>
    </row>
    <row r="136" spans="1:18" x14ac:dyDescent="0.25">
      <c r="A136">
        <f ca="1">IF($B$2=0,"",COUNTA($B$2:B136))</f>
        <v>135</v>
      </c>
      <c r="B136" s="3" t="str">
        <f t="shared" ca="1" si="23"/>
        <v/>
      </c>
      <c r="C136" s="3">
        <f t="shared" ca="1" si="22"/>
        <v>0</v>
      </c>
      <c r="F136" s="7"/>
      <c r="G136" t="str">
        <f>IF(ISBLANK(K136),"",COUNTA($K$2:K136))</f>
        <v/>
      </c>
      <c r="H136" t="str">
        <f t="shared" si="24"/>
        <v/>
      </c>
      <c r="I136">
        <f t="shared" si="25"/>
        <v>0</v>
      </c>
      <c r="M136">
        <f t="shared" si="26"/>
        <v>0</v>
      </c>
      <c r="N136">
        <f t="shared" si="26"/>
        <v>0</v>
      </c>
      <c r="P136" s="2" t="e">
        <f t="shared" ca="1" si="27"/>
        <v>#VALUE!</v>
      </c>
      <c r="Q136" t="str">
        <f t="shared" ca="1" si="28"/>
        <v/>
      </c>
      <c r="R136" t="s">
        <v>48</v>
      </c>
    </row>
    <row r="137" spans="1:18" ht="16.5" x14ac:dyDescent="0.25">
      <c r="A137">
        <f ca="1">IF($B$2=0,"",COUNTA($B$2:B137))</f>
        <v>136</v>
      </c>
      <c r="B137" s="3" t="str">
        <f t="shared" ca="1" si="23"/>
        <v/>
      </c>
      <c r="C137" s="3">
        <f t="shared" ca="1" si="22"/>
        <v>0</v>
      </c>
      <c r="F137" s="5"/>
      <c r="G137" t="str">
        <f>IF(ISBLANK(K137),"",COUNTA($K$2:K137))</f>
        <v/>
      </c>
      <c r="H137" t="str">
        <f t="shared" si="24"/>
        <v/>
      </c>
      <c r="I137">
        <f t="shared" si="25"/>
        <v>0</v>
      </c>
      <c r="M137">
        <f t="shared" si="26"/>
        <v>0</v>
      </c>
      <c r="N137">
        <f t="shared" si="26"/>
        <v>0</v>
      </c>
      <c r="P137" s="2" t="e">
        <f t="shared" ca="1" si="27"/>
        <v>#VALUE!</v>
      </c>
      <c r="Q137" t="str">
        <f t="shared" ca="1" si="28"/>
        <v/>
      </c>
      <c r="R137" t="s">
        <v>390</v>
      </c>
    </row>
    <row r="138" spans="1:18" x14ac:dyDescent="0.25">
      <c r="A138">
        <f ca="1">IF($B$2=0,"",COUNTA($B$2:B138))</f>
        <v>137</v>
      </c>
      <c r="B138" s="3" t="str">
        <f t="shared" ca="1" si="23"/>
        <v/>
      </c>
      <c r="C138" s="3">
        <f t="shared" ca="1" si="22"/>
        <v>0</v>
      </c>
      <c r="F138" s="7"/>
      <c r="G138" t="str">
        <f>IF(ISBLANK(K138),"",COUNTA($K$2:K138))</f>
        <v/>
      </c>
      <c r="H138" t="str">
        <f t="shared" si="24"/>
        <v/>
      </c>
      <c r="I138">
        <f t="shared" si="25"/>
        <v>0</v>
      </c>
      <c r="M138">
        <f t="shared" si="26"/>
        <v>0</v>
      </c>
      <c r="N138">
        <f t="shared" si="26"/>
        <v>0</v>
      </c>
      <c r="P138" s="2" t="e">
        <f t="shared" ca="1" si="27"/>
        <v>#VALUE!</v>
      </c>
      <c r="Q138" t="str">
        <f t="shared" ca="1" si="28"/>
        <v/>
      </c>
      <c r="R138" t="s">
        <v>319</v>
      </c>
    </row>
    <row r="139" spans="1:18" ht="16.5" x14ac:dyDescent="0.25">
      <c r="A139">
        <f ca="1">IF($B$2=0,"",COUNTA($B$2:B139))</f>
        <v>138</v>
      </c>
      <c r="B139" s="3" t="str">
        <f t="shared" ca="1" si="23"/>
        <v/>
      </c>
      <c r="C139" s="3">
        <f t="shared" ca="1" si="22"/>
        <v>0</v>
      </c>
      <c r="F139" s="5"/>
      <c r="G139" t="str">
        <f>IF(ISBLANK(K139),"",COUNTA($K$2:K139))</f>
        <v/>
      </c>
      <c r="H139" t="str">
        <f t="shared" si="24"/>
        <v/>
      </c>
      <c r="I139">
        <f t="shared" si="25"/>
        <v>0</v>
      </c>
      <c r="M139">
        <f t="shared" si="26"/>
        <v>0</v>
      </c>
      <c r="N139">
        <f t="shared" si="26"/>
        <v>0</v>
      </c>
      <c r="P139" s="2" t="e">
        <f t="shared" ca="1" si="27"/>
        <v>#VALUE!</v>
      </c>
      <c r="Q139" t="str">
        <f t="shared" ca="1" si="28"/>
        <v/>
      </c>
      <c r="R139" t="s">
        <v>47</v>
      </c>
    </row>
    <row r="140" spans="1:18" x14ac:dyDescent="0.25">
      <c r="A140">
        <f ca="1">IF($B$2=0,"",COUNTA($B$2:B140))</f>
        <v>139</v>
      </c>
      <c r="B140" s="3" t="str">
        <f t="shared" ca="1" si="23"/>
        <v/>
      </c>
      <c r="C140" s="3">
        <f t="shared" ca="1" si="22"/>
        <v>0</v>
      </c>
      <c r="F140" s="7"/>
      <c r="G140" t="str">
        <f>IF(ISBLANK(K140),"",COUNTA($K$2:K140))</f>
        <v/>
      </c>
      <c r="H140" t="str">
        <f t="shared" si="24"/>
        <v/>
      </c>
      <c r="I140">
        <f t="shared" si="25"/>
        <v>0</v>
      </c>
      <c r="M140">
        <f t="shared" si="26"/>
        <v>0</v>
      </c>
      <c r="N140">
        <f t="shared" si="26"/>
        <v>0</v>
      </c>
      <c r="P140" s="2" t="e">
        <f t="shared" ca="1" si="27"/>
        <v>#VALUE!</v>
      </c>
      <c r="Q140" t="str">
        <f t="shared" ca="1" si="28"/>
        <v/>
      </c>
      <c r="R140" t="s">
        <v>320</v>
      </c>
    </row>
    <row r="141" spans="1:18" ht="16.5" x14ac:dyDescent="0.25">
      <c r="A141">
        <f ca="1">IF($B$2=0,"",COUNTA($B$2:B141))</f>
        <v>140</v>
      </c>
      <c r="B141" s="3" t="str">
        <f t="shared" ca="1" si="23"/>
        <v/>
      </c>
      <c r="C141" s="3">
        <f t="shared" ca="1" si="22"/>
        <v>0</v>
      </c>
      <c r="F141" s="5"/>
      <c r="G141" t="str">
        <f>IF(ISBLANK(K141),"",COUNTA($K$2:K141))</f>
        <v/>
      </c>
      <c r="H141" t="str">
        <f t="shared" si="24"/>
        <v/>
      </c>
      <c r="I141">
        <f t="shared" si="25"/>
        <v>0</v>
      </c>
      <c r="M141">
        <f t="shared" si="26"/>
        <v>0</v>
      </c>
      <c r="N141">
        <f t="shared" si="26"/>
        <v>0</v>
      </c>
      <c r="P141" s="2" t="e">
        <f t="shared" ca="1" si="27"/>
        <v>#VALUE!</v>
      </c>
      <c r="Q141" t="str">
        <f t="shared" ca="1" si="28"/>
        <v/>
      </c>
      <c r="R141" t="s">
        <v>48</v>
      </c>
    </row>
    <row r="142" spans="1:18" x14ac:dyDescent="0.25">
      <c r="A142">
        <f ca="1">IF($B$2=0,"",COUNTA($B$2:B142))</f>
        <v>141</v>
      </c>
      <c r="B142" s="3" t="str">
        <f t="shared" ca="1" si="23"/>
        <v/>
      </c>
      <c r="C142" s="3">
        <f t="shared" ca="1" si="22"/>
        <v>0</v>
      </c>
      <c r="F142" s="7"/>
      <c r="G142" t="str">
        <f>IF(ISBLANK(K142),"",COUNTA($K$2:K142))</f>
        <v/>
      </c>
      <c r="H142" t="str">
        <f t="shared" si="24"/>
        <v/>
      </c>
      <c r="I142">
        <f t="shared" si="25"/>
        <v>0</v>
      </c>
      <c r="M142">
        <f t="shared" si="26"/>
        <v>0</v>
      </c>
      <c r="N142">
        <f t="shared" si="26"/>
        <v>0</v>
      </c>
      <c r="P142" s="2" t="e">
        <f t="shared" ca="1" si="27"/>
        <v>#VALUE!</v>
      </c>
      <c r="Q142" t="str">
        <f t="shared" ca="1" si="28"/>
        <v/>
      </c>
      <c r="R142" t="s">
        <v>391</v>
      </c>
    </row>
    <row r="143" spans="1:18" ht="16.5" x14ac:dyDescent="0.25">
      <c r="A143">
        <f ca="1">IF($B$2=0,"",COUNTA($B$2:B143))</f>
        <v>142</v>
      </c>
      <c r="B143" s="3" t="str">
        <f t="shared" ca="1" si="23"/>
        <v/>
      </c>
      <c r="C143" s="3">
        <f t="shared" ca="1" si="22"/>
        <v>0</v>
      </c>
      <c r="F143" s="5"/>
      <c r="G143" t="str">
        <f>IF(ISBLANK(K143),"",COUNTA($K$2:K143))</f>
        <v/>
      </c>
      <c r="H143" t="str">
        <f t="shared" si="24"/>
        <v/>
      </c>
      <c r="I143">
        <f t="shared" si="25"/>
        <v>0</v>
      </c>
      <c r="M143">
        <f t="shared" si="26"/>
        <v>0</v>
      </c>
      <c r="N143">
        <f t="shared" si="26"/>
        <v>0</v>
      </c>
      <c r="P143" s="2" t="e">
        <f t="shared" ca="1" si="27"/>
        <v>#VALUE!</v>
      </c>
      <c r="Q143" t="str">
        <f t="shared" ca="1" si="28"/>
        <v/>
      </c>
      <c r="R143" t="s">
        <v>392</v>
      </c>
    </row>
    <row r="144" spans="1:18" x14ac:dyDescent="0.25">
      <c r="A144">
        <f ca="1">IF($B$2=0,"",COUNTA($B$2:B144))</f>
        <v>143</v>
      </c>
      <c r="B144" s="3" t="str">
        <f t="shared" ca="1" si="23"/>
        <v/>
      </c>
      <c r="C144" s="3">
        <f t="shared" ca="1" si="22"/>
        <v>0</v>
      </c>
      <c r="F144" s="7"/>
      <c r="G144" t="str">
        <f>IF(ISBLANK(K144),"",COUNTA($K$2:K144))</f>
        <v/>
      </c>
      <c r="H144" t="str">
        <f t="shared" si="24"/>
        <v/>
      </c>
      <c r="I144">
        <f t="shared" si="25"/>
        <v>0</v>
      </c>
      <c r="M144">
        <f t="shared" si="26"/>
        <v>0</v>
      </c>
      <c r="N144">
        <f t="shared" si="26"/>
        <v>0</v>
      </c>
      <c r="P144" s="2" t="e">
        <f t="shared" ca="1" si="27"/>
        <v>#VALUE!</v>
      </c>
      <c r="Q144" t="str">
        <f t="shared" ca="1" si="28"/>
        <v/>
      </c>
      <c r="R144" t="s">
        <v>316</v>
      </c>
    </row>
    <row r="145" spans="1:18" ht="16.5" x14ac:dyDescent="0.25">
      <c r="A145">
        <f ca="1">IF($B$2=0,"",COUNTA($B$2:B145))</f>
        <v>144</v>
      </c>
      <c r="B145" s="3" t="str">
        <f t="shared" ca="1" si="23"/>
        <v/>
      </c>
      <c r="C145" s="3">
        <f t="shared" ca="1" si="22"/>
        <v>0</v>
      </c>
      <c r="F145" s="5"/>
      <c r="G145" t="str">
        <f>IF(ISBLANK(K145),"",COUNTA($K$2:K145))</f>
        <v/>
      </c>
      <c r="H145" t="str">
        <f t="shared" si="24"/>
        <v/>
      </c>
      <c r="I145">
        <f t="shared" si="25"/>
        <v>0</v>
      </c>
      <c r="M145">
        <f t="shared" si="26"/>
        <v>0</v>
      </c>
      <c r="N145">
        <f t="shared" si="26"/>
        <v>0</v>
      </c>
      <c r="P145" s="2" t="e">
        <f t="shared" ca="1" si="27"/>
        <v>#VALUE!</v>
      </c>
      <c r="Q145" t="str">
        <f t="shared" ca="1" si="28"/>
        <v/>
      </c>
      <c r="R145" t="s">
        <v>393</v>
      </c>
    </row>
    <row r="146" spans="1:18" x14ac:dyDescent="0.25">
      <c r="A146">
        <f ca="1">IF($B$2=0,"",COUNTA($B$2:B146))</f>
        <v>145</v>
      </c>
      <c r="B146" s="3" t="str">
        <f t="shared" ca="1" si="23"/>
        <v/>
      </c>
      <c r="C146" s="3">
        <f t="shared" ca="1" si="22"/>
        <v>0</v>
      </c>
      <c r="F146" s="7"/>
      <c r="G146" t="str">
        <f>IF(ISBLANK(K146),"",COUNTA($K$2:K146))</f>
        <v/>
      </c>
      <c r="H146" t="str">
        <f t="shared" si="24"/>
        <v/>
      </c>
      <c r="I146">
        <f t="shared" si="25"/>
        <v>0</v>
      </c>
      <c r="M146">
        <f t="shared" si="26"/>
        <v>0</v>
      </c>
      <c r="N146">
        <f t="shared" si="26"/>
        <v>0</v>
      </c>
      <c r="P146" s="2" t="e">
        <f t="shared" ca="1" si="27"/>
        <v>#VALUE!</v>
      </c>
      <c r="Q146" t="str">
        <f t="shared" ca="1" si="28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3"/>
        <v/>
      </c>
      <c r="C147" s="3">
        <f t="shared" ca="1" si="22"/>
        <v>0</v>
      </c>
      <c r="F147" s="5"/>
      <c r="G147" t="str">
        <f>IF(ISBLANK(K147),"",COUNTA($K$2:K147))</f>
        <v/>
      </c>
      <c r="H147" t="str">
        <f t="shared" si="24"/>
        <v/>
      </c>
      <c r="I147">
        <f t="shared" si="25"/>
        <v>0</v>
      </c>
      <c r="M147">
        <f t="shared" si="26"/>
        <v>0</v>
      </c>
      <c r="N147">
        <f t="shared" si="26"/>
        <v>0</v>
      </c>
      <c r="P147" s="2" t="e">
        <f t="shared" ca="1" si="27"/>
        <v>#VALUE!</v>
      </c>
      <c r="Q147" t="str">
        <f t="shared" ca="1" si="28"/>
        <v/>
      </c>
      <c r="R147" t="s">
        <v>394</v>
      </c>
    </row>
    <row r="148" spans="1:18" x14ac:dyDescent="0.25">
      <c r="A148">
        <f ca="1">IF($B$2=0,"",COUNTA($B$2:B148))</f>
        <v>147</v>
      </c>
      <c r="B148" s="3" t="str">
        <f t="shared" ca="1" si="23"/>
        <v/>
      </c>
      <c r="C148" s="3">
        <f t="shared" ca="1" si="22"/>
        <v>0</v>
      </c>
      <c r="F148" s="7"/>
      <c r="G148" t="str">
        <f>IF(ISBLANK(K148),"",COUNTA($K$2:K148))</f>
        <v/>
      </c>
      <c r="H148" t="str">
        <f t="shared" si="24"/>
        <v/>
      </c>
      <c r="I148">
        <f t="shared" si="25"/>
        <v>0</v>
      </c>
      <c r="M148">
        <f t="shared" si="26"/>
        <v>0</v>
      </c>
      <c r="N148">
        <f t="shared" si="26"/>
        <v>0</v>
      </c>
      <c r="P148" s="2" t="e">
        <f t="shared" ca="1" si="27"/>
        <v>#VALUE!</v>
      </c>
      <c r="Q148" t="str">
        <f t="shared" ca="1" si="28"/>
        <v/>
      </c>
      <c r="R148" t="s">
        <v>319</v>
      </c>
    </row>
    <row r="149" spans="1:18" ht="16.5" x14ac:dyDescent="0.25">
      <c r="A149">
        <f ca="1">IF($B$2=0,"",COUNTA($B$2:B149))</f>
        <v>148</v>
      </c>
      <c r="B149" s="3" t="str">
        <f t="shared" ca="1" si="23"/>
        <v/>
      </c>
      <c r="C149" s="3">
        <f t="shared" ca="1" si="22"/>
        <v>0</v>
      </c>
      <c r="F149" s="5"/>
      <c r="G149" t="str">
        <f>IF(ISBLANK(K149),"",COUNTA($K$2:K149))</f>
        <v/>
      </c>
      <c r="H149" t="str">
        <f t="shared" si="24"/>
        <v/>
      </c>
      <c r="I149">
        <f t="shared" si="25"/>
        <v>0</v>
      </c>
      <c r="M149">
        <f t="shared" si="26"/>
        <v>0</v>
      </c>
      <c r="N149">
        <f t="shared" si="26"/>
        <v>0</v>
      </c>
      <c r="P149" s="2" t="e">
        <f t="shared" ca="1" si="27"/>
        <v>#VALUE!</v>
      </c>
      <c r="Q149" t="str">
        <f t="shared" ca="1" si="28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3"/>
        <v/>
      </c>
      <c r="C150" s="3">
        <f t="shared" ca="1" si="22"/>
        <v>0</v>
      </c>
      <c r="F150" s="7"/>
      <c r="G150" t="str">
        <f>IF(ISBLANK(K150),"",COUNTA($K$2:K150))</f>
        <v/>
      </c>
      <c r="H150" t="str">
        <f t="shared" si="24"/>
        <v/>
      </c>
      <c r="I150">
        <f t="shared" si="25"/>
        <v>0</v>
      </c>
      <c r="M150">
        <f t="shared" si="26"/>
        <v>0</v>
      </c>
      <c r="N150">
        <f t="shared" si="26"/>
        <v>0</v>
      </c>
      <c r="P150" s="2" t="e">
        <f t="shared" ca="1" si="27"/>
        <v>#VALUE!</v>
      </c>
      <c r="Q150" t="str">
        <f t="shared" ca="1" si="28"/>
        <v/>
      </c>
      <c r="R150" t="s">
        <v>320</v>
      </c>
    </row>
    <row r="151" spans="1:18" ht="16.5" x14ac:dyDescent="0.25">
      <c r="A151">
        <f ca="1">IF($B$2=0,"",COUNTA($B$2:B151))</f>
        <v>150</v>
      </c>
      <c r="B151" s="3" t="str">
        <f t="shared" ca="1" si="23"/>
        <v/>
      </c>
      <c r="C151" s="3">
        <f t="shared" ca="1" si="22"/>
        <v>0</v>
      </c>
      <c r="F151" s="5"/>
      <c r="G151" t="str">
        <f>IF(ISBLANK(K151),"",COUNTA($K$2:K151))</f>
        <v/>
      </c>
      <c r="H151" t="str">
        <f t="shared" si="24"/>
        <v/>
      </c>
      <c r="I151">
        <f t="shared" si="25"/>
        <v>0</v>
      </c>
      <c r="M151">
        <f t="shared" si="26"/>
        <v>0</v>
      </c>
      <c r="N151">
        <f t="shared" si="26"/>
        <v>0</v>
      </c>
      <c r="P151" s="2" t="e">
        <f t="shared" ca="1" si="27"/>
        <v>#VALUE!</v>
      </c>
      <c r="Q151" t="str">
        <f t="shared" ca="1" si="28"/>
        <v/>
      </c>
      <c r="R151" t="s">
        <v>322</v>
      </c>
    </row>
    <row r="152" spans="1:18" x14ac:dyDescent="0.25">
      <c r="A152">
        <f ca="1">IF($B$2=0,"",COUNTA($B$2:B152))</f>
        <v>151</v>
      </c>
      <c r="B152" s="3" t="str">
        <f t="shared" ca="1" si="23"/>
        <v/>
      </c>
      <c r="C152" s="3">
        <f t="shared" ca="1" si="22"/>
        <v>0</v>
      </c>
      <c r="F152" s="7"/>
      <c r="G152" t="str">
        <f>IF(ISBLANK(K152),"",COUNTA($K$2:K152))</f>
        <v/>
      </c>
      <c r="H152" t="str">
        <f t="shared" si="24"/>
        <v/>
      </c>
      <c r="I152">
        <f t="shared" si="25"/>
        <v>0</v>
      </c>
      <c r="M152">
        <f t="shared" si="26"/>
        <v>0</v>
      </c>
      <c r="N152">
        <f t="shared" si="26"/>
        <v>0</v>
      </c>
      <c r="P152" s="2" t="e">
        <f t="shared" ca="1" si="27"/>
        <v>#VALUE!</v>
      </c>
      <c r="Q152" t="str">
        <f t="shared" ca="1" si="28"/>
        <v/>
      </c>
      <c r="R152" t="s">
        <v>395</v>
      </c>
    </row>
    <row r="153" spans="1:18" ht="16.5" x14ac:dyDescent="0.25">
      <c r="A153">
        <f ca="1">IF($B$2=0,"",COUNTA($B$2:B153))</f>
        <v>152</v>
      </c>
      <c r="B153" s="3" t="str">
        <f t="shared" ca="1" si="23"/>
        <v/>
      </c>
      <c r="C153" s="3">
        <f t="shared" ca="1" si="22"/>
        <v>0</v>
      </c>
      <c r="F153" s="5"/>
      <c r="G153" t="str">
        <f>IF(ISBLANK(K153),"",COUNTA($K$2:K153))</f>
        <v/>
      </c>
      <c r="H153" t="str">
        <f t="shared" si="24"/>
        <v/>
      </c>
      <c r="I153">
        <f t="shared" si="25"/>
        <v>0</v>
      </c>
      <c r="M153">
        <f t="shared" si="26"/>
        <v>0</v>
      </c>
      <c r="N153">
        <f t="shared" si="26"/>
        <v>0</v>
      </c>
      <c r="P153" s="2" t="e">
        <f t="shared" ca="1" si="27"/>
        <v>#VALUE!</v>
      </c>
      <c r="Q153" t="str">
        <f t="shared" ca="1" si="28"/>
        <v/>
      </c>
      <c r="R153" t="s">
        <v>321</v>
      </c>
    </row>
    <row r="154" spans="1:18" x14ac:dyDescent="0.25">
      <c r="A154">
        <f ca="1">IF($B$2=0,"",COUNTA($B$2:B154))</f>
        <v>153</v>
      </c>
      <c r="B154" s="3" t="str">
        <f t="shared" ca="1" si="23"/>
        <v/>
      </c>
      <c r="C154" s="3">
        <f t="shared" ca="1" si="22"/>
        <v>0</v>
      </c>
      <c r="F154" s="7"/>
      <c r="G154" t="str">
        <f>IF(ISBLANK(K154),"",COUNTA($K$2:K154))</f>
        <v/>
      </c>
      <c r="H154" t="str">
        <f t="shared" si="24"/>
        <v/>
      </c>
      <c r="I154">
        <f t="shared" si="25"/>
        <v>0</v>
      </c>
      <c r="M154">
        <f t="shared" si="26"/>
        <v>0</v>
      </c>
      <c r="N154">
        <f t="shared" si="26"/>
        <v>0</v>
      </c>
      <c r="P154" s="2" t="e">
        <f t="shared" ca="1" si="27"/>
        <v>#VALUE!</v>
      </c>
      <c r="Q154" t="str">
        <f t="shared" ca="1" si="28"/>
        <v/>
      </c>
      <c r="R154" t="s">
        <v>47</v>
      </c>
    </row>
    <row r="155" spans="1:18" ht="16.5" x14ac:dyDescent="0.25">
      <c r="A155">
        <f ca="1">IF($B$2=0,"",COUNTA($B$2:B155))</f>
        <v>154</v>
      </c>
      <c r="B155" s="3" t="str">
        <f t="shared" ca="1" si="23"/>
        <v/>
      </c>
      <c r="C155" s="3">
        <f t="shared" ca="1" si="22"/>
        <v>0</v>
      </c>
      <c r="F155" s="5"/>
      <c r="G155" t="str">
        <f>IF(ISBLANK(K155),"",COUNTA($K$2:K155))</f>
        <v/>
      </c>
      <c r="H155" t="str">
        <f t="shared" si="24"/>
        <v/>
      </c>
      <c r="I155">
        <f t="shared" si="25"/>
        <v>0</v>
      </c>
      <c r="M155">
        <f t="shared" si="26"/>
        <v>0</v>
      </c>
      <c r="N155">
        <f t="shared" si="26"/>
        <v>0</v>
      </c>
      <c r="P155" s="2" t="e">
        <f t="shared" ca="1" si="27"/>
        <v>#VALUE!</v>
      </c>
      <c r="Q155" t="str">
        <f t="shared" ca="1" si="28"/>
        <v/>
      </c>
      <c r="R155" t="s">
        <v>323</v>
      </c>
    </row>
    <row r="156" spans="1:18" x14ac:dyDescent="0.25">
      <c r="A156">
        <f ca="1">IF($B$2=0,"",COUNTA($B$2:B156))</f>
        <v>155</v>
      </c>
      <c r="B156" s="3" t="str">
        <f t="shared" ca="1" si="23"/>
        <v/>
      </c>
      <c r="C156" s="3">
        <f t="shared" ca="1" si="22"/>
        <v>0</v>
      </c>
      <c r="F156" s="7"/>
      <c r="G156" t="str">
        <f>IF(ISBLANK(K156),"",COUNTA($K$2:K156))</f>
        <v/>
      </c>
      <c r="H156" t="str">
        <f t="shared" si="24"/>
        <v/>
      </c>
      <c r="I156">
        <f t="shared" si="25"/>
        <v>0</v>
      </c>
      <c r="M156">
        <f t="shared" si="26"/>
        <v>0</v>
      </c>
      <c r="N156">
        <f t="shared" si="26"/>
        <v>0</v>
      </c>
      <c r="P156" s="2" t="e">
        <f t="shared" ca="1" si="27"/>
        <v>#VALUE!</v>
      </c>
      <c r="Q156" t="str">
        <f t="shared" ca="1" si="28"/>
        <v/>
      </c>
      <c r="R156" t="s">
        <v>48</v>
      </c>
    </row>
    <row r="157" spans="1:18" ht="16.5" x14ac:dyDescent="0.25">
      <c r="A157">
        <f ca="1">IF($B$2=0,"",COUNTA($B$2:B157))</f>
        <v>156</v>
      </c>
      <c r="B157" s="3" t="str">
        <f t="shared" ca="1" si="23"/>
        <v/>
      </c>
      <c r="C157" s="3">
        <f t="shared" ca="1" si="22"/>
        <v>0</v>
      </c>
      <c r="F157" s="5"/>
      <c r="G157" t="str">
        <f>IF(ISBLANK(K157),"",COUNTA($K$2:K157))</f>
        <v/>
      </c>
      <c r="H157" t="str">
        <f t="shared" si="24"/>
        <v/>
      </c>
      <c r="I157">
        <f t="shared" si="25"/>
        <v>0</v>
      </c>
      <c r="M157">
        <f t="shared" si="26"/>
        <v>0</v>
      </c>
      <c r="N157">
        <f t="shared" si="26"/>
        <v>0</v>
      </c>
      <c r="P157" s="2" t="e">
        <f t="shared" ca="1" si="27"/>
        <v>#VALUE!</v>
      </c>
      <c r="Q157" t="str">
        <f t="shared" ca="1" si="28"/>
        <v/>
      </c>
      <c r="R157" t="s">
        <v>396</v>
      </c>
    </row>
    <row r="158" spans="1:18" x14ac:dyDescent="0.25">
      <c r="A158">
        <f ca="1">IF($B$2=0,"",COUNTA($B$2:B158))</f>
        <v>157</v>
      </c>
      <c r="B158" s="3" t="str">
        <f t="shared" ca="1" si="23"/>
        <v/>
      </c>
      <c r="C158" s="3">
        <f t="shared" ca="1" si="22"/>
        <v>0</v>
      </c>
      <c r="F158" s="7"/>
      <c r="G158" t="str">
        <f>IF(ISBLANK(K158),"",COUNTA($K$2:K158))</f>
        <v/>
      </c>
      <c r="H158" t="str">
        <f t="shared" si="24"/>
        <v/>
      </c>
      <c r="I158">
        <f t="shared" si="25"/>
        <v>0</v>
      </c>
      <c r="M158">
        <f t="shared" si="26"/>
        <v>0</v>
      </c>
      <c r="N158">
        <f t="shared" si="26"/>
        <v>0</v>
      </c>
      <c r="P158" s="2" t="e">
        <f t="shared" ca="1" si="27"/>
        <v>#VALUE!</v>
      </c>
      <c r="Q158" t="str">
        <f t="shared" ca="1" si="28"/>
        <v/>
      </c>
      <c r="R158" t="s">
        <v>321</v>
      </c>
    </row>
    <row r="159" spans="1:18" ht="16.5" x14ac:dyDescent="0.25">
      <c r="A159">
        <f ca="1">IF($B$2=0,"",COUNTA($B$2:B159))</f>
        <v>158</v>
      </c>
      <c r="B159" s="3" t="str">
        <f t="shared" ca="1" si="23"/>
        <v/>
      </c>
      <c r="C159" s="3">
        <f t="shared" ca="1" si="22"/>
        <v>0</v>
      </c>
      <c r="F159" s="5"/>
      <c r="G159" t="str">
        <f>IF(ISBLANK(K159),"",COUNTA($K$2:K159))</f>
        <v/>
      </c>
      <c r="H159" t="str">
        <f t="shared" si="24"/>
        <v/>
      </c>
      <c r="I159">
        <f t="shared" si="25"/>
        <v>0</v>
      </c>
      <c r="M159">
        <f t="shared" si="26"/>
        <v>0</v>
      </c>
      <c r="N159">
        <f t="shared" si="26"/>
        <v>0</v>
      </c>
      <c r="P159" s="2" t="e">
        <f t="shared" ca="1" si="27"/>
        <v>#VALUE!</v>
      </c>
      <c r="Q159" t="str">
        <f t="shared" ca="1" si="28"/>
        <v/>
      </c>
      <c r="R159" t="s">
        <v>329</v>
      </c>
    </row>
    <row r="160" spans="1:18" x14ac:dyDescent="0.25">
      <c r="A160">
        <f ca="1">IF($B$2=0,"",COUNTA($B$2:B160))</f>
        <v>159</v>
      </c>
      <c r="B160" s="3" t="str">
        <f t="shared" ca="1" si="23"/>
        <v/>
      </c>
      <c r="C160" s="3">
        <f t="shared" ca="1" si="22"/>
        <v>0</v>
      </c>
      <c r="F160" s="7"/>
      <c r="G160" t="str">
        <f>IF(ISBLANK(K160),"",COUNTA($K$2:K160))</f>
        <v/>
      </c>
      <c r="H160" t="str">
        <f t="shared" si="24"/>
        <v/>
      </c>
      <c r="I160">
        <f t="shared" si="25"/>
        <v>0</v>
      </c>
      <c r="M160">
        <f t="shared" si="26"/>
        <v>0</v>
      </c>
      <c r="N160">
        <f t="shared" si="26"/>
        <v>0</v>
      </c>
      <c r="P160" s="2" t="e">
        <f t="shared" ca="1" si="27"/>
        <v>#VALUE!</v>
      </c>
      <c r="Q160" t="str">
        <f t="shared" ca="1" si="28"/>
        <v/>
      </c>
      <c r="R160" t="s">
        <v>323</v>
      </c>
    </row>
    <row r="161" spans="1:18" ht="16.5" x14ac:dyDescent="0.25">
      <c r="A161">
        <f ca="1">IF($B$2=0,"",COUNTA($B$2:B161))</f>
        <v>160</v>
      </c>
      <c r="B161" s="3" t="str">
        <f t="shared" ca="1" si="23"/>
        <v/>
      </c>
      <c r="C161" s="3">
        <f t="shared" ca="1" si="22"/>
        <v>0</v>
      </c>
      <c r="F161" s="5"/>
      <c r="G161" t="str">
        <f>IF(ISBLANK(K161),"",COUNTA($K$2:K161))</f>
        <v/>
      </c>
      <c r="H161" t="str">
        <f t="shared" si="24"/>
        <v/>
      </c>
      <c r="I161">
        <f t="shared" si="25"/>
        <v>0</v>
      </c>
      <c r="M161">
        <f t="shared" si="26"/>
        <v>0</v>
      </c>
      <c r="N161">
        <f t="shared" si="26"/>
        <v>0</v>
      </c>
      <c r="P161" s="2" t="e">
        <f t="shared" ca="1" si="27"/>
        <v>#VALUE!</v>
      </c>
      <c r="Q161" t="str">
        <f t="shared" ca="1" si="28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3"/>
        <v/>
      </c>
      <c r="C162" s="3">
        <f t="shared" ca="1" si="22"/>
        <v>0</v>
      </c>
      <c r="F162" s="7"/>
      <c r="G162" t="str">
        <f>IF(ISBLANK(K162),"",COUNTA($K$2:K162))</f>
        <v/>
      </c>
      <c r="H162" t="str">
        <f t="shared" si="24"/>
        <v/>
      </c>
      <c r="I162">
        <f t="shared" si="25"/>
        <v>0</v>
      </c>
      <c r="M162">
        <f t="shared" si="26"/>
        <v>0</v>
      </c>
      <c r="N162">
        <f t="shared" si="26"/>
        <v>0</v>
      </c>
      <c r="P162" s="2" t="e">
        <f t="shared" ca="1" si="27"/>
        <v>#VALUE!</v>
      </c>
      <c r="Q162" t="str">
        <f t="shared" ca="1" si="28"/>
        <v/>
      </c>
      <c r="R162" t="s">
        <v>397</v>
      </c>
    </row>
    <row r="163" spans="1:18" ht="16.5" x14ac:dyDescent="0.25">
      <c r="A163">
        <f ca="1">IF($B$2=0,"",COUNTA($B$2:B163))</f>
        <v>162</v>
      </c>
      <c r="B163" s="3" t="str">
        <f t="shared" ca="1" si="23"/>
        <v/>
      </c>
      <c r="C163" s="3">
        <f t="shared" ca="1" si="22"/>
        <v>0</v>
      </c>
      <c r="F163" s="5"/>
      <c r="G163" t="str">
        <f>IF(ISBLANK(K163),"",COUNTA($K$2:K163))</f>
        <v/>
      </c>
      <c r="H163" t="str">
        <f t="shared" si="24"/>
        <v/>
      </c>
      <c r="I163">
        <f t="shared" si="25"/>
        <v>0</v>
      </c>
      <c r="M163">
        <f t="shared" si="26"/>
        <v>0</v>
      </c>
      <c r="N163">
        <f t="shared" si="26"/>
        <v>0</v>
      </c>
      <c r="P163" s="2" t="e">
        <f t="shared" ca="1" si="27"/>
        <v>#VALUE!</v>
      </c>
      <c r="Q163" t="str">
        <f t="shared" ca="1" si="28"/>
        <v/>
      </c>
      <c r="R163" t="s">
        <v>319</v>
      </c>
    </row>
    <row r="164" spans="1:18" x14ac:dyDescent="0.25">
      <c r="A164">
        <f ca="1">IF($B$2=0,"",COUNTA($B$2:B164))</f>
        <v>163</v>
      </c>
      <c r="B164" s="3" t="str">
        <f t="shared" ca="1" si="23"/>
        <v/>
      </c>
      <c r="C164" s="3">
        <f t="shared" ca="1" si="22"/>
        <v>0</v>
      </c>
      <c r="F164" s="7"/>
      <c r="G164" t="str">
        <f>IF(ISBLANK(K164),"",COUNTA($K$2:K164))</f>
        <v/>
      </c>
      <c r="H164" t="str">
        <f t="shared" si="24"/>
        <v/>
      </c>
      <c r="I164">
        <f t="shared" si="25"/>
        <v>0</v>
      </c>
      <c r="M164">
        <f t="shared" si="26"/>
        <v>0</v>
      </c>
      <c r="N164">
        <f t="shared" si="26"/>
        <v>0</v>
      </c>
      <c r="P164" s="2" t="e">
        <f t="shared" ca="1" si="27"/>
        <v>#VALUE!</v>
      </c>
      <c r="Q164" t="str">
        <f t="shared" ca="1" si="28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3"/>
        <v/>
      </c>
      <c r="C165" s="3">
        <f t="shared" ca="1" si="22"/>
        <v>0</v>
      </c>
      <c r="G165" t="str">
        <f>IF(ISBLANK(K165),"",COUNTA($K$2:K165))</f>
        <v/>
      </c>
      <c r="H165" t="str">
        <f t="shared" si="24"/>
        <v/>
      </c>
      <c r="I165">
        <f t="shared" si="25"/>
        <v>0</v>
      </c>
      <c r="M165">
        <f t="shared" si="26"/>
        <v>0</v>
      </c>
      <c r="N165">
        <f t="shared" si="26"/>
        <v>0</v>
      </c>
      <c r="P165" s="2" t="e">
        <f t="shared" ca="1" si="27"/>
        <v>#VALUE!</v>
      </c>
      <c r="Q165" t="str">
        <f t="shared" ca="1" si="28"/>
        <v/>
      </c>
      <c r="R165" t="s">
        <v>320</v>
      </c>
    </row>
    <row r="166" spans="1:18" x14ac:dyDescent="0.25">
      <c r="A166">
        <f ca="1">IF($B$2=0,"",COUNTA($B$2:B166))</f>
        <v>165</v>
      </c>
      <c r="B166" s="3" t="str">
        <f t="shared" ca="1" si="23"/>
        <v/>
      </c>
      <c r="C166" s="3">
        <f t="shared" ca="1" si="22"/>
        <v>0</v>
      </c>
      <c r="G166" t="str">
        <f>IF(ISBLANK(K166),"",COUNTA($K$2:K166))</f>
        <v/>
      </c>
      <c r="H166" t="str">
        <f t="shared" si="24"/>
        <v/>
      </c>
      <c r="I166">
        <f t="shared" si="25"/>
        <v>0</v>
      </c>
      <c r="M166">
        <f t="shared" si="26"/>
        <v>0</v>
      </c>
      <c r="N166">
        <f t="shared" si="26"/>
        <v>0</v>
      </c>
      <c r="P166" s="2" t="e">
        <f t="shared" ca="1" si="27"/>
        <v>#VALUE!</v>
      </c>
      <c r="Q166" t="str">
        <f t="shared" ca="1" si="28"/>
        <v/>
      </c>
      <c r="R166" t="s">
        <v>331</v>
      </c>
    </row>
    <row r="167" spans="1:18" x14ac:dyDescent="0.25">
      <c r="A167">
        <f ca="1">IF($B$2=0,"",COUNTA($B$2:B167))</f>
        <v>166</v>
      </c>
      <c r="B167" s="3" t="str">
        <f t="shared" ca="1" si="23"/>
        <v/>
      </c>
      <c r="C167" s="3">
        <f t="shared" ca="1" si="22"/>
        <v>0</v>
      </c>
      <c r="G167" t="str">
        <f>IF(ISBLANK(K167),"",COUNTA($K$2:K167))</f>
        <v/>
      </c>
      <c r="H167" t="str">
        <f t="shared" si="24"/>
        <v/>
      </c>
      <c r="I167">
        <f t="shared" si="25"/>
        <v>0</v>
      </c>
      <c r="M167">
        <f t="shared" si="26"/>
        <v>0</v>
      </c>
      <c r="N167">
        <f t="shared" si="26"/>
        <v>0</v>
      </c>
      <c r="P167" s="2" t="e">
        <f t="shared" ca="1" si="27"/>
        <v>#VALUE!</v>
      </c>
      <c r="Q167" t="str">
        <f t="shared" ca="1" si="28"/>
        <v/>
      </c>
      <c r="R167" t="s">
        <v>398</v>
      </c>
    </row>
    <row r="168" spans="1:18" x14ac:dyDescent="0.25">
      <c r="A168">
        <f ca="1">IF($B$2=0,"",COUNTA($B$2:B168))</f>
        <v>167</v>
      </c>
      <c r="B168" s="3" t="str">
        <f t="shared" ca="1" si="23"/>
        <v/>
      </c>
      <c r="C168" s="3">
        <f t="shared" ca="1" si="22"/>
        <v>0</v>
      </c>
      <c r="G168" t="str">
        <f>IF(ISBLANK(K168),"",COUNTA($K$2:K168))</f>
        <v/>
      </c>
      <c r="H168" t="str">
        <f t="shared" si="24"/>
        <v/>
      </c>
      <c r="I168">
        <f t="shared" si="25"/>
        <v>0</v>
      </c>
      <c r="M168">
        <f t="shared" si="26"/>
        <v>0</v>
      </c>
      <c r="N168">
        <f t="shared" si="26"/>
        <v>0</v>
      </c>
      <c r="P168" s="2" t="e">
        <f t="shared" ca="1" si="27"/>
        <v>#VALUE!</v>
      </c>
      <c r="Q168" t="str">
        <f t="shared" ca="1" si="28"/>
        <v/>
      </c>
      <c r="R168" t="s">
        <v>372</v>
      </c>
    </row>
    <row r="169" spans="1:18" x14ac:dyDescent="0.25">
      <c r="A169">
        <f ca="1">IF($B$2=0,"",COUNTA($B$2:B169))</f>
        <v>168</v>
      </c>
      <c r="B169" s="3" t="str">
        <f t="shared" ca="1" si="23"/>
        <v/>
      </c>
      <c r="C169" s="3">
        <f t="shared" ca="1" si="22"/>
        <v>0</v>
      </c>
      <c r="G169" t="str">
        <f>IF(ISBLANK(K169),"",COUNTA($K$2:K169))</f>
        <v/>
      </c>
      <c r="H169" t="str">
        <f t="shared" si="24"/>
        <v/>
      </c>
      <c r="I169">
        <f t="shared" si="25"/>
        <v>0</v>
      </c>
      <c r="M169">
        <f t="shared" si="26"/>
        <v>0</v>
      </c>
      <c r="N169">
        <f t="shared" si="26"/>
        <v>0</v>
      </c>
      <c r="P169" s="2" t="e">
        <f t="shared" ca="1" si="27"/>
        <v>#VALUE!</v>
      </c>
      <c r="Q169" t="str">
        <f t="shared" ca="1" si="28"/>
        <v/>
      </c>
      <c r="R169" t="s">
        <v>399</v>
      </c>
    </row>
    <row r="170" spans="1:18" x14ac:dyDescent="0.25">
      <c r="A170">
        <f ca="1">IF($B$2=0,"",COUNTA($B$2:B170))</f>
        <v>169</v>
      </c>
      <c r="B170" s="3" t="str">
        <f t="shared" ca="1" si="23"/>
        <v/>
      </c>
      <c r="C170" s="3">
        <f t="shared" ref="C170:C233" ca="1" si="29">OFFSET(F170,(ROW()-1)*1-1,0)</f>
        <v>0</v>
      </c>
      <c r="G170" t="str">
        <f>IF(ISBLANK(K170),"",COUNTA($K$2:K170))</f>
        <v/>
      </c>
      <c r="H170" t="str">
        <f t="shared" si="24"/>
        <v/>
      </c>
      <c r="I170">
        <f t="shared" si="25"/>
        <v>0</v>
      </c>
      <c r="M170">
        <f t="shared" si="26"/>
        <v>0</v>
      </c>
      <c r="N170">
        <f t="shared" si="26"/>
        <v>0</v>
      </c>
      <c r="R170" t="s">
        <v>373</v>
      </c>
    </row>
    <row r="171" spans="1:18" x14ac:dyDescent="0.25">
      <c r="A171">
        <f ca="1">IF($B$2=0,"",COUNTA($B$2:B171))</f>
        <v>170</v>
      </c>
      <c r="B171" s="3" t="str">
        <f t="shared" ca="1" si="23"/>
        <v/>
      </c>
      <c r="C171" s="3">
        <f t="shared" ca="1" si="29"/>
        <v>0</v>
      </c>
      <c r="G171" t="str">
        <f>IF(ISBLANK(K171),"",COUNTA($K$2:K171))</f>
        <v/>
      </c>
      <c r="H171" t="str">
        <f t="shared" si="24"/>
        <v/>
      </c>
      <c r="I171">
        <f t="shared" si="25"/>
        <v>0</v>
      </c>
      <c r="M171">
        <f t="shared" si="26"/>
        <v>0</v>
      </c>
      <c r="N171">
        <f t="shared" si="26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3"/>
        <v/>
      </c>
      <c r="C172" s="3">
        <f t="shared" ca="1" si="29"/>
        <v>0</v>
      </c>
      <c r="G172" t="str">
        <f>IF(ISBLANK(K172),"",COUNTA($K$2:K172))</f>
        <v/>
      </c>
      <c r="H172" t="str">
        <f t="shared" si="24"/>
        <v/>
      </c>
      <c r="I172">
        <f t="shared" si="25"/>
        <v>0</v>
      </c>
      <c r="M172">
        <f t="shared" si="26"/>
        <v>0</v>
      </c>
      <c r="N172">
        <f t="shared" si="26"/>
        <v>0</v>
      </c>
      <c r="R172" t="s">
        <v>400</v>
      </c>
    </row>
    <row r="173" spans="1:18" x14ac:dyDescent="0.25">
      <c r="A173">
        <f ca="1">IF($B$2=0,"",COUNTA($B$2:B173))</f>
        <v>172</v>
      </c>
      <c r="B173" s="3" t="str">
        <f t="shared" ca="1" si="23"/>
        <v/>
      </c>
      <c r="C173" s="3">
        <f t="shared" ca="1" si="29"/>
        <v>0</v>
      </c>
      <c r="G173" t="str">
        <f>IF(ISBLANK(K173),"",COUNTA($K$2:K173))</f>
        <v/>
      </c>
      <c r="H173" t="str">
        <f t="shared" si="24"/>
        <v/>
      </c>
      <c r="I173">
        <f t="shared" si="25"/>
        <v>0</v>
      </c>
      <c r="M173">
        <f t="shared" si="26"/>
        <v>0</v>
      </c>
      <c r="N173">
        <f t="shared" si="26"/>
        <v>0</v>
      </c>
      <c r="R173" t="s">
        <v>401</v>
      </c>
    </row>
    <row r="174" spans="1:18" x14ac:dyDescent="0.25">
      <c r="A174">
        <f ca="1">IF($B$2=0,"",COUNTA($B$2:B174))</f>
        <v>173</v>
      </c>
      <c r="B174" s="3" t="str">
        <f t="shared" ca="1" si="23"/>
        <v/>
      </c>
      <c r="C174" s="3">
        <f t="shared" ca="1" si="29"/>
        <v>0</v>
      </c>
      <c r="G174" t="str">
        <f>IF(ISBLANK(K174),"",COUNTA($K$2:K174))</f>
        <v/>
      </c>
      <c r="H174" t="str">
        <f t="shared" si="24"/>
        <v/>
      </c>
      <c r="I174">
        <f t="shared" si="25"/>
        <v>0</v>
      </c>
      <c r="M174">
        <f t="shared" si="26"/>
        <v>0</v>
      </c>
      <c r="N174">
        <f t="shared" si="26"/>
        <v>0</v>
      </c>
      <c r="R174" t="s">
        <v>50</v>
      </c>
    </row>
    <row r="175" spans="1:18" x14ac:dyDescent="0.25">
      <c r="A175">
        <f ca="1">IF($B$2=0,"",COUNTA($B$2:B175))</f>
        <v>174</v>
      </c>
      <c r="B175" s="3" t="str">
        <f t="shared" ca="1" si="23"/>
        <v/>
      </c>
      <c r="C175" s="3">
        <f t="shared" ca="1" si="29"/>
        <v>0</v>
      </c>
      <c r="G175" t="str">
        <f>IF(ISBLANK(K175),"",COUNTA($K$2:K175))</f>
        <v/>
      </c>
      <c r="H175" t="str">
        <f t="shared" si="24"/>
        <v/>
      </c>
      <c r="I175">
        <f t="shared" si="25"/>
        <v>0</v>
      </c>
      <c r="M175">
        <f t="shared" si="26"/>
        <v>0</v>
      </c>
      <c r="N175">
        <f t="shared" si="26"/>
        <v>0</v>
      </c>
      <c r="R175" t="s">
        <v>402</v>
      </c>
    </row>
    <row r="176" spans="1:18" x14ac:dyDescent="0.25">
      <c r="A176">
        <f ca="1">IF($B$2=0,"",COUNTA($B$2:B176))</f>
        <v>175</v>
      </c>
      <c r="B176" s="3" t="str">
        <f t="shared" ca="1" si="23"/>
        <v/>
      </c>
      <c r="C176" s="3">
        <f t="shared" ca="1" si="29"/>
        <v>0</v>
      </c>
      <c r="G176" t="str">
        <f>IF(ISBLANK(K176),"",COUNTA($K$2:K176))</f>
        <v/>
      </c>
      <c r="H176" t="str">
        <f t="shared" si="24"/>
        <v/>
      </c>
      <c r="I176">
        <f t="shared" si="25"/>
        <v>0</v>
      </c>
      <c r="M176">
        <f t="shared" si="26"/>
        <v>0</v>
      </c>
      <c r="N176">
        <f t="shared" si="26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23"/>
        <v/>
      </c>
      <c r="C177" s="3">
        <f t="shared" ca="1" si="29"/>
        <v>0</v>
      </c>
      <c r="G177" t="str">
        <f>IF(ISBLANK(K177),"",COUNTA($K$2:K177))</f>
        <v/>
      </c>
      <c r="H177" t="str">
        <f t="shared" si="24"/>
        <v/>
      </c>
      <c r="I177">
        <f t="shared" si="25"/>
        <v>0</v>
      </c>
      <c r="M177">
        <f t="shared" si="26"/>
        <v>0</v>
      </c>
      <c r="N177">
        <f t="shared" si="26"/>
        <v>0</v>
      </c>
      <c r="R177" t="s">
        <v>403</v>
      </c>
    </row>
    <row r="178" spans="1:18" x14ac:dyDescent="0.25">
      <c r="A178">
        <f ca="1">IF($B$2=0,"",COUNTA($B$2:B178))</f>
        <v>177</v>
      </c>
      <c r="B178" s="3" t="str">
        <f t="shared" ca="1" si="23"/>
        <v/>
      </c>
      <c r="C178" s="3">
        <f t="shared" ca="1" si="29"/>
        <v>0</v>
      </c>
      <c r="G178" t="str">
        <f>IF(ISBLANK(K178),"",COUNTA($K$2:K178))</f>
        <v/>
      </c>
      <c r="H178" t="str">
        <f t="shared" si="24"/>
        <v/>
      </c>
      <c r="I178">
        <f t="shared" si="25"/>
        <v>0</v>
      </c>
      <c r="M178">
        <f t="shared" si="26"/>
        <v>0</v>
      </c>
      <c r="N178">
        <f t="shared" si="26"/>
        <v>0</v>
      </c>
      <c r="R178" t="s">
        <v>330</v>
      </c>
    </row>
    <row r="179" spans="1:18" x14ac:dyDescent="0.25">
      <c r="A179">
        <f ca="1">IF($B$2=0,"",COUNTA($B$2:B179))</f>
        <v>178</v>
      </c>
      <c r="B179" s="3" t="str">
        <f t="shared" ca="1" si="23"/>
        <v/>
      </c>
      <c r="C179" s="3">
        <f t="shared" ca="1" si="29"/>
        <v>0</v>
      </c>
      <c r="G179" t="str">
        <f>IF(ISBLANK(K179),"",COUNTA($K$2:K179))</f>
        <v/>
      </c>
      <c r="H179" t="str">
        <f t="shared" si="24"/>
        <v/>
      </c>
      <c r="I179">
        <f t="shared" si="25"/>
        <v>0</v>
      </c>
      <c r="M179">
        <f t="shared" si="26"/>
        <v>0</v>
      </c>
      <c r="N179">
        <f t="shared" si="26"/>
        <v>0</v>
      </c>
      <c r="R179" t="s">
        <v>316</v>
      </c>
    </row>
    <row r="180" spans="1:18" x14ac:dyDescent="0.25">
      <c r="A180">
        <f ca="1">IF($B$2=0,"",COUNTA($B$2:B180))</f>
        <v>179</v>
      </c>
      <c r="B180" s="3" t="str">
        <f t="shared" ca="1" si="23"/>
        <v/>
      </c>
      <c r="C180" s="3">
        <f t="shared" ca="1" si="29"/>
        <v>0</v>
      </c>
      <c r="G180" t="str">
        <f>IF(ISBLANK(K180),"",COUNTA($K$2:K180))</f>
        <v/>
      </c>
      <c r="H180" t="str">
        <f t="shared" si="24"/>
        <v/>
      </c>
      <c r="I180">
        <f t="shared" si="25"/>
        <v>0</v>
      </c>
      <c r="M180">
        <f t="shared" si="26"/>
        <v>0</v>
      </c>
      <c r="N180">
        <f t="shared" si="26"/>
        <v>0</v>
      </c>
      <c r="R180" t="s">
        <v>332</v>
      </c>
    </row>
    <row r="181" spans="1:18" x14ac:dyDescent="0.25">
      <c r="A181">
        <f ca="1">IF($B$2=0,"",COUNTA($B$2:B181))</f>
        <v>180</v>
      </c>
      <c r="B181" s="3" t="str">
        <f t="shared" ca="1" si="23"/>
        <v/>
      </c>
      <c r="C181" s="3">
        <f t="shared" ca="1" si="29"/>
        <v>0</v>
      </c>
      <c r="G181" t="str">
        <f>IF(ISBLANK(K181),"",COUNTA($K$2:K181))</f>
        <v/>
      </c>
      <c r="H181" t="str">
        <f t="shared" si="24"/>
        <v/>
      </c>
      <c r="I181">
        <f t="shared" si="25"/>
        <v>0</v>
      </c>
      <c r="M181">
        <f t="shared" si="26"/>
        <v>0</v>
      </c>
      <c r="N181">
        <f t="shared" si="26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3"/>
        <v/>
      </c>
      <c r="C182" s="3">
        <f t="shared" ca="1" si="29"/>
        <v>0</v>
      </c>
      <c r="G182" t="str">
        <f>IF(ISBLANK(K182),"",COUNTA($K$2:K182))</f>
        <v/>
      </c>
      <c r="H182" t="str">
        <f t="shared" si="24"/>
        <v/>
      </c>
      <c r="I182">
        <f t="shared" si="25"/>
        <v>0</v>
      </c>
      <c r="M182">
        <f t="shared" si="26"/>
        <v>0</v>
      </c>
      <c r="N182">
        <f t="shared" si="26"/>
        <v>0</v>
      </c>
      <c r="R182" t="s">
        <v>404</v>
      </c>
    </row>
    <row r="183" spans="1:18" x14ac:dyDescent="0.25">
      <c r="A183">
        <f ca="1">IF($B$2=0,"",COUNTA($B$2:B183))</f>
        <v>182</v>
      </c>
      <c r="B183" s="3" t="str">
        <f t="shared" ca="1" si="23"/>
        <v/>
      </c>
      <c r="C183" s="3">
        <f t="shared" ca="1" si="29"/>
        <v>0</v>
      </c>
      <c r="G183" t="str">
        <f>IF(ISBLANK(K183),"",COUNTA($K$2:K183))</f>
        <v/>
      </c>
      <c r="H183" t="str">
        <f t="shared" si="24"/>
        <v/>
      </c>
      <c r="I183">
        <f t="shared" si="25"/>
        <v>0</v>
      </c>
      <c r="M183">
        <f t="shared" si="26"/>
        <v>0</v>
      </c>
      <c r="N183">
        <f t="shared" si="26"/>
        <v>0</v>
      </c>
      <c r="R183" t="s">
        <v>321</v>
      </c>
    </row>
    <row r="184" spans="1:18" x14ac:dyDescent="0.25">
      <c r="A184">
        <f ca="1">IF($B$2=0,"",COUNTA($B$2:B184))</f>
        <v>183</v>
      </c>
      <c r="B184" s="3" t="str">
        <f t="shared" ca="1" si="23"/>
        <v/>
      </c>
      <c r="C184" s="3">
        <f t="shared" ca="1" si="29"/>
        <v>0</v>
      </c>
      <c r="G184" t="str">
        <f>IF(ISBLANK(K184),"",COUNTA($K$2:K184))</f>
        <v/>
      </c>
      <c r="H184" t="str">
        <f t="shared" si="24"/>
        <v/>
      </c>
      <c r="I184">
        <f t="shared" si="25"/>
        <v>0</v>
      </c>
      <c r="M184">
        <f t="shared" si="26"/>
        <v>0</v>
      </c>
      <c r="N184">
        <f t="shared" si="26"/>
        <v>0</v>
      </c>
      <c r="R184" t="s">
        <v>322</v>
      </c>
    </row>
    <row r="185" spans="1:18" x14ac:dyDescent="0.25">
      <c r="A185">
        <f ca="1">IF($B$2=0,"",COUNTA($B$2:B185))</f>
        <v>184</v>
      </c>
      <c r="B185" s="3" t="str">
        <f t="shared" ca="1" si="23"/>
        <v/>
      </c>
      <c r="C185" s="3">
        <f t="shared" ca="1" si="29"/>
        <v>0</v>
      </c>
      <c r="G185" t="str">
        <f>IF(ISBLANK(K185),"",COUNTA($K$2:K185))</f>
        <v/>
      </c>
      <c r="H185" t="str">
        <f t="shared" si="24"/>
        <v/>
      </c>
      <c r="I185">
        <f t="shared" si="25"/>
        <v>0</v>
      </c>
      <c r="M185">
        <f t="shared" si="26"/>
        <v>0</v>
      </c>
      <c r="N185">
        <f t="shared" si="26"/>
        <v>0</v>
      </c>
      <c r="R185" t="s">
        <v>323</v>
      </c>
    </row>
    <row r="186" spans="1:18" x14ac:dyDescent="0.25">
      <c r="A186">
        <f ca="1">IF($B$2=0,"",COUNTA($B$2:B186))</f>
        <v>185</v>
      </c>
      <c r="B186" s="3" t="str">
        <f t="shared" ca="1" si="23"/>
        <v/>
      </c>
      <c r="C186" s="3">
        <f t="shared" ca="1" si="29"/>
        <v>0</v>
      </c>
      <c r="G186" t="str">
        <f>IF(ISBLANK(K186),"",COUNTA($K$2:K186))</f>
        <v/>
      </c>
      <c r="H186" t="str">
        <f t="shared" si="24"/>
        <v/>
      </c>
      <c r="I186">
        <f t="shared" si="25"/>
        <v>0</v>
      </c>
      <c r="M186">
        <f t="shared" si="26"/>
        <v>0</v>
      </c>
      <c r="N186">
        <f t="shared" si="26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3"/>
        <v/>
      </c>
      <c r="C187" s="3">
        <f t="shared" ca="1" si="29"/>
        <v>0</v>
      </c>
      <c r="G187" t="str">
        <f>IF(ISBLANK(K187),"",COUNTA($K$2:K187))</f>
        <v/>
      </c>
      <c r="H187" t="str">
        <f t="shared" si="24"/>
        <v/>
      </c>
      <c r="I187">
        <f t="shared" si="25"/>
        <v>0</v>
      </c>
      <c r="M187">
        <f t="shared" si="26"/>
        <v>0</v>
      </c>
      <c r="N187">
        <f t="shared" si="26"/>
        <v>0</v>
      </c>
      <c r="R187" t="s">
        <v>405</v>
      </c>
    </row>
    <row r="188" spans="1:18" x14ac:dyDescent="0.25">
      <c r="A188">
        <f ca="1">IF($B$2=0,"",COUNTA($B$2:B188))</f>
        <v>187</v>
      </c>
      <c r="B188" s="3" t="str">
        <f t="shared" ca="1" si="23"/>
        <v/>
      </c>
      <c r="C188" s="3">
        <f t="shared" ca="1" si="29"/>
        <v>0</v>
      </c>
      <c r="G188" t="str">
        <f>IF(ISBLANK(K188),"",COUNTA($K$2:K188))</f>
        <v/>
      </c>
      <c r="H188" t="str">
        <f t="shared" si="24"/>
        <v/>
      </c>
      <c r="I188">
        <f t="shared" si="25"/>
        <v>0</v>
      </c>
      <c r="M188">
        <f t="shared" si="26"/>
        <v>0</v>
      </c>
      <c r="N188">
        <f t="shared" si="26"/>
        <v>0</v>
      </c>
      <c r="R188" t="s">
        <v>321</v>
      </c>
    </row>
    <row r="189" spans="1:18" x14ac:dyDescent="0.25">
      <c r="A189">
        <f ca="1">IF($B$2=0,"",COUNTA($B$2:B189))</f>
        <v>188</v>
      </c>
      <c r="B189" s="3" t="str">
        <f t="shared" ca="1" si="23"/>
        <v/>
      </c>
      <c r="C189" s="3">
        <f t="shared" ca="1" si="29"/>
        <v>0</v>
      </c>
      <c r="G189" t="str">
        <f>IF(ISBLANK(K189),"",COUNTA($K$2:K189))</f>
        <v/>
      </c>
      <c r="H189" t="str">
        <f t="shared" si="24"/>
        <v/>
      </c>
      <c r="I189">
        <f t="shared" si="25"/>
        <v>0</v>
      </c>
      <c r="M189">
        <f t="shared" si="26"/>
        <v>0</v>
      </c>
      <c r="N189">
        <f t="shared" si="26"/>
        <v>0</v>
      </c>
      <c r="R189" t="s">
        <v>316</v>
      </c>
    </row>
    <row r="190" spans="1:18" x14ac:dyDescent="0.25">
      <c r="A190">
        <f ca="1">IF($B$2=0,"",COUNTA($B$2:B190))</f>
        <v>189</v>
      </c>
      <c r="B190" s="3" t="str">
        <f t="shared" ca="1" si="23"/>
        <v/>
      </c>
      <c r="C190" s="3">
        <f t="shared" ca="1" si="29"/>
        <v>0</v>
      </c>
      <c r="G190" t="str">
        <f>IF(ISBLANK(K190),"",COUNTA($K$2:K190))</f>
        <v/>
      </c>
      <c r="H190" t="str">
        <f t="shared" si="24"/>
        <v/>
      </c>
      <c r="I190">
        <f t="shared" si="25"/>
        <v>0</v>
      </c>
      <c r="M190">
        <f t="shared" si="26"/>
        <v>0</v>
      </c>
      <c r="N190">
        <f t="shared" si="26"/>
        <v>0</v>
      </c>
      <c r="R190" t="s">
        <v>323</v>
      </c>
    </row>
    <row r="191" spans="1:18" x14ac:dyDescent="0.25">
      <c r="A191">
        <f ca="1">IF($B$2=0,"",COUNTA($B$2:B191))</f>
        <v>190</v>
      </c>
      <c r="B191" s="3" t="str">
        <f t="shared" ca="1" si="23"/>
        <v/>
      </c>
      <c r="C191" s="3">
        <f t="shared" ca="1" si="29"/>
        <v>0</v>
      </c>
      <c r="G191" t="str">
        <f>IF(ISBLANK(K191),"",COUNTA($K$2:K191))</f>
        <v/>
      </c>
      <c r="H191" t="str">
        <f t="shared" si="24"/>
        <v/>
      </c>
      <c r="I191">
        <f t="shared" si="25"/>
        <v>0</v>
      </c>
      <c r="M191">
        <f t="shared" si="26"/>
        <v>0</v>
      </c>
      <c r="N191">
        <f t="shared" si="26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3"/>
        <v/>
      </c>
      <c r="C192" s="3">
        <f t="shared" ca="1" si="29"/>
        <v>0</v>
      </c>
      <c r="G192" t="str">
        <f>IF(ISBLANK(K192),"",COUNTA($K$2:K192))</f>
        <v/>
      </c>
      <c r="H192" t="str">
        <f t="shared" si="24"/>
        <v/>
      </c>
      <c r="I192">
        <f t="shared" si="25"/>
        <v>0</v>
      </c>
      <c r="M192">
        <f t="shared" si="26"/>
        <v>0</v>
      </c>
      <c r="N192">
        <f t="shared" si="26"/>
        <v>0</v>
      </c>
      <c r="R192" t="s">
        <v>406</v>
      </c>
    </row>
    <row r="193" spans="1:18" x14ac:dyDescent="0.25">
      <c r="A193">
        <f ca="1">IF($B$2=0,"",COUNTA($B$2:B193))</f>
        <v>192</v>
      </c>
      <c r="B193" s="3" t="str">
        <f t="shared" ca="1" si="23"/>
        <v/>
      </c>
      <c r="C193" s="3">
        <f t="shared" ca="1" si="29"/>
        <v>0</v>
      </c>
      <c r="G193" t="str">
        <f>IF(ISBLANK(K193),"",COUNTA($K$2:K193))</f>
        <v/>
      </c>
      <c r="H193" t="str">
        <f t="shared" si="24"/>
        <v/>
      </c>
      <c r="I193">
        <f t="shared" si="25"/>
        <v>0</v>
      </c>
      <c r="M193">
        <f t="shared" si="26"/>
        <v>0</v>
      </c>
      <c r="N193">
        <f t="shared" si="26"/>
        <v>0</v>
      </c>
      <c r="R193" t="s">
        <v>319</v>
      </c>
    </row>
    <row r="194" spans="1:18" x14ac:dyDescent="0.25">
      <c r="A194">
        <f ca="1">IF($B$2=0,"",COUNTA($B$2:B194))</f>
        <v>193</v>
      </c>
      <c r="B194" s="3" t="str">
        <f t="shared" ref="B194:B257" ca="1" si="30">UPPER(OFFSET(F193,(ROW()-1)*1-1,0))</f>
        <v/>
      </c>
      <c r="C194" s="3">
        <f t="shared" ca="1" si="29"/>
        <v>0</v>
      </c>
      <c r="G194" t="str">
        <f>IF(ISBLANK(K194),"",COUNTA($K$2:K194))</f>
        <v/>
      </c>
      <c r="H194" t="str">
        <f t="shared" ref="H194:H257" si="31">IF(ISBLANK(K194),"",IF(ISNUMBER(SEARCH("+",K194)),LEFT(K194,SEARCH("+",K194,1)-1),LEFT(K194,SEARCH("-",K194,1)-1)))</f>
        <v/>
      </c>
      <c r="I194">
        <f t="shared" ref="I194:I257" si="32">IF(VALUE(M194)&gt;0,-20,IF(VALUE(M194)&gt;VALUE(N194),-20,M194))</f>
        <v>0</v>
      </c>
      <c r="M194">
        <f t="shared" ref="M194:N257" si="33">IF(ISBLANK(K194),0,IF(ISNUMBER(SEARCH("+",K194)),RIGHT(K194,LEN(K194)-SEARCH("+",K194,1)),RIGHT(K194,LEN(K194)-SEARCH("-",K194,1)+1)))</f>
        <v>0</v>
      </c>
      <c r="N194">
        <f t="shared" si="33"/>
        <v>0</v>
      </c>
      <c r="R194" t="s">
        <v>50</v>
      </c>
    </row>
    <row r="195" spans="1:18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29"/>
        <v>0</v>
      </c>
      <c r="G195" t="str">
        <f>IF(ISBLANK(K195),"",COUNTA($K$2:K195))</f>
        <v/>
      </c>
      <c r="H195" t="str">
        <f t="shared" si="31"/>
        <v/>
      </c>
      <c r="I195">
        <f t="shared" si="32"/>
        <v>0</v>
      </c>
      <c r="M195">
        <f t="shared" si="33"/>
        <v>0</v>
      </c>
      <c r="N195">
        <f t="shared" si="33"/>
        <v>0</v>
      </c>
      <c r="R195" t="s">
        <v>320</v>
      </c>
    </row>
    <row r="196" spans="1:18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29"/>
        <v>0</v>
      </c>
      <c r="G196" t="str">
        <f>IF(ISBLANK(K196),"",COUNTA($K$2:K196))</f>
        <v/>
      </c>
      <c r="H196" t="str">
        <f t="shared" si="31"/>
        <v/>
      </c>
      <c r="I196">
        <f t="shared" si="32"/>
        <v>0</v>
      </c>
      <c r="M196">
        <f t="shared" si="33"/>
        <v>0</v>
      </c>
      <c r="N196">
        <f t="shared" si="33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29"/>
        <v>0</v>
      </c>
      <c r="G197" t="str">
        <f>IF(ISBLANK(K197),"",COUNTA($K$2:K197))</f>
        <v/>
      </c>
      <c r="H197" t="str">
        <f t="shared" si="31"/>
        <v/>
      </c>
      <c r="I197">
        <f t="shared" si="32"/>
        <v>0</v>
      </c>
      <c r="M197">
        <f t="shared" si="33"/>
        <v>0</v>
      </c>
      <c r="N197">
        <f t="shared" si="33"/>
        <v>0</v>
      </c>
      <c r="R197" t="s">
        <v>407</v>
      </c>
    </row>
    <row r="198" spans="1:18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29"/>
        <v>0</v>
      </c>
      <c r="G198" t="str">
        <f>IF(ISBLANK(K198),"",COUNTA($K$2:K198))</f>
        <v/>
      </c>
      <c r="H198" t="str">
        <f t="shared" si="31"/>
        <v/>
      </c>
      <c r="I198">
        <f t="shared" si="32"/>
        <v>0</v>
      </c>
      <c r="M198">
        <f t="shared" si="33"/>
        <v>0</v>
      </c>
      <c r="N198">
        <f t="shared" si="33"/>
        <v>0</v>
      </c>
      <c r="R198" t="s">
        <v>401</v>
      </c>
    </row>
    <row r="199" spans="1:18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29"/>
        <v>0</v>
      </c>
      <c r="G199" t="str">
        <f>IF(ISBLANK(K199),"",COUNTA($K$2:K199))</f>
        <v/>
      </c>
      <c r="H199" t="str">
        <f t="shared" si="31"/>
        <v/>
      </c>
      <c r="I199">
        <f t="shared" si="32"/>
        <v>0</v>
      </c>
      <c r="M199">
        <f t="shared" si="33"/>
        <v>0</v>
      </c>
      <c r="N199">
        <f t="shared" si="33"/>
        <v>0</v>
      </c>
      <c r="R199" t="s">
        <v>48</v>
      </c>
    </row>
    <row r="200" spans="1:18" x14ac:dyDescent="0.25">
      <c r="A200">
        <f ca="1">IF($B$2=0,"",COUNTA($B$2:B200))</f>
        <v>199</v>
      </c>
      <c r="B200" s="3" t="str">
        <f t="shared" ca="1" si="30"/>
        <v/>
      </c>
      <c r="C200" s="3">
        <f t="shared" ca="1" si="29"/>
        <v>0</v>
      </c>
      <c r="G200" t="str">
        <f>IF(ISBLANK(K200),"",COUNTA($K$2:K200))</f>
        <v/>
      </c>
      <c r="H200" t="str">
        <f t="shared" si="31"/>
        <v/>
      </c>
      <c r="I200">
        <f t="shared" si="32"/>
        <v>0</v>
      </c>
      <c r="M200">
        <f t="shared" si="33"/>
        <v>0</v>
      </c>
      <c r="N200">
        <f t="shared" si="33"/>
        <v>0</v>
      </c>
      <c r="R200" t="s">
        <v>402</v>
      </c>
    </row>
    <row r="201" spans="1:18" x14ac:dyDescent="0.25">
      <c r="A201">
        <f ca="1">IF($B$2=0,"",COUNTA($B$2:B201))</f>
        <v>200</v>
      </c>
      <c r="B201" s="3" t="str">
        <f t="shared" ca="1" si="30"/>
        <v/>
      </c>
      <c r="C201" s="3">
        <f t="shared" ca="1" si="29"/>
        <v>0</v>
      </c>
      <c r="G201" t="str">
        <f>IF(ISBLANK(K201),"",COUNTA($K$2:K201))</f>
        <v/>
      </c>
      <c r="H201" t="str">
        <f t="shared" si="31"/>
        <v/>
      </c>
      <c r="I201">
        <f t="shared" si="32"/>
        <v>0</v>
      </c>
      <c r="M201">
        <f t="shared" si="33"/>
        <v>0</v>
      </c>
      <c r="N201">
        <f t="shared" si="33"/>
        <v>0</v>
      </c>
      <c r="R201" t="s">
        <v>47</v>
      </c>
    </row>
    <row r="202" spans="1:18" x14ac:dyDescent="0.25">
      <c r="A202">
        <f ca="1">IF($B$2=0,"",COUNTA($B$2:B202))</f>
        <v>201</v>
      </c>
      <c r="B202" s="3" t="str">
        <f t="shared" ca="1" si="30"/>
        <v/>
      </c>
      <c r="C202" s="3">
        <f t="shared" ca="1" si="29"/>
        <v>0</v>
      </c>
      <c r="G202" t="str">
        <f>IF(ISBLANK(K202),"",COUNTA($K$2:K202))</f>
        <v/>
      </c>
      <c r="H202" t="str">
        <f t="shared" si="31"/>
        <v/>
      </c>
      <c r="I202">
        <f t="shared" si="32"/>
        <v>0</v>
      </c>
      <c r="M202">
        <f t="shared" si="33"/>
        <v>0</v>
      </c>
      <c r="N202">
        <f t="shared" si="33"/>
        <v>0</v>
      </c>
      <c r="R202" t="s">
        <v>408</v>
      </c>
    </row>
    <row r="203" spans="1:18" x14ac:dyDescent="0.25">
      <c r="A203">
        <f ca="1">IF($B$2=0,"",COUNTA($B$2:B203))</f>
        <v>202</v>
      </c>
      <c r="B203" s="3" t="str">
        <f t="shared" ca="1" si="30"/>
        <v/>
      </c>
      <c r="C203" s="3">
        <f t="shared" ca="1" si="29"/>
        <v>0</v>
      </c>
      <c r="G203" t="str">
        <f>IF(ISBLANK(K203),"",COUNTA($K$2:K203))</f>
        <v/>
      </c>
      <c r="H203" t="str">
        <f t="shared" si="31"/>
        <v/>
      </c>
      <c r="I203">
        <f t="shared" si="32"/>
        <v>0</v>
      </c>
      <c r="M203">
        <f t="shared" si="33"/>
        <v>0</v>
      </c>
      <c r="N203">
        <f t="shared" si="33"/>
        <v>0</v>
      </c>
      <c r="R203" t="s">
        <v>327</v>
      </c>
    </row>
    <row r="204" spans="1:18" x14ac:dyDescent="0.25">
      <c r="A204">
        <f ca="1">IF($B$2=0,"",COUNTA($B$2:B204))</f>
        <v>203</v>
      </c>
      <c r="B204" s="3" t="str">
        <f t="shared" ca="1" si="30"/>
        <v/>
      </c>
      <c r="C204" s="3">
        <f t="shared" ca="1" si="29"/>
        <v>0</v>
      </c>
      <c r="G204" t="str">
        <f>IF(ISBLANK(K204),"",COUNTA($K$2:K204))</f>
        <v/>
      </c>
      <c r="H204" t="str">
        <f t="shared" si="31"/>
        <v/>
      </c>
      <c r="I204">
        <f t="shared" si="32"/>
        <v>0</v>
      </c>
      <c r="M204">
        <f t="shared" si="33"/>
        <v>0</v>
      </c>
      <c r="N204">
        <f t="shared" si="33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0"/>
        <v/>
      </c>
      <c r="C205" s="3">
        <f t="shared" ca="1" si="29"/>
        <v>0</v>
      </c>
      <c r="G205" t="str">
        <f>IF(ISBLANK(K205),"",COUNTA($K$2:K205))</f>
        <v/>
      </c>
      <c r="H205" t="str">
        <f t="shared" si="31"/>
        <v/>
      </c>
      <c r="I205">
        <f t="shared" si="32"/>
        <v>0</v>
      </c>
      <c r="M205">
        <f t="shared" si="33"/>
        <v>0</v>
      </c>
      <c r="N205">
        <f t="shared" si="33"/>
        <v>0</v>
      </c>
      <c r="R205" t="s">
        <v>328</v>
      </c>
    </row>
    <row r="206" spans="1:18" x14ac:dyDescent="0.25">
      <c r="A206">
        <f ca="1">IF($B$2=0,"",COUNTA($B$2:B206))</f>
        <v>205</v>
      </c>
      <c r="B206" s="3" t="str">
        <f t="shared" ca="1" si="30"/>
        <v/>
      </c>
      <c r="C206" s="3">
        <f t="shared" ca="1" si="29"/>
        <v>0</v>
      </c>
      <c r="G206" t="str">
        <f>IF(ISBLANK(K206),"",COUNTA($K$2:K206))</f>
        <v/>
      </c>
      <c r="H206" t="str">
        <f t="shared" si="31"/>
        <v/>
      </c>
      <c r="I206">
        <f t="shared" si="32"/>
        <v>0</v>
      </c>
      <c r="M206">
        <f t="shared" si="33"/>
        <v>0</v>
      </c>
      <c r="N206">
        <f t="shared" si="33"/>
        <v>0</v>
      </c>
      <c r="R206" t="s">
        <v>331</v>
      </c>
    </row>
    <row r="207" spans="1:18" x14ac:dyDescent="0.25">
      <c r="A207">
        <f ca="1">IF($B$2=0,"",COUNTA($B$2:B207))</f>
        <v>206</v>
      </c>
      <c r="B207" s="3" t="str">
        <f t="shared" ca="1" si="30"/>
        <v/>
      </c>
      <c r="C207" s="3">
        <f t="shared" ca="1" si="29"/>
        <v>0</v>
      </c>
      <c r="G207" t="str">
        <f>IF(ISBLANK(K207),"",COUNTA($K$2:K207))</f>
        <v/>
      </c>
      <c r="H207" t="str">
        <f t="shared" si="31"/>
        <v/>
      </c>
      <c r="I207">
        <f t="shared" si="32"/>
        <v>0</v>
      </c>
      <c r="M207">
        <f t="shared" si="33"/>
        <v>0</v>
      </c>
      <c r="N207">
        <f t="shared" si="33"/>
        <v>0</v>
      </c>
      <c r="R207" t="s">
        <v>409</v>
      </c>
    </row>
    <row r="208" spans="1:18" x14ac:dyDescent="0.25">
      <c r="A208">
        <f ca="1">IF($B$2=0,"",COUNTA($B$2:B208))</f>
        <v>207</v>
      </c>
      <c r="B208" s="3" t="str">
        <f t="shared" ca="1" si="30"/>
        <v/>
      </c>
      <c r="C208" s="3">
        <f t="shared" ca="1" si="29"/>
        <v>0</v>
      </c>
      <c r="G208" t="str">
        <f>IF(ISBLANK(K208),"",COUNTA($K$2:K208))</f>
        <v/>
      </c>
      <c r="H208" t="str">
        <f t="shared" si="31"/>
        <v/>
      </c>
      <c r="I208">
        <f t="shared" si="32"/>
        <v>0</v>
      </c>
      <c r="M208">
        <f t="shared" si="33"/>
        <v>0</v>
      </c>
      <c r="N208">
        <f t="shared" si="33"/>
        <v>0</v>
      </c>
      <c r="R208" t="s">
        <v>401</v>
      </c>
    </row>
    <row r="209" spans="1:18" x14ac:dyDescent="0.25">
      <c r="A209">
        <f ca="1">IF($B$2=0,"",COUNTA($B$2:B209))</f>
        <v>208</v>
      </c>
      <c r="B209" s="3" t="str">
        <f t="shared" ca="1" si="30"/>
        <v/>
      </c>
      <c r="C209" s="3">
        <f t="shared" ca="1" si="29"/>
        <v>0</v>
      </c>
      <c r="G209" t="str">
        <f>IF(ISBLANK(K209),"",COUNTA($K$2:K209))</f>
        <v/>
      </c>
      <c r="H209" t="str">
        <f t="shared" si="31"/>
        <v/>
      </c>
      <c r="I209">
        <f t="shared" si="32"/>
        <v>0</v>
      </c>
      <c r="M209">
        <f t="shared" si="33"/>
        <v>0</v>
      </c>
      <c r="N209">
        <f t="shared" si="33"/>
        <v>0</v>
      </c>
      <c r="R209" t="s">
        <v>329</v>
      </c>
    </row>
    <row r="210" spans="1:18" x14ac:dyDescent="0.25">
      <c r="A210">
        <f ca="1">IF($B$2=0,"",COUNTA($B$2:B210))</f>
        <v>209</v>
      </c>
      <c r="B210" s="3" t="str">
        <f t="shared" ca="1" si="30"/>
        <v/>
      </c>
      <c r="C210" s="3">
        <f t="shared" ca="1" si="29"/>
        <v>0</v>
      </c>
      <c r="G210" t="str">
        <f>IF(ISBLANK(K210),"",COUNTA($K$2:K210))</f>
        <v/>
      </c>
      <c r="H210" t="str">
        <f t="shared" si="31"/>
        <v/>
      </c>
      <c r="I210">
        <f t="shared" si="32"/>
        <v>0</v>
      </c>
      <c r="M210">
        <f t="shared" si="33"/>
        <v>0</v>
      </c>
      <c r="N210">
        <f t="shared" si="33"/>
        <v>0</v>
      </c>
      <c r="R210" t="s">
        <v>402</v>
      </c>
    </row>
    <row r="211" spans="1:18" x14ac:dyDescent="0.25">
      <c r="A211">
        <f ca="1">IF($B$2=0,"",COUNTA($B$2:B211))</f>
        <v>210</v>
      </c>
      <c r="B211" s="3" t="str">
        <f t="shared" ca="1" si="30"/>
        <v/>
      </c>
      <c r="C211" s="3">
        <f t="shared" ca="1" si="29"/>
        <v>0</v>
      </c>
      <c r="G211" t="str">
        <f>IF(ISBLANK(K211),"",COUNTA($K$2:K211))</f>
        <v/>
      </c>
      <c r="H211" t="str">
        <f t="shared" si="31"/>
        <v/>
      </c>
      <c r="I211">
        <f t="shared" si="32"/>
        <v>0</v>
      </c>
      <c r="M211">
        <f t="shared" si="33"/>
        <v>0</v>
      </c>
      <c r="N211">
        <f t="shared" si="33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0"/>
        <v/>
      </c>
      <c r="C212" s="3">
        <f t="shared" ca="1" si="29"/>
        <v>0</v>
      </c>
      <c r="G212" t="str">
        <f>IF(ISBLANK(K212),"",COUNTA($K$2:K212))</f>
        <v/>
      </c>
      <c r="H212" t="str">
        <f t="shared" si="31"/>
        <v/>
      </c>
      <c r="I212">
        <f t="shared" si="32"/>
        <v>0</v>
      </c>
      <c r="M212">
        <f t="shared" si="33"/>
        <v>0</v>
      </c>
      <c r="N212">
        <f t="shared" si="33"/>
        <v>0</v>
      </c>
      <c r="R212" t="s">
        <v>410</v>
      </c>
    </row>
    <row r="213" spans="1:18" x14ac:dyDescent="0.25">
      <c r="A213">
        <f ca="1">IF($B$2=0,"",COUNTA($B$2:B213))</f>
        <v>212</v>
      </c>
      <c r="B213" s="3" t="str">
        <f t="shared" ca="1" si="30"/>
        <v/>
      </c>
      <c r="C213" s="3">
        <f t="shared" ca="1" si="29"/>
        <v>0</v>
      </c>
      <c r="G213" t="str">
        <f>IF(ISBLANK(K213),"",COUNTA($K$2:K213))</f>
        <v/>
      </c>
      <c r="H213" t="str">
        <f t="shared" si="31"/>
        <v/>
      </c>
      <c r="I213">
        <f t="shared" si="32"/>
        <v>0</v>
      </c>
      <c r="M213">
        <f t="shared" si="33"/>
        <v>0</v>
      </c>
      <c r="N213">
        <f t="shared" si="33"/>
        <v>0</v>
      </c>
      <c r="R213" t="s">
        <v>319</v>
      </c>
    </row>
    <row r="214" spans="1:18" x14ac:dyDescent="0.25">
      <c r="A214">
        <f ca="1">IF($B$2=0,"",COUNTA($B$2:B214))</f>
        <v>213</v>
      </c>
      <c r="B214" s="3" t="str">
        <f t="shared" ca="1" si="30"/>
        <v/>
      </c>
      <c r="C214" s="3">
        <f t="shared" ca="1" si="29"/>
        <v>0</v>
      </c>
      <c r="G214" t="str">
        <f>IF(ISBLANK(K214),"",COUNTA($K$2:K214))</f>
        <v/>
      </c>
      <c r="H214" t="str">
        <f t="shared" si="31"/>
        <v/>
      </c>
      <c r="I214">
        <f t="shared" si="32"/>
        <v>0</v>
      </c>
      <c r="M214">
        <f t="shared" si="33"/>
        <v>0</v>
      </c>
      <c r="N214">
        <f t="shared" si="33"/>
        <v>0</v>
      </c>
      <c r="R214" t="s">
        <v>49</v>
      </c>
    </row>
    <row r="215" spans="1:18" x14ac:dyDescent="0.25">
      <c r="A215">
        <f ca="1">IF($B$2=0,"",COUNTA($B$2:B215))</f>
        <v>214</v>
      </c>
      <c r="B215" s="3" t="str">
        <f t="shared" ca="1" si="30"/>
        <v/>
      </c>
      <c r="C215" s="3">
        <f t="shared" ca="1" si="29"/>
        <v>0</v>
      </c>
      <c r="G215" t="str">
        <f>IF(ISBLANK(K215),"",COUNTA($K$2:K215))</f>
        <v/>
      </c>
      <c r="H215" t="str">
        <f t="shared" si="31"/>
        <v/>
      </c>
      <c r="I215">
        <f t="shared" si="32"/>
        <v>0</v>
      </c>
      <c r="M215">
        <f t="shared" si="33"/>
        <v>0</v>
      </c>
      <c r="N215">
        <f t="shared" si="33"/>
        <v>0</v>
      </c>
      <c r="R215" t="s">
        <v>320</v>
      </c>
    </row>
    <row r="216" spans="1:18" x14ac:dyDescent="0.25">
      <c r="A216">
        <f ca="1">IF($B$2=0,"",COUNTA($B$2:B216))</f>
        <v>215</v>
      </c>
      <c r="B216" s="3" t="str">
        <f t="shared" ca="1" si="30"/>
        <v/>
      </c>
      <c r="C216" s="3">
        <f t="shared" ca="1" si="29"/>
        <v>0</v>
      </c>
      <c r="G216" t="str">
        <f>IF(ISBLANK(K216),"",COUNTA($K$2:K216))</f>
        <v/>
      </c>
      <c r="H216" t="str">
        <f t="shared" si="31"/>
        <v/>
      </c>
      <c r="I216">
        <f t="shared" si="32"/>
        <v>0</v>
      </c>
      <c r="M216">
        <f t="shared" si="33"/>
        <v>0</v>
      </c>
      <c r="N216">
        <f t="shared" si="33"/>
        <v>0</v>
      </c>
      <c r="R216" t="s">
        <v>50</v>
      </c>
    </row>
    <row r="217" spans="1:18" x14ac:dyDescent="0.25">
      <c r="A217">
        <f ca="1">IF($B$2=0,"",COUNTA($B$2:B217))</f>
        <v>216</v>
      </c>
      <c r="B217" s="3" t="str">
        <f t="shared" ca="1" si="30"/>
        <v/>
      </c>
      <c r="C217" s="3">
        <f t="shared" ca="1" si="29"/>
        <v>0</v>
      </c>
      <c r="G217" t="str">
        <f>IF(ISBLANK(K217),"",COUNTA($K$2:K217))</f>
        <v/>
      </c>
      <c r="H217" t="str">
        <f t="shared" si="31"/>
        <v/>
      </c>
      <c r="I217">
        <f t="shared" si="32"/>
        <v>0</v>
      </c>
      <c r="M217">
        <f t="shared" si="33"/>
        <v>0</v>
      </c>
      <c r="N217">
        <f t="shared" si="33"/>
        <v>0</v>
      </c>
      <c r="R217" t="s">
        <v>411</v>
      </c>
    </row>
    <row r="218" spans="1:18" x14ac:dyDescent="0.25">
      <c r="A218">
        <f ca="1">IF($B$2=0,"",COUNTA($B$2:B218))</f>
        <v>217</v>
      </c>
      <c r="B218" s="3" t="str">
        <f t="shared" ca="1" si="30"/>
        <v/>
      </c>
      <c r="C218" s="3">
        <f t="shared" ca="1" si="29"/>
        <v>0</v>
      </c>
      <c r="G218" t="str">
        <f>IF(ISBLANK(K218),"",COUNTA($K$2:K218))</f>
        <v/>
      </c>
      <c r="H218" t="str">
        <f t="shared" si="31"/>
        <v/>
      </c>
      <c r="I218">
        <f t="shared" si="32"/>
        <v>0</v>
      </c>
      <c r="M218">
        <f t="shared" si="33"/>
        <v>0</v>
      </c>
      <c r="N218">
        <f t="shared" si="33"/>
        <v>0</v>
      </c>
      <c r="R218" t="s">
        <v>327</v>
      </c>
    </row>
    <row r="219" spans="1:18" x14ac:dyDescent="0.25">
      <c r="A219">
        <f ca="1">IF($B$2=0,"",COUNTA($B$2:B219))</f>
        <v>218</v>
      </c>
      <c r="B219" s="3" t="str">
        <f t="shared" ca="1" si="30"/>
        <v/>
      </c>
      <c r="C219" s="3">
        <f t="shared" ca="1" si="29"/>
        <v>0</v>
      </c>
      <c r="G219" t="str">
        <f>IF(ISBLANK(K219),"",COUNTA($K$2:K219))</f>
        <v/>
      </c>
      <c r="H219" t="str">
        <f t="shared" si="31"/>
        <v/>
      </c>
      <c r="I219">
        <f t="shared" si="32"/>
        <v>0</v>
      </c>
      <c r="M219">
        <f t="shared" si="33"/>
        <v>0</v>
      </c>
      <c r="N219">
        <f t="shared" si="33"/>
        <v>0</v>
      </c>
      <c r="R219" t="s">
        <v>326</v>
      </c>
    </row>
    <row r="220" spans="1:18" x14ac:dyDescent="0.25">
      <c r="A220">
        <f ca="1">IF($B$2=0,"",COUNTA($B$2:B220))</f>
        <v>219</v>
      </c>
      <c r="B220" s="3" t="str">
        <f t="shared" ca="1" si="30"/>
        <v/>
      </c>
      <c r="C220" s="3">
        <f t="shared" ca="1" si="29"/>
        <v>0</v>
      </c>
      <c r="G220" t="str">
        <f>IF(ISBLANK(K220),"",COUNTA($K$2:K220))</f>
        <v/>
      </c>
      <c r="H220" t="str">
        <f t="shared" si="31"/>
        <v/>
      </c>
      <c r="I220">
        <f t="shared" si="32"/>
        <v>0</v>
      </c>
      <c r="M220">
        <f t="shared" si="33"/>
        <v>0</v>
      </c>
      <c r="N220">
        <f t="shared" si="33"/>
        <v>0</v>
      </c>
      <c r="R220" t="s">
        <v>328</v>
      </c>
    </row>
    <row r="221" spans="1:18" x14ac:dyDescent="0.25">
      <c r="A221">
        <f ca="1">IF($B$2=0,"",COUNTA($B$2:B221))</f>
        <v>220</v>
      </c>
      <c r="B221" s="3" t="str">
        <f t="shared" ca="1" si="30"/>
        <v/>
      </c>
      <c r="C221" s="3">
        <f t="shared" ca="1" si="29"/>
        <v>0</v>
      </c>
      <c r="G221" t="str">
        <f>IF(ISBLANK(K221),"",COUNTA($K$2:K221))</f>
        <v/>
      </c>
      <c r="H221" t="str">
        <f t="shared" si="31"/>
        <v/>
      </c>
      <c r="I221">
        <f t="shared" si="32"/>
        <v>0</v>
      </c>
      <c r="M221">
        <f t="shared" si="33"/>
        <v>0</v>
      </c>
      <c r="N221">
        <f t="shared" si="33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0"/>
        <v/>
      </c>
      <c r="C222" s="3">
        <f t="shared" ca="1" si="29"/>
        <v>0</v>
      </c>
      <c r="G222" t="str">
        <f>IF(ISBLANK(K222),"",COUNTA($K$2:K222))</f>
        <v/>
      </c>
      <c r="H222" t="str">
        <f t="shared" si="31"/>
        <v/>
      </c>
      <c r="I222">
        <f t="shared" si="32"/>
        <v>0</v>
      </c>
      <c r="M222">
        <f t="shared" si="33"/>
        <v>0</v>
      </c>
      <c r="N222">
        <f t="shared" si="33"/>
        <v>0</v>
      </c>
      <c r="R222" t="s">
        <v>412</v>
      </c>
    </row>
    <row r="223" spans="1:18" x14ac:dyDescent="0.25">
      <c r="A223">
        <f ca="1">IF($B$2=0,"",COUNTA($B$2:B223))</f>
        <v>222</v>
      </c>
      <c r="B223" s="3" t="str">
        <f t="shared" ca="1" si="30"/>
        <v/>
      </c>
      <c r="C223" s="3">
        <f t="shared" ca="1" si="29"/>
        <v>0</v>
      </c>
      <c r="G223" t="str">
        <f>IF(ISBLANK(K223),"",COUNTA($K$2:K223))</f>
        <v/>
      </c>
      <c r="H223" t="str">
        <f t="shared" si="31"/>
        <v/>
      </c>
      <c r="I223">
        <f t="shared" si="32"/>
        <v>0</v>
      </c>
      <c r="M223">
        <f t="shared" si="33"/>
        <v>0</v>
      </c>
      <c r="N223">
        <f t="shared" si="33"/>
        <v>0</v>
      </c>
      <c r="R223" t="s">
        <v>346</v>
      </c>
    </row>
    <row r="224" spans="1:18" x14ac:dyDescent="0.25">
      <c r="A224">
        <f ca="1">IF($B$2=0,"",COUNTA($B$2:B224))</f>
        <v>223</v>
      </c>
      <c r="B224" s="3" t="str">
        <f t="shared" ca="1" si="30"/>
        <v/>
      </c>
      <c r="C224" s="3">
        <f t="shared" ca="1" si="29"/>
        <v>0</v>
      </c>
      <c r="G224" t="str">
        <f>IF(ISBLANK(K224),"",COUNTA($K$2:K224))</f>
        <v/>
      </c>
      <c r="H224" t="str">
        <f t="shared" si="31"/>
        <v/>
      </c>
      <c r="I224">
        <f t="shared" si="32"/>
        <v>0</v>
      </c>
      <c r="M224">
        <f t="shared" si="33"/>
        <v>0</v>
      </c>
      <c r="N224">
        <f t="shared" si="33"/>
        <v>0</v>
      </c>
      <c r="R224" t="s">
        <v>47</v>
      </c>
    </row>
    <row r="225" spans="1:18" x14ac:dyDescent="0.25">
      <c r="A225">
        <f ca="1">IF($B$2=0,"",COUNTA($B$2:B225))</f>
        <v>224</v>
      </c>
      <c r="B225" s="3" t="str">
        <f t="shared" ca="1" si="30"/>
        <v/>
      </c>
      <c r="C225" s="3">
        <f t="shared" ca="1" si="29"/>
        <v>0</v>
      </c>
      <c r="G225" t="str">
        <f>IF(ISBLANK(K225),"",COUNTA($K$2:K225))</f>
        <v/>
      </c>
      <c r="H225" t="str">
        <f t="shared" si="31"/>
        <v/>
      </c>
      <c r="I225">
        <f t="shared" si="32"/>
        <v>0</v>
      </c>
      <c r="M225">
        <f t="shared" si="33"/>
        <v>0</v>
      </c>
      <c r="N225">
        <f t="shared" si="33"/>
        <v>0</v>
      </c>
      <c r="R225" t="s">
        <v>347</v>
      </c>
    </row>
    <row r="226" spans="1:18" x14ac:dyDescent="0.25">
      <c r="A226">
        <f ca="1">IF($B$2=0,"",COUNTA($B$2:B226))</f>
        <v>225</v>
      </c>
      <c r="B226" s="3" t="str">
        <f t="shared" ca="1" si="30"/>
        <v/>
      </c>
      <c r="C226" s="3">
        <f t="shared" ca="1" si="29"/>
        <v>0</v>
      </c>
      <c r="G226" t="str">
        <f>IF(ISBLANK(K226),"",COUNTA($K$2:K226))</f>
        <v/>
      </c>
      <c r="H226" t="str">
        <f t="shared" si="31"/>
        <v/>
      </c>
      <c r="I226">
        <f t="shared" si="32"/>
        <v>0</v>
      </c>
      <c r="M226">
        <f t="shared" si="33"/>
        <v>0</v>
      </c>
      <c r="N226">
        <f t="shared" si="33"/>
        <v>0</v>
      </c>
      <c r="R226" t="s">
        <v>48</v>
      </c>
    </row>
    <row r="227" spans="1:18" x14ac:dyDescent="0.25">
      <c r="A227">
        <f ca="1">IF($B$2=0,"",COUNTA($B$2:B227))</f>
        <v>226</v>
      </c>
      <c r="B227" s="3" t="str">
        <f t="shared" ca="1" si="30"/>
        <v/>
      </c>
      <c r="C227" s="3">
        <f t="shared" ca="1" si="29"/>
        <v>0</v>
      </c>
      <c r="G227" t="str">
        <f>IF(ISBLANK(K227),"",COUNTA($K$2:K227))</f>
        <v/>
      </c>
      <c r="H227" t="str">
        <f t="shared" si="31"/>
        <v/>
      </c>
      <c r="I227">
        <f t="shared" si="32"/>
        <v>0</v>
      </c>
      <c r="M227">
        <f t="shared" si="33"/>
        <v>0</v>
      </c>
      <c r="N227">
        <f t="shared" si="33"/>
        <v>0</v>
      </c>
      <c r="R227" t="s">
        <v>413</v>
      </c>
    </row>
    <row r="228" spans="1:18" x14ac:dyDescent="0.25">
      <c r="A228">
        <f ca="1">IF($B$2=0,"",COUNTA($B$2:B228))</f>
        <v>227</v>
      </c>
      <c r="B228" s="3" t="str">
        <f t="shared" ca="1" si="30"/>
        <v/>
      </c>
      <c r="C228" s="3">
        <f t="shared" ca="1" si="29"/>
        <v>0</v>
      </c>
      <c r="G228" t="str">
        <f>IF(ISBLANK(K228),"",COUNTA($K$2:K228))</f>
        <v/>
      </c>
      <c r="H228" t="str">
        <f t="shared" si="31"/>
        <v/>
      </c>
      <c r="I228">
        <f t="shared" si="32"/>
        <v>0</v>
      </c>
      <c r="M228">
        <f t="shared" si="33"/>
        <v>0</v>
      </c>
      <c r="N228">
        <f t="shared" si="33"/>
        <v>0</v>
      </c>
      <c r="R228" t="s">
        <v>346</v>
      </c>
    </row>
    <row r="229" spans="1:18" x14ac:dyDescent="0.25">
      <c r="A229">
        <f ca="1">IF($B$2=0,"",COUNTA($B$2:B229))</f>
        <v>228</v>
      </c>
      <c r="B229" s="3" t="str">
        <f t="shared" ca="1" si="30"/>
        <v/>
      </c>
      <c r="C229" s="3">
        <f t="shared" ca="1" si="29"/>
        <v>0</v>
      </c>
      <c r="G229" t="str">
        <f>IF(ISBLANK(K229),"",COUNTA($K$2:K229))</f>
        <v/>
      </c>
      <c r="H229" t="str">
        <f t="shared" si="31"/>
        <v/>
      </c>
      <c r="I229">
        <f t="shared" si="32"/>
        <v>0</v>
      </c>
      <c r="M229">
        <f t="shared" si="33"/>
        <v>0</v>
      </c>
      <c r="N229">
        <f t="shared" si="33"/>
        <v>0</v>
      </c>
      <c r="R229" t="s">
        <v>49</v>
      </c>
    </row>
    <row r="230" spans="1:18" x14ac:dyDescent="0.25">
      <c r="A230">
        <f ca="1">IF($B$2=0,"",COUNTA($B$2:B230))</f>
        <v>229</v>
      </c>
      <c r="B230" s="3" t="str">
        <f t="shared" ca="1" si="30"/>
        <v/>
      </c>
      <c r="C230" s="3">
        <f t="shared" ca="1" si="29"/>
        <v>0</v>
      </c>
      <c r="G230" t="str">
        <f>IF(ISBLANK(K230),"",COUNTA($K$2:K230))</f>
        <v/>
      </c>
      <c r="H230" t="str">
        <f t="shared" si="31"/>
        <v/>
      </c>
      <c r="I230">
        <f t="shared" si="32"/>
        <v>0</v>
      </c>
      <c r="M230">
        <f t="shared" si="33"/>
        <v>0</v>
      </c>
      <c r="N230">
        <f t="shared" si="33"/>
        <v>0</v>
      </c>
      <c r="R230" t="s">
        <v>347</v>
      </c>
    </row>
    <row r="231" spans="1:18" x14ac:dyDescent="0.25">
      <c r="A231">
        <f ca="1">IF($B$2=0,"",COUNTA($B$2:B231))</f>
        <v>230</v>
      </c>
      <c r="B231" s="3" t="str">
        <f t="shared" ca="1" si="30"/>
        <v/>
      </c>
      <c r="C231" s="3">
        <f t="shared" ca="1" si="29"/>
        <v>0</v>
      </c>
      <c r="G231" t="str">
        <f>IF(ISBLANK(K231),"",COUNTA($K$2:K231))</f>
        <v/>
      </c>
      <c r="H231" t="str">
        <f t="shared" si="31"/>
        <v/>
      </c>
      <c r="I231">
        <f t="shared" si="32"/>
        <v>0</v>
      </c>
      <c r="M231">
        <f t="shared" si="33"/>
        <v>0</v>
      </c>
      <c r="N231">
        <f t="shared" si="33"/>
        <v>0</v>
      </c>
      <c r="R231" t="s">
        <v>50</v>
      </c>
    </row>
    <row r="232" spans="1:18" x14ac:dyDescent="0.25">
      <c r="A232">
        <f ca="1">IF($B$2=0,"",COUNTA($B$2:B232))</f>
        <v>231</v>
      </c>
      <c r="B232" s="3" t="str">
        <f t="shared" ca="1" si="30"/>
        <v/>
      </c>
      <c r="C232" s="3">
        <f t="shared" ca="1" si="29"/>
        <v>0</v>
      </c>
      <c r="G232" t="str">
        <f>IF(ISBLANK(K232),"",COUNTA($K$2:K232))</f>
        <v/>
      </c>
      <c r="H232" t="str">
        <f t="shared" si="31"/>
        <v/>
      </c>
      <c r="I232">
        <f t="shared" si="32"/>
        <v>0</v>
      </c>
      <c r="M232">
        <f t="shared" si="33"/>
        <v>0</v>
      </c>
      <c r="N232">
        <f t="shared" si="33"/>
        <v>0</v>
      </c>
      <c r="R232" t="s">
        <v>414</v>
      </c>
    </row>
    <row r="233" spans="1:18" x14ac:dyDescent="0.25">
      <c r="A233">
        <f ca="1">IF($B$2=0,"",COUNTA($B$2:B233))</f>
        <v>232</v>
      </c>
      <c r="B233" s="3" t="str">
        <f t="shared" ca="1" si="30"/>
        <v/>
      </c>
      <c r="C233" s="3">
        <f t="shared" ca="1" si="29"/>
        <v>0</v>
      </c>
      <c r="G233" t="str">
        <f>IF(ISBLANK(K233),"",COUNTA($K$2:K233))</f>
        <v/>
      </c>
      <c r="H233" t="str">
        <f t="shared" si="31"/>
        <v/>
      </c>
      <c r="I233">
        <f t="shared" si="32"/>
        <v>0</v>
      </c>
      <c r="M233">
        <f t="shared" si="33"/>
        <v>0</v>
      </c>
      <c r="N233">
        <f t="shared" si="33"/>
        <v>0</v>
      </c>
      <c r="R233" t="s">
        <v>335</v>
      </c>
    </row>
    <row r="234" spans="1:18" x14ac:dyDescent="0.25">
      <c r="A234">
        <f ca="1">IF($B$2=0,"",COUNTA($B$2:B234))</f>
        <v>233</v>
      </c>
      <c r="B234" s="3" t="str">
        <f t="shared" ca="1" si="30"/>
        <v/>
      </c>
      <c r="C234" s="3">
        <f t="shared" ref="C234:C297" ca="1" si="34">OFFSET(F234,(ROW()-1)*1-1,0)</f>
        <v>0</v>
      </c>
      <c r="G234" t="str">
        <f>IF(ISBLANK(K234),"",COUNTA($K$2:K234))</f>
        <v/>
      </c>
      <c r="H234" t="str">
        <f t="shared" si="31"/>
        <v/>
      </c>
      <c r="I234">
        <f t="shared" si="32"/>
        <v>0</v>
      </c>
      <c r="M234">
        <f t="shared" si="33"/>
        <v>0</v>
      </c>
      <c r="N234">
        <f t="shared" si="33"/>
        <v>0</v>
      </c>
      <c r="R234" t="s">
        <v>331</v>
      </c>
    </row>
    <row r="235" spans="1:18" x14ac:dyDescent="0.25">
      <c r="A235">
        <f ca="1">IF($B$2=0,"",COUNTA($B$2:B235))</f>
        <v>234</v>
      </c>
      <c r="B235" s="3" t="str">
        <f t="shared" ca="1" si="30"/>
        <v/>
      </c>
      <c r="C235" s="3">
        <f t="shared" ca="1" si="34"/>
        <v>0</v>
      </c>
      <c r="G235" t="str">
        <f>IF(ISBLANK(K235),"",COUNTA($K$2:K235))</f>
        <v/>
      </c>
      <c r="H235" t="str">
        <f t="shared" si="31"/>
        <v/>
      </c>
      <c r="I235">
        <f t="shared" si="32"/>
        <v>0</v>
      </c>
      <c r="M235">
        <f t="shared" si="33"/>
        <v>0</v>
      </c>
      <c r="N235">
        <f t="shared" si="33"/>
        <v>0</v>
      </c>
      <c r="R235" t="s">
        <v>336</v>
      </c>
    </row>
    <row r="236" spans="1:18" x14ac:dyDescent="0.25">
      <c r="A236">
        <f ca="1">IF($B$2=0,"",COUNTA($B$2:B236))</f>
        <v>235</v>
      </c>
      <c r="B236" s="3" t="str">
        <f t="shared" ca="1" si="30"/>
        <v/>
      </c>
      <c r="C236" s="3">
        <f t="shared" ca="1" si="34"/>
        <v>0</v>
      </c>
      <c r="G236" t="str">
        <f>IF(ISBLANK(K236),"",COUNTA($K$2:K236))</f>
        <v/>
      </c>
      <c r="H236" t="str">
        <f t="shared" si="31"/>
        <v/>
      </c>
      <c r="I236">
        <f t="shared" si="32"/>
        <v>0</v>
      </c>
      <c r="M236">
        <f t="shared" si="33"/>
        <v>0</v>
      </c>
      <c r="N236">
        <f t="shared" si="33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0"/>
        <v/>
      </c>
      <c r="C237" s="3">
        <f t="shared" ca="1" si="34"/>
        <v>0</v>
      </c>
      <c r="G237" t="str">
        <f>IF(ISBLANK(K237),"",COUNTA($K$2:K237))</f>
        <v/>
      </c>
      <c r="H237" t="str">
        <f t="shared" si="31"/>
        <v/>
      </c>
      <c r="I237">
        <f t="shared" si="32"/>
        <v>0</v>
      </c>
      <c r="M237">
        <f t="shared" si="33"/>
        <v>0</v>
      </c>
      <c r="N237">
        <f t="shared" si="33"/>
        <v>0</v>
      </c>
      <c r="R237" t="s">
        <v>415</v>
      </c>
    </row>
    <row r="238" spans="1:18" x14ac:dyDescent="0.25">
      <c r="A238">
        <f ca="1">IF($B$2=0,"",COUNTA($B$2:B238))</f>
        <v>237</v>
      </c>
      <c r="B238" s="3" t="str">
        <f t="shared" ca="1" si="30"/>
        <v/>
      </c>
      <c r="C238" s="3">
        <f t="shared" ca="1" si="34"/>
        <v>0</v>
      </c>
      <c r="G238" t="str">
        <f>IF(ISBLANK(K238),"",COUNTA($K$2:K238))</f>
        <v/>
      </c>
      <c r="H238" t="str">
        <f t="shared" si="31"/>
        <v/>
      </c>
      <c r="I238">
        <f t="shared" si="32"/>
        <v>0</v>
      </c>
      <c r="M238">
        <f t="shared" si="33"/>
        <v>0</v>
      </c>
      <c r="N238">
        <f t="shared" si="33"/>
        <v>0</v>
      </c>
      <c r="R238" t="s">
        <v>317</v>
      </c>
    </row>
    <row r="239" spans="1:18" x14ac:dyDescent="0.25">
      <c r="A239">
        <f ca="1">IF($B$2=0,"",COUNTA($B$2:B239))</f>
        <v>238</v>
      </c>
      <c r="B239" s="3" t="str">
        <f t="shared" ca="1" si="30"/>
        <v/>
      </c>
      <c r="C239" s="3">
        <f t="shared" ca="1" si="34"/>
        <v>0</v>
      </c>
      <c r="G239" t="str">
        <f>IF(ISBLANK(K239),"",COUNTA($K$2:K239))</f>
        <v/>
      </c>
      <c r="H239" t="str">
        <f t="shared" si="31"/>
        <v/>
      </c>
      <c r="I239">
        <f t="shared" si="32"/>
        <v>0</v>
      </c>
      <c r="M239">
        <f t="shared" si="33"/>
        <v>0</v>
      </c>
      <c r="N239">
        <f t="shared" si="33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0"/>
        <v/>
      </c>
      <c r="C240" s="3">
        <f t="shared" ca="1" si="34"/>
        <v>0</v>
      </c>
      <c r="G240" t="str">
        <f>IF(ISBLANK(K240),"",COUNTA($K$2:K240))</f>
        <v/>
      </c>
      <c r="H240" t="str">
        <f t="shared" si="31"/>
        <v/>
      </c>
      <c r="I240">
        <f t="shared" si="32"/>
        <v>0</v>
      </c>
      <c r="M240">
        <f t="shared" si="33"/>
        <v>0</v>
      </c>
      <c r="N240">
        <f t="shared" si="33"/>
        <v>0</v>
      </c>
      <c r="R240" t="s">
        <v>318</v>
      </c>
    </row>
    <row r="241" spans="1:18" x14ac:dyDescent="0.25">
      <c r="A241">
        <f ca="1">IF($B$2=0,"",COUNTA($B$2:B241))</f>
        <v>240</v>
      </c>
      <c r="B241" s="3" t="str">
        <f t="shared" ca="1" si="30"/>
        <v/>
      </c>
      <c r="C241" s="3">
        <f t="shared" ca="1" si="34"/>
        <v>0</v>
      </c>
      <c r="G241" t="str">
        <f>IF(ISBLANK(K241),"",COUNTA($K$2:K241))</f>
        <v/>
      </c>
      <c r="H241" t="str">
        <f t="shared" si="31"/>
        <v/>
      </c>
      <c r="I241">
        <f t="shared" si="32"/>
        <v>0</v>
      </c>
      <c r="M241">
        <f t="shared" si="33"/>
        <v>0</v>
      </c>
      <c r="N241">
        <f t="shared" si="33"/>
        <v>0</v>
      </c>
      <c r="R241" t="s">
        <v>329</v>
      </c>
    </row>
    <row r="242" spans="1:18" x14ac:dyDescent="0.25">
      <c r="A242">
        <f ca="1">IF($B$2=0,"",COUNTA($B$2:B242))</f>
        <v>241</v>
      </c>
      <c r="B242" s="3" t="str">
        <f t="shared" ca="1" si="30"/>
        <v/>
      </c>
      <c r="C242" s="3">
        <f t="shared" ca="1" si="34"/>
        <v>0</v>
      </c>
      <c r="G242" t="str">
        <f>IF(ISBLANK(K242),"",COUNTA($K$2:K242))</f>
        <v/>
      </c>
      <c r="H242" t="str">
        <f t="shared" si="31"/>
        <v/>
      </c>
      <c r="I242">
        <f t="shared" si="32"/>
        <v>0</v>
      </c>
      <c r="M242">
        <f t="shared" si="33"/>
        <v>0</v>
      </c>
      <c r="N242">
        <f t="shared" si="33"/>
        <v>0</v>
      </c>
      <c r="R242" t="s">
        <v>416</v>
      </c>
    </row>
    <row r="243" spans="1:18" x14ac:dyDescent="0.25">
      <c r="A243">
        <f ca="1">IF($B$2=0,"",COUNTA($B$2:B243))</f>
        <v>242</v>
      </c>
      <c r="B243" s="3" t="str">
        <f t="shared" ca="1" si="30"/>
        <v/>
      </c>
      <c r="C243" s="3">
        <f t="shared" ca="1" si="34"/>
        <v>0</v>
      </c>
      <c r="G243" t="str">
        <f>IF(ISBLANK(K243),"",COUNTA($K$2:K243))</f>
        <v/>
      </c>
      <c r="H243" t="str">
        <f t="shared" si="31"/>
        <v/>
      </c>
      <c r="I243">
        <f t="shared" si="32"/>
        <v>0</v>
      </c>
      <c r="M243">
        <f t="shared" si="33"/>
        <v>0</v>
      </c>
      <c r="N243">
        <f t="shared" si="33"/>
        <v>0</v>
      </c>
      <c r="R243" t="s">
        <v>330</v>
      </c>
    </row>
    <row r="244" spans="1:18" x14ac:dyDescent="0.25">
      <c r="A244">
        <f ca="1">IF($B$2=0,"",COUNTA($B$2:B244))</f>
        <v>243</v>
      </c>
      <c r="B244" s="3" t="str">
        <f t="shared" ca="1" si="30"/>
        <v/>
      </c>
      <c r="C244" s="3">
        <f t="shared" ca="1" si="34"/>
        <v>0</v>
      </c>
      <c r="G244" t="str">
        <f>IF(ISBLANK(K244),"",COUNTA($K$2:K244))</f>
        <v/>
      </c>
      <c r="H244" t="str">
        <f t="shared" si="31"/>
        <v/>
      </c>
      <c r="I244">
        <f t="shared" si="32"/>
        <v>0</v>
      </c>
      <c r="M244">
        <f t="shared" si="33"/>
        <v>0</v>
      </c>
      <c r="N244">
        <f t="shared" si="33"/>
        <v>0</v>
      </c>
      <c r="R244" t="s">
        <v>331</v>
      </c>
    </row>
    <row r="245" spans="1:18" x14ac:dyDescent="0.25">
      <c r="A245">
        <f ca="1">IF($B$2=0,"",COUNTA($B$2:B245))</f>
        <v>244</v>
      </c>
      <c r="B245" s="3" t="str">
        <f t="shared" ca="1" si="30"/>
        <v/>
      </c>
      <c r="C245" s="3">
        <f t="shared" ca="1" si="34"/>
        <v>0</v>
      </c>
      <c r="G245" t="str">
        <f>IF(ISBLANK(K245),"",COUNTA($K$2:K245))</f>
        <v/>
      </c>
      <c r="H245" t="str">
        <f t="shared" si="31"/>
        <v/>
      </c>
      <c r="I245">
        <f t="shared" si="32"/>
        <v>0</v>
      </c>
      <c r="M245">
        <f t="shared" si="33"/>
        <v>0</v>
      </c>
      <c r="N245">
        <f t="shared" si="33"/>
        <v>0</v>
      </c>
      <c r="R245" t="s">
        <v>332</v>
      </c>
    </row>
    <row r="246" spans="1:18" x14ac:dyDescent="0.25">
      <c r="A246">
        <f ca="1">IF($B$2=0,"",COUNTA($B$2:B246))</f>
        <v>245</v>
      </c>
      <c r="B246" s="3" t="str">
        <f t="shared" ca="1" si="30"/>
        <v/>
      </c>
      <c r="C246" s="3">
        <f t="shared" ca="1" si="34"/>
        <v>0</v>
      </c>
      <c r="G246" t="str">
        <f>IF(ISBLANK(K246),"",COUNTA($K$2:K246))</f>
        <v/>
      </c>
      <c r="H246" t="str">
        <f t="shared" si="31"/>
        <v/>
      </c>
      <c r="I246">
        <f t="shared" si="32"/>
        <v>0</v>
      </c>
      <c r="M246">
        <f t="shared" si="33"/>
        <v>0</v>
      </c>
      <c r="N246">
        <f t="shared" si="33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0"/>
        <v/>
      </c>
      <c r="C247" s="3">
        <f t="shared" ca="1" si="34"/>
        <v>0</v>
      </c>
      <c r="G247" t="str">
        <f>IF(ISBLANK(K247),"",COUNTA($K$2:K247))</f>
        <v/>
      </c>
      <c r="H247" t="str">
        <f t="shared" si="31"/>
        <v/>
      </c>
      <c r="I247">
        <f t="shared" si="32"/>
        <v>0</v>
      </c>
      <c r="M247">
        <f t="shared" si="33"/>
        <v>0</v>
      </c>
      <c r="N247">
        <f t="shared" si="33"/>
        <v>0</v>
      </c>
      <c r="R247" t="s">
        <v>417</v>
      </c>
    </row>
    <row r="248" spans="1:18" x14ac:dyDescent="0.25">
      <c r="A248">
        <f ca="1">IF($B$2=0,"",COUNTA($B$2:B248))</f>
        <v>247</v>
      </c>
      <c r="B248" s="3" t="str">
        <f t="shared" ca="1" si="30"/>
        <v/>
      </c>
      <c r="C248" s="3">
        <f t="shared" ca="1" si="34"/>
        <v>0</v>
      </c>
      <c r="G248" t="str">
        <f>IF(ISBLANK(K248),"",COUNTA($K$2:K248))</f>
        <v/>
      </c>
      <c r="H248" t="str">
        <f t="shared" si="31"/>
        <v/>
      </c>
      <c r="I248">
        <f t="shared" si="32"/>
        <v>0</v>
      </c>
      <c r="M248">
        <f t="shared" si="33"/>
        <v>0</v>
      </c>
      <c r="N248">
        <f t="shared" si="33"/>
        <v>0</v>
      </c>
      <c r="R248" t="s">
        <v>330</v>
      </c>
    </row>
    <row r="249" spans="1:18" x14ac:dyDescent="0.25">
      <c r="A249">
        <f ca="1">IF($B$2=0,"",COUNTA($B$2:B249))</f>
        <v>248</v>
      </c>
      <c r="B249" s="3" t="str">
        <f t="shared" ca="1" si="30"/>
        <v/>
      </c>
      <c r="C249" s="3">
        <f t="shared" ca="1" si="34"/>
        <v>0</v>
      </c>
      <c r="G249" t="str">
        <f>IF(ISBLANK(K249),"",COUNTA($K$2:K249))</f>
        <v/>
      </c>
      <c r="H249" t="str">
        <f t="shared" si="31"/>
        <v/>
      </c>
      <c r="I249">
        <f t="shared" si="32"/>
        <v>0</v>
      </c>
      <c r="M249">
        <f t="shared" si="33"/>
        <v>0</v>
      </c>
      <c r="N249">
        <f t="shared" si="33"/>
        <v>0</v>
      </c>
      <c r="R249" t="s">
        <v>50</v>
      </c>
    </row>
    <row r="250" spans="1:18" x14ac:dyDescent="0.25">
      <c r="A250">
        <f ca="1">IF($B$2=0,"",COUNTA($B$2:B250))</f>
        <v>249</v>
      </c>
      <c r="B250" s="3" t="str">
        <f t="shared" ca="1" si="30"/>
        <v/>
      </c>
      <c r="C250" s="3">
        <f t="shared" ca="1" si="34"/>
        <v>0</v>
      </c>
      <c r="G250" t="str">
        <f>IF(ISBLANK(K250),"",COUNTA($K$2:K250))</f>
        <v/>
      </c>
      <c r="H250" t="str">
        <f t="shared" si="31"/>
        <v/>
      </c>
      <c r="I250">
        <f t="shared" si="32"/>
        <v>0</v>
      </c>
      <c r="M250">
        <f t="shared" si="33"/>
        <v>0</v>
      </c>
      <c r="N250">
        <f t="shared" si="33"/>
        <v>0</v>
      </c>
      <c r="R250" t="s">
        <v>332</v>
      </c>
    </row>
    <row r="251" spans="1:18" x14ac:dyDescent="0.25">
      <c r="A251">
        <f ca="1">IF($B$2=0,"",COUNTA($B$2:B251))</f>
        <v>250</v>
      </c>
      <c r="B251" s="3" t="str">
        <f t="shared" ca="1" si="30"/>
        <v/>
      </c>
      <c r="C251" s="3">
        <f t="shared" ca="1" si="34"/>
        <v>0</v>
      </c>
      <c r="G251" t="str">
        <f>IF(ISBLANK(K251),"",COUNTA($K$2:K251))</f>
        <v/>
      </c>
      <c r="H251" t="str">
        <f t="shared" si="31"/>
        <v/>
      </c>
      <c r="I251">
        <f t="shared" si="32"/>
        <v>0</v>
      </c>
      <c r="M251">
        <f t="shared" si="33"/>
        <v>0</v>
      </c>
      <c r="N251">
        <f t="shared" si="33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30"/>
        <v/>
      </c>
      <c r="C252" s="3">
        <f t="shared" ca="1" si="34"/>
        <v>0</v>
      </c>
      <c r="G252" t="str">
        <f>IF(ISBLANK(K252),"",COUNTA($K$2:K252))</f>
        <v/>
      </c>
      <c r="H252" t="str">
        <f t="shared" si="31"/>
        <v/>
      </c>
      <c r="I252">
        <f t="shared" si="32"/>
        <v>0</v>
      </c>
      <c r="M252">
        <f t="shared" si="33"/>
        <v>0</v>
      </c>
      <c r="N252">
        <f t="shared" si="33"/>
        <v>0</v>
      </c>
      <c r="R252" t="s">
        <v>418</v>
      </c>
    </row>
    <row r="253" spans="1:18" x14ac:dyDescent="0.25">
      <c r="A253">
        <f ca="1">IF($B$2=0,"",COUNTA($B$2:B253))</f>
        <v>252</v>
      </c>
      <c r="B253" s="3" t="str">
        <f t="shared" ca="1" si="30"/>
        <v/>
      </c>
      <c r="C253" s="3">
        <f t="shared" ca="1" si="34"/>
        <v>0</v>
      </c>
      <c r="G253" t="str">
        <f>IF(ISBLANK(K253),"",COUNTA($K$2:K253))</f>
        <v/>
      </c>
      <c r="H253" t="str">
        <f t="shared" si="31"/>
        <v/>
      </c>
      <c r="I253">
        <f t="shared" si="32"/>
        <v>0</v>
      </c>
      <c r="M253">
        <f t="shared" si="33"/>
        <v>0</v>
      </c>
      <c r="N253">
        <f t="shared" si="33"/>
        <v>0</v>
      </c>
      <c r="R253" t="s">
        <v>333</v>
      </c>
    </row>
    <row r="254" spans="1:18" x14ac:dyDescent="0.25">
      <c r="A254">
        <f ca="1">IF($B$2=0,"",COUNTA($B$2:B254))</f>
        <v>253</v>
      </c>
      <c r="B254" s="3" t="str">
        <f t="shared" ca="1" si="30"/>
        <v/>
      </c>
      <c r="C254" s="3">
        <f t="shared" ca="1" si="34"/>
        <v>0</v>
      </c>
      <c r="G254" t="str">
        <f>IF(ISBLANK(K254),"",COUNTA($K$2:K254))</f>
        <v/>
      </c>
      <c r="H254" t="str">
        <f t="shared" si="31"/>
        <v/>
      </c>
      <c r="I254">
        <f t="shared" si="32"/>
        <v>0</v>
      </c>
      <c r="M254">
        <f t="shared" si="33"/>
        <v>0</v>
      </c>
      <c r="N254">
        <f t="shared" si="33"/>
        <v>0</v>
      </c>
      <c r="R254" t="s">
        <v>47</v>
      </c>
    </row>
    <row r="255" spans="1:18" x14ac:dyDescent="0.25">
      <c r="A255">
        <f ca="1">IF($B$2=0,"",COUNTA($B$2:B255))</f>
        <v>254</v>
      </c>
      <c r="B255" s="3" t="str">
        <f t="shared" ca="1" si="30"/>
        <v/>
      </c>
      <c r="C255" s="3">
        <f t="shared" ca="1" si="34"/>
        <v>0</v>
      </c>
      <c r="G255" t="str">
        <f>IF(ISBLANK(K255),"",COUNTA($K$2:K255))</f>
        <v/>
      </c>
      <c r="H255" t="str">
        <f t="shared" si="31"/>
        <v/>
      </c>
      <c r="I255">
        <f t="shared" si="32"/>
        <v>0</v>
      </c>
      <c r="M255">
        <f t="shared" si="33"/>
        <v>0</v>
      </c>
      <c r="N255">
        <f t="shared" si="33"/>
        <v>0</v>
      </c>
      <c r="R255" t="s">
        <v>334</v>
      </c>
    </row>
    <row r="256" spans="1:18" x14ac:dyDescent="0.25">
      <c r="A256">
        <f ca="1">IF($B$2=0,"",COUNTA($B$2:B256))</f>
        <v>255</v>
      </c>
      <c r="B256" s="3" t="str">
        <f t="shared" ca="1" si="30"/>
        <v/>
      </c>
      <c r="C256" s="3">
        <f t="shared" ca="1" si="34"/>
        <v>0</v>
      </c>
      <c r="G256" t="str">
        <f>IF(ISBLANK(K256),"",COUNTA($K$2:K256))</f>
        <v/>
      </c>
      <c r="H256" t="str">
        <f t="shared" si="31"/>
        <v/>
      </c>
      <c r="I256">
        <f t="shared" si="32"/>
        <v>0</v>
      </c>
      <c r="M256">
        <f t="shared" si="33"/>
        <v>0</v>
      </c>
      <c r="N256">
        <f t="shared" si="33"/>
        <v>0</v>
      </c>
      <c r="R256" t="s">
        <v>48</v>
      </c>
    </row>
    <row r="257" spans="1:18" x14ac:dyDescent="0.25">
      <c r="A257">
        <f ca="1">IF($B$2=0,"",COUNTA($B$2:B257))</f>
        <v>256</v>
      </c>
      <c r="B257" s="3" t="str">
        <f t="shared" ca="1" si="30"/>
        <v/>
      </c>
      <c r="C257" s="3">
        <f t="shared" ca="1" si="34"/>
        <v>0</v>
      </c>
      <c r="G257" t="str">
        <f>IF(ISBLANK(K257),"",COUNTA($K$2:K257))</f>
        <v/>
      </c>
      <c r="H257" t="str">
        <f t="shared" si="31"/>
        <v/>
      </c>
      <c r="I257">
        <f t="shared" si="32"/>
        <v>0</v>
      </c>
      <c r="M257">
        <f t="shared" si="33"/>
        <v>0</v>
      </c>
      <c r="N257">
        <f t="shared" si="33"/>
        <v>0</v>
      </c>
      <c r="R257" t="s">
        <v>419</v>
      </c>
    </row>
    <row r="258" spans="1:18" x14ac:dyDescent="0.25">
      <c r="A258">
        <f ca="1">IF($B$2=0,"",COUNTA($B$2:B258))</f>
        <v>257</v>
      </c>
      <c r="B258" s="3" t="str">
        <f t="shared" ref="B258:B321" ca="1" si="35">UPPER(OFFSET(F257,(ROW()-1)*1-1,0))</f>
        <v/>
      </c>
      <c r="C258" s="3">
        <f t="shared" ca="1" si="34"/>
        <v>0</v>
      </c>
      <c r="G258" t="str">
        <f>IF(ISBLANK(K258),"",COUNTA($K$2:K258))</f>
        <v/>
      </c>
      <c r="H258" t="str">
        <f t="shared" ref="H258:H321" si="36">IF(ISBLANK(K258),"",IF(ISNUMBER(SEARCH("+",K258)),LEFT(K258,SEARCH("+",K258,1)-1),LEFT(K258,SEARCH("-",K258,1)-1)))</f>
        <v/>
      </c>
      <c r="I258">
        <f t="shared" ref="I258:I321" si="37">IF(VALUE(M258)&gt;0,-20,IF(VALUE(M258)&gt;VALUE(N258),-20,M258))</f>
        <v>0</v>
      </c>
      <c r="M258">
        <f t="shared" ref="M258:N321" si="38">IF(ISBLANK(K258),0,IF(ISNUMBER(SEARCH("+",K258)),RIGHT(K258,LEN(K258)-SEARCH("+",K258,1)),RIGHT(K258,LEN(K258)-SEARCH("-",K258,1)+1)))</f>
        <v>0</v>
      </c>
      <c r="N258">
        <f t="shared" si="38"/>
        <v>0</v>
      </c>
      <c r="R258" t="s">
        <v>346</v>
      </c>
    </row>
    <row r="259" spans="1:18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4"/>
        <v>0</v>
      </c>
      <c r="G259" t="str">
        <f>IF(ISBLANK(K259),"",COUNTA($K$2:K259))</f>
        <v/>
      </c>
      <c r="H259" t="str">
        <f t="shared" si="36"/>
        <v/>
      </c>
      <c r="I259">
        <f t="shared" si="37"/>
        <v>0</v>
      </c>
      <c r="M259">
        <f t="shared" si="38"/>
        <v>0</v>
      </c>
      <c r="N259">
        <f t="shared" si="38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4"/>
        <v>0</v>
      </c>
      <c r="G260" t="str">
        <f>IF(ISBLANK(K260),"",COUNTA($K$2:K260))</f>
        <v/>
      </c>
      <c r="H260" t="str">
        <f t="shared" si="36"/>
        <v/>
      </c>
      <c r="I260">
        <f t="shared" si="37"/>
        <v>0</v>
      </c>
      <c r="M260">
        <f t="shared" si="38"/>
        <v>0</v>
      </c>
      <c r="N260">
        <f t="shared" si="38"/>
        <v>0</v>
      </c>
      <c r="R260" t="s">
        <v>347</v>
      </c>
    </row>
    <row r="261" spans="1:18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4"/>
        <v>0</v>
      </c>
      <c r="G261" t="str">
        <f>IF(ISBLANK(K261),"",COUNTA($K$2:K261))</f>
        <v/>
      </c>
      <c r="H261" t="str">
        <f t="shared" si="36"/>
        <v/>
      </c>
      <c r="I261">
        <f t="shared" si="37"/>
        <v>0</v>
      </c>
      <c r="M261">
        <f t="shared" si="38"/>
        <v>0</v>
      </c>
      <c r="N261">
        <f t="shared" si="38"/>
        <v>0</v>
      </c>
      <c r="R261" t="s">
        <v>331</v>
      </c>
    </row>
    <row r="262" spans="1:18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4"/>
        <v>0</v>
      </c>
      <c r="G262" t="str">
        <f>IF(ISBLANK(K262),"",COUNTA($K$2:K262))</f>
        <v/>
      </c>
      <c r="H262" t="str">
        <f t="shared" si="36"/>
        <v/>
      </c>
      <c r="I262">
        <f t="shared" si="37"/>
        <v>0</v>
      </c>
      <c r="M262">
        <f t="shared" si="38"/>
        <v>0</v>
      </c>
      <c r="N262">
        <f t="shared" si="38"/>
        <v>0</v>
      </c>
      <c r="R262" t="s">
        <v>420</v>
      </c>
    </row>
    <row r="263" spans="1:18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4"/>
        <v>0</v>
      </c>
      <c r="G263" t="str">
        <f>IF(ISBLANK(K263),"",COUNTA($K$2:K263))</f>
        <v/>
      </c>
      <c r="H263" t="str">
        <f t="shared" si="36"/>
        <v/>
      </c>
      <c r="I263">
        <f t="shared" si="37"/>
        <v>0</v>
      </c>
      <c r="M263">
        <f t="shared" si="38"/>
        <v>0</v>
      </c>
      <c r="N263">
        <f t="shared" si="38"/>
        <v>0</v>
      </c>
      <c r="R263" t="s">
        <v>333</v>
      </c>
    </row>
    <row r="264" spans="1:18" x14ac:dyDescent="0.25">
      <c r="A264">
        <f ca="1">IF($B$2=0,"",COUNTA($B$2:B264))</f>
        <v>263</v>
      </c>
      <c r="B264" s="3" t="str">
        <f t="shared" ca="1" si="35"/>
        <v/>
      </c>
      <c r="C264" s="3">
        <f t="shared" ca="1" si="34"/>
        <v>0</v>
      </c>
      <c r="G264" t="str">
        <f>IF(ISBLANK(K264),"",COUNTA($K$2:K264))</f>
        <v/>
      </c>
      <c r="H264" t="str">
        <f t="shared" si="36"/>
        <v/>
      </c>
      <c r="I264">
        <f t="shared" si="37"/>
        <v>0</v>
      </c>
      <c r="M264">
        <f t="shared" si="38"/>
        <v>0</v>
      </c>
      <c r="N264">
        <f t="shared" si="38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5"/>
        <v/>
      </c>
      <c r="C265" s="3">
        <f t="shared" ca="1" si="34"/>
        <v>0</v>
      </c>
      <c r="G265" t="str">
        <f>IF(ISBLANK(K265),"",COUNTA($K$2:K265))</f>
        <v/>
      </c>
      <c r="H265" t="str">
        <f t="shared" si="36"/>
        <v/>
      </c>
      <c r="I265">
        <f t="shared" si="37"/>
        <v>0</v>
      </c>
      <c r="M265">
        <f t="shared" si="38"/>
        <v>0</v>
      </c>
      <c r="N265">
        <f t="shared" si="38"/>
        <v>0</v>
      </c>
      <c r="R265" t="s">
        <v>334</v>
      </c>
    </row>
    <row r="266" spans="1:18" x14ac:dyDescent="0.25">
      <c r="A266">
        <f ca="1">IF($B$2=0,"",COUNTA($B$2:B266))</f>
        <v>265</v>
      </c>
      <c r="B266" s="3" t="str">
        <f t="shared" ca="1" si="35"/>
        <v/>
      </c>
      <c r="C266" s="3">
        <f t="shared" ca="1" si="34"/>
        <v>0</v>
      </c>
      <c r="G266" t="str">
        <f>IF(ISBLANK(K266),"",COUNTA($K$2:K266))</f>
        <v/>
      </c>
      <c r="H266" t="str">
        <f t="shared" si="36"/>
        <v/>
      </c>
      <c r="I266">
        <f t="shared" si="37"/>
        <v>0</v>
      </c>
      <c r="M266">
        <f t="shared" si="38"/>
        <v>0</v>
      </c>
      <c r="N266">
        <f t="shared" si="38"/>
        <v>0</v>
      </c>
      <c r="R266" t="s">
        <v>326</v>
      </c>
    </row>
    <row r="267" spans="1:18" x14ac:dyDescent="0.25">
      <c r="A267">
        <f ca="1">IF($B$2=0,"",COUNTA($B$2:B267))</f>
        <v>266</v>
      </c>
      <c r="B267" s="3" t="str">
        <f t="shared" ca="1" si="35"/>
        <v/>
      </c>
      <c r="C267" s="3">
        <f t="shared" ca="1" si="34"/>
        <v>0</v>
      </c>
      <c r="G267" t="str">
        <f>IF(ISBLANK(K267),"",COUNTA($K$2:K267))</f>
        <v/>
      </c>
      <c r="H267" t="str">
        <f t="shared" si="36"/>
        <v/>
      </c>
      <c r="I267">
        <f t="shared" si="37"/>
        <v>0</v>
      </c>
      <c r="M267">
        <f t="shared" si="38"/>
        <v>0</v>
      </c>
      <c r="N267">
        <f t="shared" si="38"/>
        <v>0</v>
      </c>
      <c r="R267" t="s">
        <v>421</v>
      </c>
    </row>
    <row r="268" spans="1:18" x14ac:dyDescent="0.25">
      <c r="A268">
        <f ca="1">IF($B$2=0,"",COUNTA($B$2:B268))</f>
        <v>267</v>
      </c>
      <c r="B268" s="3" t="str">
        <f t="shared" ca="1" si="35"/>
        <v/>
      </c>
      <c r="C268" s="3">
        <f t="shared" ca="1" si="34"/>
        <v>0</v>
      </c>
      <c r="G268" t="str">
        <f>IF(ISBLANK(K268),"",COUNTA($K$2:K268))</f>
        <v/>
      </c>
      <c r="H268" t="str">
        <f t="shared" si="36"/>
        <v/>
      </c>
      <c r="I268">
        <f t="shared" si="37"/>
        <v>0</v>
      </c>
      <c r="M268">
        <f t="shared" si="38"/>
        <v>0</v>
      </c>
      <c r="N268">
        <f t="shared" si="38"/>
        <v>0</v>
      </c>
      <c r="R268" t="s">
        <v>338</v>
      </c>
    </row>
    <row r="269" spans="1:18" x14ac:dyDescent="0.25">
      <c r="A269">
        <f ca="1">IF($B$2=0,"",COUNTA($B$2:B269))</f>
        <v>268</v>
      </c>
      <c r="B269" s="3" t="str">
        <f t="shared" ca="1" si="35"/>
        <v/>
      </c>
      <c r="C269" s="3">
        <f t="shared" ca="1" si="34"/>
        <v>0</v>
      </c>
      <c r="G269" t="str">
        <f>IF(ISBLANK(K269),"",COUNTA($K$2:K269))</f>
        <v/>
      </c>
      <c r="H269" t="str">
        <f t="shared" si="36"/>
        <v/>
      </c>
      <c r="I269">
        <f t="shared" si="37"/>
        <v>0</v>
      </c>
      <c r="M269">
        <f t="shared" si="38"/>
        <v>0</v>
      </c>
      <c r="N269">
        <f t="shared" si="38"/>
        <v>0</v>
      </c>
      <c r="R269" t="s">
        <v>316</v>
      </c>
    </row>
    <row r="270" spans="1:18" x14ac:dyDescent="0.25">
      <c r="A270">
        <f ca="1">IF($B$2=0,"",COUNTA($B$2:B270))</f>
        <v>269</v>
      </c>
      <c r="B270" s="3" t="str">
        <f t="shared" ca="1" si="35"/>
        <v/>
      </c>
      <c r="C270" s="3">
        <f t="shared" ca="1" si="34"/>
        <v>0</v>
      </c>
      <c r="G270" t="str">
        <f>IF(ISBLANK(K270),"",COUNTA($K$2:K270))</f>
        <v/>
      </c>
      <c r="H270" t="str">
        <f t="shared" si="36"/>
        <v/>
      </c>
      <c r="I270">
        <f t="shared" si="37"/>
        <v>0</v>
      </c>
      <c r="M270">
        <f t="shared" si="38"/>
        <v>0</v>
      </c>
      <c r="N270">
        <f t="shared" si="38"/>
        <v>0</v>
      </c>
      <c r="R270" t="s">
        <v>339</v>
      </c>
    </row>
    <row r="271" spans="1:18" x14ac:dyDescent="0.25">
      <c r="A271">
        <f ca="1">IF($B$2=0,"",COUNTA($B$2:B271))</f>
        <v>270</v>
      </c>
      <c r="B271" s="3" t="str">
        <f t="shared" ca="1" si="35"/>
        <v/>
      </c>
      <c r="C271" s="3">
        <f t="shared" ca="1" si="34"/>
        <v>0</v>
      </c>
      <c r="G271" t="str">
        <f>IF(ISBLANK(K271),"",COUNTA($K$2:K271))</f>
        <v/>
      </c>
      <c r="H271" t="str">
        <f t="shared" si="36"/>
        <v/>
      </c>
      <c r="I271">
        <f t="shared" si="37"/>
        <v>0</v>
      </c>
      <c r="M271">
        <f t="shared" si="38"/>
        <v>0</v>
      </c>
      <c r="N271">
        <f t="shared" si="38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5"/>
        <v/>
      </c>
      <c r="C272" s="3">
        <f t="shared" ca="1" si="34"/>
        <v>0</v>
      </c>
      <c r="G272" t="str">
        <f>IF(ISBLANK(K272),"",COUNTA($K$2:K272))</f>
        <v/>
      </c>
      <c r="H272" t="str">
        <f t="shared" si="36"/>
        <v/>
      </c>
      <c r="I272">
        <f t="shared" si="37"/>
        <v>0</v>
      </c>
      <c r="M272">
        <f t="shared" si="38"/>
        <v>0</v>
      </c>
      <c r="N272">
        <f t="shared" si="38"/>
        <v>0</v>
      </c>
      <c r="R272" t="s">
        <v>422</v>
      </c>
    </row>
    <row r="273" spans="1:18" x14ac:dyDescent="0.25">
      <c r="A273">
        <f ca="1">IF($B$2=0,"",COUNTA($B$2:B273))</f>
        <v>272</v>
      </c>
      <c r="B273" s="3" t="str">
        <f t="shared" ca="1" si="35"/>
        <v/>
      </c>
      <c r="C273" s="3">
        <f t="shared" ca="1" si="34"/>
        <v>0</v>
      </c>
      <c r="G273" t="str">
        <f>IF(ISBLANK(K273),"",COUNTA($K$2:K273))</f>
        <v/>
      </c>
      <c r="H273" t="str">
        <f t="shared" si="36"/>
        <v/>
      </c>
      <c r="I273">
        <f t="shared" si="37"/>
        <v>0</v>
      </c>
      <c r="M273">
        <f t="shared" si="38"/>
        <v>0</v>
      </c>
      <c r="N273">
        <f t="shared" si="38"/>
        <v>0</v>
      </c>
      <c r="R273" t="s">
        <v>327</v>
      </c>
    </row>
    <row r="274" spans="1:18" x14ac:dyDescent="0.25">
      <c r="A274">
        <f ca="1">IF($B$2=0,"",COUNTA($B$2:B274))</f>
        <v>273</v>
      </c>
      <c r="B274" s="3" t="str">
        <f t="shared" ca="1" si="35"/>
        <v/>
      </c>
      <c r="C274" s="3">
        <f t="shared" ca="1" si="34"/>
        <v>0</v>
      </c>
      <c r="G274" t="str">
        <f>IF(ISBLANK(K274),"",COUNTA($K$2:K274))</f>
        <v/>
      </c>
      <c r="H274" t="str">
        <f t="shared" si="36"/>
        <v/>
      </c>
      <c r="I274">
        <f t="shared" si="37"/>
        <v>0</v>
      </c>
      <c r="M274">
        <f t="shared" si="38"/>
        <v>0</v>
      </c>
      <c r="N274">
        <f t="shared" si="38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5"/>
        <v/>
      </c>
      <c r="C275" s="3">
        <f t="shared" ca="1" si="34"/>
        <v>0</v>
      </c>
      <c r="G275" t="str">
        <f>IF(ISBLANK(K275),"",COUNTA($K$2:K275))</f>
        <v/>
      </c>
      <c r="H275" t="str">
        <f t="shared" si="36"/>
        <v/>
      </c>
      <c r="I275">
        <f t="shared" si="37"/>
        <v>0</v>
      </c>
      <c r="M275">
        <f t="shared" si="38"/>
        <v>0</v>
      </c>
      <c r="N275">
        <f t="shared" si="38"/>
        <v>0</v>
      </c>
      <c r="R275" t="s">
        <v>328</v>
      </c>
    </row>
    <row r="276" spans="1:18" x14ac:dyDescent="0.25">
      <c r="A276">
        <f ca="1">IF($B$2=0,"",COUNTA($B$2:B276))</f>
        <v>275</v>
      </c>
      <c r="B276" s="3" t="str">
        <f t="shared" ca="1" si="35"/>
        <v/>
      </c>
      <c r="C276" s="3">
        <f t="shared" ca="1" si="34"/>
        <v>0</v>
      </c>
      <c r="G276" t="str">
        <f>IF(ISBLANK(K276),"",COUNTA($K$2:K276))</f>
        <v/>
      </c>
      <c r="H276" t="str">
        <f t="shared" si="36"/>
        <v/>
      </c>
      <c r="I276">
        <f t="shared" si="37"/>
        <v>0</v>
      </c>
      <c r="M276">
        <f t="shared" si="38"/>
        <v>0</v>
      </c>
      <c r="N276">
        <f t="shared" si="38"/>
        <v>0</v>
      </c>
      <c r="R276" t="s">
        <v>326</v>
      </c>
    </row>
    <row r="277" spans="1:18" x14ac:dyDescent="0.25">
      <c r="A277">
        <f ca="1">IF($B$2=0,"",COUNTA($B$2:B277))</f>
        <v>276</v>
      </c>
      <c r="B277" s="3" t="str">
        <f t="shared" ca="1" si="35"/>
        <v/>
      </c>
      <c r="C277" s="3">
        <f t="shared" ca="1" si="34"/>
        <v>0</v>
      </c>
      <c r="G277" t="str">
        <f>IF(ISBLANK(K277),"",COUNTA($K$2:K277))</f>
        <v/>
      </c>
      <c r="H277" t="str">
        <f t="shared" si="36"/>
        <v/>
      </c>
      <c r="I277">
        <f t="shared" si="37"/>
        <v>0</v>
      </c>
      <c r="M277">
        <f t="shared" si="38"/>
        <v>0</v>
      </c>
      <c r="N277">
        <f t="shared" si="38"/>
        <v>0</v>
      </c>
      <c r="R277" t="s">
        <v>423</v>
      </c>
    </row>
    <row r="278" spans="1:18" x14ac:dyDescent="0.25">
      <c r="A278">
        <f ca="1">IF($B$2=0,"",COUNTA($B$2:B278))</f>
        <v>277</v>
      </c>
      <c r="B278" s="3" t="str">
        <f t="shared" ca="1" si="35"/>
        <v/>
      </c>
      <c r="C278" s="3">
        <f t="shared" ca="1" si="34"/>
        <v>0</v>
      </c>
      <c r="G278" t="str">
        <f>IF(ISBLANK(K278),"",COUNTA($K$2:K278))</f>
        <v/>
      </c>
      <c r="H278" t="str">
        <f t="shared" si="36"/>
        <v/>
      </c>
      <c r="I278">
        <f t="shared" si="37"/>
        <v>0</v>
      </c>
      <c r="M278">
        <f t="shared" si="38"/>
        <v>0</v>
      </c>
      <c r="N278">
        <f t="shared" si="38"/>
        <v>0</v>
      </c>
      <c r="R278" t="s">
        <v>327</v>
      </c>
    </row>
    <row r="279" spans="1:18" x14ac:dyDescent="0.25">
      <c r="A279">
        <f ca="1">IF($B$2=0,"",COUNTA($B$2:B279))</f>
        <v>278</v>
      </c>
      <c r="B279" s="3" t="str">
        <f t="shared" ca="1" si="35"/>
        <v/>
      </c>
      <c r="C279" s="3">
        <f t="shared" ca="1" si="34"/>
        <v>0</v>
      </c>
      <c r="G279" t="str">
        <f>IF(ISBLANK(K279),"",COUNTA($K$2:K279))</f>
        <v/>
      </c>
      <c r="H279" t="str">
        <f t="shared" si="36"/>
        <v/>
      </c>
      <c r="I279">
        <f t="shared" si="37"/>
        <v>0</v>
      </c>
      <c r="M279">
        <f t="shared" si="38"/>
        <v>0</v>
      </c>
      <c r="N279">
        <f t="shared" si="38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5"/>
        <v/>
      </c>
      <c r="C280" s="3">
        <f t="shared" ca="1" si="34"/>
        <v>0</v>
      </c>
      <c r="G280" t="str">
        <f>IF(ISBLANK(K280),"",COUNTA($K$2:K280))</f>
        <v/>
      </c>
      <c r="H280" t="str">
        <f t="shared" si="36"/>
        <v/>
      </c>
      <c r="I280">
        <f t="shared" si="37"/>
        <v>0</v>
      </c>
      <c r="M280">
        <f t="shared" si="38"/>
        <v>0</v>
      </c>
      <c r="N280">
        <f t="shared" si="38"/>
        <v>0</v>
      </c>
      <c r="R280" t="s">
        <v>328</v>
      </c>
    </row>
    <row r="281" spans="1:18" x14ac:dyDescent="0.25">
      <c r="A281">
        <f ca="1">IF($B$2=0,"",COUNTA($B$2:B281))</f>
        <v>280</v>
      </c>
      <c r="B281" s="3" t="str">
        <f t="shared" ca="1" si="35"/>
        <v/>
      </c>
      <c r="C281" s="3">
        <f t="shared" ca="1" si="34"/>
        <v>0</v>
      </c>
      <c r="G281" t="str">
        <f>IF(ISBLANK(K281),"",COUNTA($K$2:K281))</f>
        <v/>
      </c>
      <c r="H281" t="str">
        <f t="shared" si="36"/>
        <v/>
      </c>
      <c r="I281">
        <f t="shared" si="37"/>
        <v>0</v>
      </c>
      <c r="M281">
        <f t="shared" si="38"/>
        <v>0</v>
      </c>
      <c r="N281">
        <f t="shared" si="38"/>
        <v>0</v>
      </c>
      <c r="R281" t="s">
        <v>331</v>
      </c>
    </row>
    <row r="282" spans="1:18" x14ac:dyDescent="0.25">
      <c r="A282">
        <f ca="1">IF($B$2=0,"",COUNTA($B$2:B282))</f>
        <v>281</v>
      </c>
      <c r="B282" s="3" t="str">
        <f t="shared" ca="1" si="35"/>
        <v/>
      </c>
      <c r="C282" s="3">
        <f t="shared" ca="1" si="34"/>
        <v>0</v>
      </c>
      <c r="G282" t="str">
        <f>IF(ISBLANK(K282),"",COUNTA($K$2:K282))</f>
        <v/>
      </c>
      <c r="H282" t="str">
        <f t="shared" si="36"/>
        <v/>
      </c>
      <c r="I282">
        <f t="shared" si="37"/>
        <v>0</v>
      </c>
      <c r="M282">
        <f t="shared" si="38"/>
        <v>0</v>
      </c>
      <c r="N282">
        <f t="shared" si="38"/>
        <v>0</v>
      </c>
      <c r="R282" t="s">
        <v>424</v>
      </c>
    </row>
    <row r="283" spans="1:18" x14ac:dyDescent="0.25">
      <c r="A283">
        <f ca="1">IF($B$2=0,"",COUNTA($B$2:B283))</f>
        <v>282</v>
      </c>
      <c r="B283" s="3" t="str">
        <f t="shared" ca="1" si="35"/>
        <v/>
      </c>
      <c r="C283" s="3">
        <f t="shared" ca="1" si="34"/>
        <v>0</v>
      </c>
      <c r="G283" t="str">
        <f>IF(ISBLANK(K283),"",COUNTA($K$2:K283))</f>
        <v/>
      </c>
      <c r="H283" t="str">
        <f t="shared" si="36"/>
        <v/>
      </c>
      <c r="I283">
        <f t="shared" si="37"/>
        <v>0</v>
      </c>
      <c r="M283">
        <f t="shared" si="38"/>
        <v>0</v>
      </c>
      <c r="N283">
        <f t="shared" si="38"/>
        <v>0</v>
      </c>
      <c r="R283" t="s">
        <v>338</v>
      </c>
    </row>
    <row r="284" spans="1:18" x14ac:dyDescent="0.25">
      <c r="A284">
        <f ca="1">IF($B$2=0,"",COUNTA($B$2:B284))</f>
        <v>283</v>
      </c>
      <c r="B284" s="3" t="str">
        <f t="shared" ca="1" si="35"/>
        <v/>
      </c>
      <c r="C284" s="3">
        <f t="shared" ca="1" si="34"/>
        <v>0</v>
      </c>
      <c r="G284" t="str">
        <f>IF(ISBLANK(K284),"",COUNTA($K$2:K284))</f>
        <v/>
      </c>
      <c r="H284" t="str">
        <f t="shared" si="36"/>
        <v/>
      </c>
      <c r="I284">
        <f t="shared" si="37"/>
        <v>0</v>
      </c>
      <c r="M284">
        <f t="shared" si="38"/>
        <v>0</v>
      </c>
      <c r="N284">
        <f t="shared" si="38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5"/>
        <v/>
      </c>
      <c r="C285" s="3">
        <f t="shared" ca="1" si="34"/>
        <v>0</v>
      </c>
      <c r="G285" t="str">
        <f>IF(ISBLANK(K285),"",COUNTA($K$2:K285))</f>
        <v/>
      </c>
      <c r="H285" t="str">
        <f t="shared" si="36"/>
        <v/>
      </c>
      <c r="I285">
        <f t="shared" si="37"/>
        <v>0</v>
      </c>
      <c r="M285">
        <f t="shared" si="38"/>
        <v>0</v>
      </c>
      <c r="N285">
        <f t="shared" si="38"/>
        <v>0</v>
      </c>
      <c r="R285" t="s">
        <v>339</v>
      </c>
    </row>
    <row r="286" spans="1:18" x14ac:dyDescent="0.25">
      <c r="A286">
        <f ca="1">IF($B$2=0,"",COUNTA($B$2:B286))</f>
        <v>285</v>
      </c>
      <c r="B286" s="3" t="str">
        <f t="shared" ca="1" si="35"/>
        <v/>
      </c>
      <c r="C286" s="3">
        <f t="shared" ca="1" si="34"/>
        <v>0</v>
      </c>
      <c r="G286" t="str">
        <f>IF(ISBLANK(K286),"",COUNTA($K$2:K286))</f>
        <v/>
      </c>
      <c r="H286" t="str">
        <f t="shared" si="36"/>
        <v/>
      </c>
      <c r="I286">
        <f t="shared" si="37"/>
        <v>0</v>
      </c>
      <c r="M286">
        <f t="shared" si="38"/>
        <v>0</v>
      </c>
      <c r="N286">
        <f t="shared" si="38"/>
        <v>0</v>
      </c>
      <c r="R286" t="s">
        <v>337</v>
      </c>
    </row>
    <row r="287" spans="1:18" x14ac:dyDescent="0.25">
      <c r="A287">
        <f ca="1">IF($B$2=0,"",COUNTA($B$2:B287))</f>
        <v>286</v>
      </c>
      <c r="B287" s="3" t="str">
        <f t="shared" ca="1" si="35"/>
        <v/>
      </c>
      <c r="C287" s="3">
        <f t="shared" ca="1" si="34"/>
        <v>0</v>
      </c>
      <c r="G287" t="str">
        <f>IF(ISBLANK(K287),"",COUNTA($K$2:K287))</f>
        <v/>
      </c>
      <c r="H287" t="str">
        <f t="shared" si="36"/>
        <v/>
      </c>
      <c r="I287">
        <f t="shared" si="37"/>
        <v>0</v>
      </c>
      <c r="M287">
        <f t="shared" si="38"/>
        <v>0</v>
      </c>
      <c r="N287">
        <f t="shared" si="38"/>
        <v>0</v>
      </c>
      <c r="R287" t="s">
        <v>425</v>
      </c>
    </row>
    <row r="288" spans="1:18" x14ac:dyDescent="0.25">
      <c r="A288">
        <f ca="1">IF($B$2=0,"",COUNTA($B$2:B288))</f>
        <v>287</v>
      </c>
      <c r="B288" s="3" t="str">
        <f t="shared" ca="1" si="35"/>
        <v/>
      </c>
      <c r="C288" s="3">
        <f t="shared" ca="1" si="34"/>
        <v>0</v>
      </c>
      <c r="G288" t="str">
        <f>IF(ISBLANK(K288),"",COUNTA($K$2:K288))</f>
        <v/>
      </c>
      <c r="H288" t="str">
        <f t="shared" si="36"/>
        <v/>
      </c>
      <c r="I288">
        <f t="shared" si="37"/>
        <v>0</v>
      </c>
      <c r="M288">
        <f t="shared" si="38"/>
        <v>0</v>
      </c>
      <c r="N288">
        <f t="shared" si="38"/>
        <v>0</v>
      </c>
      <c r="R288" t="s">
        <v>342</v>
      </c>
    </row>
    <row r="289" spans="1:18" x14ac:dyDescent="0.25">
      <c r="A289">
        <f ca="1">IF($B$2=0,"",COUNTA($B$2:B289))</f>
        <v>288</v>
      </c>
      <c r="B289" s="3" t="str">
        <f t="shared" ca="1" si="35"/>
        <v/>
      </c>
      <c r="C289" s="3">
        <f t="shared" ca="1" si="34"/>
        <v>0</v>
      </c>
      <c r="G289" t="str">
        <f>IF(ISBLANK(K289),"",COUNTA($K$2:K289))</f>
        <v/>
      </c>
      <c r="H289" t="str">
        <f t="shared" si="36"/>
        <v/>
      </c>
      <c r="I289">
        <f t="shared" si="37"/>
        <v>0</v>
      </c>
      <c r="M289">
        <f t="shared" si="38"/>
        <v>0</v>
      </c>
      <c r="N289">
        <f t="shared" si="38"/>
        <v>0</v>
      </c>
      <c r="R289" t="s">
        <v>49</v>
      </c>
    </row>
    <row r="290" spans="1:18" x14ac:dyDescent="0.25">
      <c r="A290">
        <f ca="1">IF($B$2=0,"",COUNTA($B$2:B290))</f>
        <v>289</v>
      </c>
      <c r="B290" s="3" t="str">
        <f t="shared" ca="1" si="35"/>
        <v/>
      </c>
      <c r="C290" s="3">
        <f t="shared" ca="1" si="34"/>
        <v>0</v>
      </c>
      <c r="G290" t="str">
        <f>IF(ISBLANK(K290),"",COUNTA($K$2:K290))</f>
        <v/>
      </c>
      <c r="H290" t="str">
        <f t="shared" si="36"/>
        <v/>
      </c>
      <c r="I290">
        <f t="shared" si="37"/>
        <v>0</v>
      </c>
      <c r="M290">
        <f t="shared" si="38"/>
        <v>0</v>
      </c>
      <c r="N290">
        <f t="shared" si="38"/>
        <v>0</v>
      </c>
      <c r="R290" t="s">
        <v>343</v>
      </c>
    </row>
    <row r="291" spans="1:18" x14ac:dyDescent="0.25">
      <c r="A291">
        <f ca="1">IF($B$2=0,"",COUNTA($B$2:B291))</f>
        <v>290</v>
      </c>
      <c r="B291" s="3" t="str">
        <f t="shared" ca="1" si="35"/>
        <v/>
      </c>
      <c r="C291" s="3">
        <f t="shared" ca="1" si="34"/>
        <v>0</v>
      </c>
      <c r="G291" t="str">
        <f>IF(ISBLANK(K291),"",COUNTA($K$2:K291))</f>
        <v/>
      </c>
      <c r="H291" t="str">
        <f t="shared" si="36"/>
        <v/>
      </c>
      <c r="I291">
        <f t="shared" si="37"/>
        <v>0</v>
      </c>
      <c r="M291">
        <f t="shared" si="38"/>
        <v>0</v>
      </c>
      <c r="N291">
        <f t="shared" si="38"/>
        <v>0</v>
      </c>
      <c r="R291" t="s">
        <v>50</v>
      </c>
    </row>
    <row r="292" spans="1:18" x14ac:dyDescent="0.25">
      <c r="A292">
        <f ca="1">IF($B$2=0,"",COUNTA($B$2:B292))</f>
        <v>291</v>
      </c>
      <c r="B292" s="3" t="str">
        <f t="shared" ca="1" si="35"/>
        <v/>
      </c>
      <c r="C292" s="3">
        <f t="shared" ca="1" si="34"/>
        <v>0</v>
      </c>
      <c r="G292" t="str">
        <f>IF(ISBLANK(K292),"",COUNTA($K$2:K292))</f>
        <v/>
      </c>
      <c r="H292" t="str">
        <f t="shared" si="36"/>
        <v/>
      </c>
      <c r="I292">
        <f t="shared" si="37"/>
        <v>0</v>
      </c>
      <c r="M292">
        <f t="shared" si="38"/>
        <v>0</v>
      </c>
      <c r="N292">
        <f t="shared" si="38"/>
        <v>0</v>
      </c>
      <c r="R292" t="s">
        <v>426</v>
      </c>
    </row>
    <row r="293" spans="1:18" x14ac:dyDescent="0.25">
      <c r="A293">
        <f ca="1">IF($B$2=0,"",COUNTA($B$2:B293))</f>
        <v>292</v>
      </c>
      <c r="B293" s="3" t="str">
        <f t="shared" ca="1" si="35"/>
        <v/>
      </c>
      <c r="C293" s="3">
        <f t="shared" ca="1" si="34"/>
        <v>0</v>
      </c>
      <c r="G293" t="str">
        <f>IF(ISBLANK(K293),"",COUNTA($K$2:K293))</f>
        <v/>
      </c>
      <c r="H293" t="str">
        <f t="shared" si="36"/>
        <v/>
      </c>
      <c r="I293">
        <f t="shared" si="37"/>
        <v>0</v>
      </c>
      <c r="M293">
        <f t="shared" si="38"/>
        <v>0</v>
      </c>
      <c r="N293">
        <f t="shared" si="38"/>
        <v>0</v>
      </c>
      <c r="R293" t="s">
        <v>342</v>
      </c>
    </row>
    <row r="294" spans="1:18" x14ac:dyDescent="0.25">
      <c r="A294">
        <f ca="1">IF($B$2=0,"",COUNTA($B$2:B294))</f>
        <v>293</v>
      </c>
      <c r="B294" s="3" t="str">
        <f t="shared" ca="1" si="35"/>
        <v/>
      </c>
      <c r="C294" s="3">
        <f t="shared" ca="1" si="34"/>
        <v>0</v>
      </c>
      <c r="G294" t="str">
        <f>IF(ISBLANK(K294),"",COUNTA($K$2:K294))</f>
        <v/>
      </c>
      <c r="H294" t="str">
        <f t="shared" si="36"/>
        <v/>
      </c>
      <c r="I294">
        <f t="shared" si="37"/>
        <v>0</v>
      </c>
      <c r="M294">
        <f t="shared" si="38"/>
        <v>0</v>
      </c>
      <c r="N294">
        <f t="shared" si="38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5"/>
        <v/>
      </c>
      <c r="C295" s="3">
        <f t="shared" ca="1" si="34"/>
        <v>0</v>
      </c>
      <c r="G295" t="str">
        <f>IF(ISBLANK(K295),"",COUNTA($K$2:K295))</f>
        <v/>
      </c>
      <c r="H295" t="str">
        <f t="shared" si="36"/>
        <v/>
      </c>
      <c r="I295">
        <f t="shared" si="37"/>
        <v>0</v>
      </c>
      <c r="M295">
        <f t="shared" si="38"/>
        <v>0</v>
      </c>
      <c r="N295">
        <f t="shared" si="38"/>
        <v>0</v>
      </c>
      <c r="R295" t="s">
        <v>343</v>
      </c>
    </row>
    <row r="296" spans="1:18" x14ac:dyDescent="0.25">
      <c r="A296">
        <f ca="1">IF($B$2=0,"",COUNTA($B$2:B296))</f>
        <v>295</v>
      </c>
      <c r="B296" s="3" t="str">
        <f t="shared" ca="1" si="35"/>
        <v/>
      </c>
      <c r="C296" s="3">
        <f t="shared" ca="1" si="34"/>
        <v>0</v>
      </c>
      <c r="G296" t="str">
        <f>IF(ISBLANK(K296),"",COUNTA($K$2:K296))</f>
        <v/>
      </c>
      <c r="H296" t="str">
        <f t="shared" si="36"/>
        <v/>
      </c>
      <c r="I296">
        <f t="shared" si="37"/>
        <v>0</v>
      </c>
      <c r="M296">
        <f t="shared" si="38"/>
        <v>0</v>
      </c>
      <c r="N296">
        <f t="shared" si="38"/>
        <v>0</v>
      </c>
      <c r="R296" t="s">
        <v>329</v>
      </c>
    </row>
    <row r="297" spans="1:18" x14ac:dyDescent="0.25">
      <c r="A297">
        <f ca="1">IF($B$2=0,"",COUNTA($B$2:B297))</f>
        <v>296</v>
      </c>
      <c r="B297" s="3" t="str">
        <f t="shared" ca="1" si="35"/>
        <v/>
      </c>
      <c r="C297" s="3">
        <f t="shared" ca="1" si="34"/>
        <v>0</v>
      </c>
      <c r="G297" t="str">
        <f>IF(ISBLANK(K297),"",COUNTA($K$2:K297))</f>
        <v/>
      </c>
      <c r="H297" t="str">
        <f t="shared" si="36"/>
        <v/>
      </c>
      <c r="I297">
        <f t="shared" si="37"/>
        <v>0</v>
      </c>
      <c r="M297">
        <f t="shared" si="38"/>
        <v>0</v>
      </c>
      <c r="N297">
        <f t="shared" si="38"/>
        <v>0</v>
      </c>
      <c r="R297" t="s">
        <v>427</v>
      </c>
    </row>
    <row r="298" spans="1:18" x14ac:dyDescent="0.25">
      <c r="A298">
        <f ca="1">IF($B$2=0,"",COUNTA($B$2:B298))</f>
        <v>297</v>
      </c>
      <c r="B298" s="3" t="str">
        <f t="shared" ca="1" si="35"/>
        <v/>
      </c>
      <c r="C298" s="3">
        <f t="shared" ref="C298:C361" ca="1" si="39">OFFSET(F298,(ROW()-1)*1-1,0)</f>
        <v>0</v>
      </c>
      <c r="G298" t="str">
        <f>IF(ISBLANK(K298),"",COUNTA($K$2:K298))</f>
        <v/>
      </c>
      <c r="H298" t="str">
        <f t="shared" si="36"/>
        <v/>
      </c>
      <c r="I298">
        <f t="shared" si="37"/>
        <v>0</v>
      </c>
      <c r="M298">
        <f t="shared" si="38"/>
        <v>0</v>
      </c>
      <c r="N298">
        <f t="shared" si="38"/>
        <v>0</v>
      </c>
      <c r="R298" t="s">
        <v>327</v>
      </c>
    </row>
    <row r="299" spans="1:18" x14ac:dyDescent="0.25">
      <c r="A299">
        <f ca="1">IF($B$2=0,"",COUNTA($B$2:B299))</f>
        <v>298</v>
      </c>
      <c r="B299" s="3" t="str">
        <f t="shared" ca="1" si="35"/>
        <v/>
      </c>
      <c r="C299" s="3">
        <f t="shared" ca="1" si="39"/>
        <v>0</v>
      </c>
      <c r="G299" t="str">
        <f>IF(ISBLANK(K299),"",COUNTA($K$2:K299))</f>
        <v/>
      </c>
      <c r="H299" t="str">
        <f t="shared" si="36"/>
        <v/>
      </c>
      <c r="I299">
        <f t="shared" si="37"/>
        <v>0</v>
      </c>
      <c r="M299">
        <f t="shared" si="38"/>
        <v>0</v>
      </c>
      <c r="N299">
        <f t="shared" si="38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5"/>
        <v/>
      </c>
      <c r="C300" s="3">
        <f t="shared" ca="1" si="39"/>
        <v>0</v>
      </c>
      <c r="G300" t="str">
        <f>IF(ISBLANK(K300),"",COUNTA($K$2:K300))</f>
        <v/>
      </c>
      <c r="H300" t="str">
        <f t="shared" si="36"/>
        <v/>
      </c>
      <c r="I300">
        <f t="shared" si="37"/>
        <v>0</v>
      </c>
      <c r="M300">
        <f t="shared" si="38"/>
        <v>0</v>
      </c>
      <c r="N300">
        <f t="shared" si="38"/>
        <v>0</v>
      </c>
      <c r="R300" t="s">
        <v>328</v>
      </c>
    </row>
    <row r="301" spans="1:18" x14ac:dyDescent="0.25">
      <c r="A301">
        <f ca="1">IF($B$2=0,"",COUNTA($B$2:B301))</f>
        <v>300</v>
      </c>
      <c r="B301" s="3" t="str">
        <f t="shared" ca="1" si="35"/>
        <v/>
      </c>
      <c r="C301" s="3">
        <f t="shared" ca="1" si="39"/>
        <v>0</v>
      </c>
      <c r="G301" t="str">
        <f>IF(ISBLANK(K301),"",COUNTA($K$2:K301))</f>
        <v/>
      </c>
      <c r="H301" t="str">
        <f t="shared" si="36"/>
        <v/>
      </c>
      <c r="I301">
        <f t="shared" si="37"/>
        <v>0</v>
      </c>
      <c r="M301">
        <f t="shared" si="38"/>
        <v>0</v>
      </c>
      <c r="N301">
        <f t="shared" si="38"/>
        <v>0</v>
      </c>
      <c r="R301" t="s">
        <v>329</v>
      </c>
    </row>
    <row r="302" spans="1:18" x14ac:dyDescent="0.25">
      <c r="A302">
        <f ca="1">IF($B$2=0,"",COUNTA($B$2:B302))</f>
        <v>301</v>
      </c>
      <c r="B302" s="3" t="str">
        <f t="shared" ca="1" si="35"/>
        <v/>
      </c>
      <c r="C302" s="3">
        <f t="shared" ca="1" si="39"/>
        <v>0</v>
      </c>
      <c r="G302" t="str">
        <f>IF(ISBLANK(K302),"",COUNTA($K$2:K302))</f>
        <v/>
      </c>
      <c r="H302" t="str">
        <f t="shared" si="36"/>
        <v/>
      </c>
      <c r="I302">
        <f t="shared" si="37"/>
        <v>0</v>
      </c>
      <c r="M302">
        <f t="shared" si="38"/>
        <v>0</v>
      </c>
      <c r="N302">
        <f t="shared" si="38"/>
        <v>0</v>
      </c>
      <c r="R302" t="s">
        <v>428</v>
      </c>
    </row>
    <row r="303" spans="1:18" x14ac:dyDescent="0.25">
      <c r="A303">
        <f ca="1">IF($B$2=0,"",COUNTA($B$2:B303))</f>
        <v>302</v>
      </c>
      <c r="B303" s="3" t="str">
        <f t="shared" ca="1" si="35"/>
        <v/>
      </c>
      <c r="C303" s="3">
        <f t="shared" ca="1" si="39"/>
        <v>0</v>
      </c>
      <c r="G303" t="str">
        <f>IF(ISBLANK(K303),"",COUNTA($K$2:K303))</f>
        <v/>
      </c>
      <c r="H303" t="str">
        <f t="shared" si="36"/>
        <v/>
      </c>
      <c r="I303">
        <f t="shared" si="37"/>
        <v>0</v>
      </c>
      <c r="M303">
        <f t="shared" si="38"/>
        <v>0</v>
      </c>
      <c r="N303">
        <f t="shared" si="38"/>
        <v>0</v>
      </c>
      <c r="R303" t="s">
        <v>324</v>
      </c>
    </row>
    <row r="304" spans="1:18" x14ac:dyDescent="0.25">
      <c r="A304">
        <f ca="1">IF($B$2=0,"",COUNTA($B$2:B304))</f>
        <v>303</v>
      </c>
      <c r="B304" s="3" t="str">
        <f t="shared" ca="1" si="35"/>
        <v/>
      </c>
      <c r="C304" s="3">
        <f t="shared" ca="1" si="39"/>
        <v>0</v>
      </c>
      <c r="G304" t="str">
        <f>IF(ISBLANK(K304),"",COUNTA($K$2:K304))</f>
        <v/>
      </c>
      <c r="H304" t="str">
        <f t="shared" si="36"/>
        <v/>
      </c>
      <c r="I304">
        <f t="shared" si="37"/>
        <v>0</v>
      </c>
      <c r="M304">
        <f t="shared" si="38"/>
        <v>0</v>
      </c>
      <c r="N304">
        <f t="shared" si="38"/>
        <v>0</v>
      </c>
      <c r="R304" t="s">
        <v>50</v>
      </c>
    </row>
    <row r="305" spans="1:18" x14ac:dyDescent="0.25">
      <c r="A305">
        <f ca="1">IF($B$2=0,"",COUNTA($B$2:B305))</f>
        <v>304</v>
      </c>
      <c r="B305" s="3" t="str">
        <f t="shared" ca="1" si="35"/>
        <v/>
      </c>
      <c r="C305" s="3">
        <f t="shared" ca="1" si="39"/>
        <v>0</v>
      </c>
      <c r="G305" t="str">
        <f>IF(ISBLANK(K305),"",COUNTA($K$2:K305))</f>
        <v/>
      </c>
      <c r="H305" t="str">
        <f t="shared" si="36"/>
        <v/>
      </c>
      <c r="I305">
        <f t="shared" si="37"/>
        <v>0</v>
      </c>
      <c r="M305">
        <f t="shared" si="38"/>
        <v>0</v>
      </c>
      <c r="N305">
        <f t="shared" si="38"/>
        <v>0</v>
      </c>
      <c r="R305" t="s">
        <v>325</v>
      </c>
    </row>
    <row r="306" spans="1:18" x14ac:dyDescent="0.25">
      <c r="A306">
        <f ca="1">IF($B$2=0,"",COUNTA($B$2:B306))</f>
        <v>305</v>
      </c>
      <c r="B306" s="3" t="str">
        <f t="shared" ca="1" si="35"/>
        <v/>
      </c>
      <c r="C306" s="3">
        <f t="shared" ca="1" si="39"/>
        <v>0</v>
      </c>
      <c r="G306" t="str">
        <f>IF(ISBLANK(K306),"",COUNTA($K$2:K306))</f>
        <v/>
      </c>
      <c r="H306" t="str">
        <f t="shared" si="36"/>
        <v/>
      </c>
      <c r="I306">
        <f t="shared" si="37"/>
        <v>0</v>
      </c>
      <c r="M306">
        <f t="shared" si="38"/>
        <v>0</v>
      </c>
      <c r="N306">
        <f t="shared" si="38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5"/>
        <v/>
      </c>
      <c r="C307" s="3">
        <f t="shared" ca="1" si="39"/>
        <v>0</v>
      </c>
      <c r="G307" t="str">
        <f>IF(ISBLANK(K307),"",COUNTA($K$2:K307))</f>
        <v/>
      </c>
      <c r="H307" t="str">
        <f t="shared" si="36"/>
        <v/>
      </c>
      <c r="I307">
        <f t="shared" si="37"/>
        <v>0</v>
      </c>
      <c r="M307">
        <f t="shared" si="38"/>
        <v>0</v>
      </c>
      <c r="N307">
        <f t="shared" si="38"/>
        <v>0</v>
      </c>
      <c r="R307" t="s">
        <v>348</v>
      </c>
    </row>
    <row r="308" spans="1:18" x14ac:dyDescent="0.25">
      <c r="A308">
        <f ca="1">IF($B$2=0,"",COUNTA($B$2:B308))</f>
        <v>307</v>
      </c>
      <c r="B308" s="3" t="str">
        <f t="shared" ca="1" si="35"/>
        <v/>
      </c>
      <c r="C308" s="3">
        <f t="shared" ca="1" si="39"/>
        <v>0</v>
      </c>
      <c r="G308" t="str">
        <f>IF(ISBLANK(K308),"",COUNTA($K$2:K308))</f>
        <v/>
      </c>
      <c r="H308" t="str">
        <f t="shared" si="36"/>
        <v/>
      </c>
      <c r="I308">
        <f t="shared" si="37"/>
        <v>0</v>
      </c>
      <c r="M308">
        <f t="shared" si="38"/>
        <v>0</v>
      </c>
      <c r="N308">
        <f t="shared" si="38"/>
        <v>0</v>
      </c>
      <c r="R308" t="s">
        <v>344</v>
      </c>
    </row>
    <row r="309" spans="1:18" x14ac:dyDescent="0.25">
      <c r="A309">
        <f ca="1">IF($B$2=0,"",COUNTA($B$2:B309))</f>
        <v>308</v>
      </c>
      <c r="B309" s="3" t="str">
        <f t="shared" ca="1" si="35"/>
        <v/>
      </c>
      <c r="C309" s="3">
        <f t="shared" ca="1" si="39"/>
        <v>0</v>
      </c>
      <c r="G309" t="str">
        <f>IF(ISBLANK(K309),"",COUNTA($K$2:K309))</f>
        <v/>
      </c>
      <c r="H309" t="str">
        <f t="shared" si="36"/>
        <v/>
      </c>
      <c r="I309">
        <f t="shared" si="37"/>
        <v>0</v>
      </c>
      <c r="M309">
        <f t="shared" si="38"/>
        <v>0</v>
      </c>
      <c r="N309">
        <f t="shared" si="38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5"/>
        <v/>
      </c>
      <c r="C310" s="3">
        <f t="shared" ca="1" si="39"/>
        <v>0</v>
      </c>
      <c r="G310" t="str">
        <f>IF(ISBLANK(K310),"",COUNTA($K$2:K310))</f>
        <v/>
      </c>
      <c r="H310" t="str">
        <f t="shared" si="36"/>
        <v/>
      </c>
      <c r="I310">
        <f t="shared" si="37"/>
        <v>0</v>
      </c>
      <c r="M310">
        <f t="shared" si="38"/>
        <v>0</v>
      </c>
      <c r="N310">
        <f t="shared" si="38"/>
        <v>0</v>
      </c>
      <c r="R310" t="s">
        <v>345</v>
      </c>
    </row>
    <row r="311" spans="1:18" x14ac:dyDescent="0.25">
      <c r="A311">
        <f ca="1">IF($B$2=0,"",COUNTA($B$2:B311))</f>
        <v>310</v>
      </c>
      <c r="B311" s="3" t="str">
        <f t="shared" ca="1" si="35"/>
        <v/>
      </c>
      <c r="C311" s="3">
        <f t="shared" ca="1" si="39"/>
        <v>0</v>
      </c>
      <c r="G311" t="str">
        <f>IF(ISBLANK(K311),"",COUNTA($K$2:K311))</f>
        <v/>
      </c>
      <c r="H311" t="str">
        <f t="shared" si="36"/>
        <v/>
      </c>
      <c r="I311">
        <f t="shared" si="37"/>
        <v>0</v>
      </c>
      <c r="M311">
        <f t="shared" si="38"/>
        <v>0</v>
      </c>
      <c r="N311">
        <f t="shared" si="38"/>
        <v>0</v>
      </c>
      <c r="R311" t="s">
        <v>331</v>
      </c>
    </row>
    <row r="312" spans="1:18" x14ac:dyDescent="0.25">
      <c r="A312">
        <f ca="1">IF($B$2=0,"",COUNTA($B$2:B312))</f>
        <v>311</v>
      </c>
      <c r="B312" s="3" t="str">
        <f t="shared" ca="1" si="35"/>
        <v/>
      </c>
      <c r="C312" s="3">
        <f t="shared" ca="1" si="39"/>
        <v>0</v>
      </c>
      <c r="G312" t="str">
        <f>IF(ISBLANK(K312),"",COUNTA($K$2:K312))</f>
        <v/>
      </c>
      <c r="H312" t="str">
        <f t="shared" si="36"/>
        <v/>
      </c>
      <c r="I312">
        <f t="shared" si="37"/>
        <v>0</v>
      </c>
      <c r="M312">
        <f t="shared" si="38"/>
        <v>0</v>
      </c>
      <c r="N312">
        <f t="shared" si="38"/>
        <v>0</v>
      </c>
      <c r="R312" t="s">
        <v>349</v>
      </c>
    </row>
    <row r="313" spans="1:18" x14ac:dyDescent="0.25">
      <c r="A313">
        <f ca="1">IF($B$2=0,"",COUNTA($B$2:B313))</f>
        <v>312</v>
      </c>
      <c r="B313" s="3" t="str">
        <f t="shared" ca="1" si="35"/>
        <v/>
      </c>
      <c r="C313" s="3">
        <f t="shared" ca="1" si="39"/>
        <v>0</v>
      </c>
      <c r="G313" t="str">
        <f>IF(ISBLANK(K313),"",COUNTA($K$2:K313))</f>
        <v/>
      </c>
      <c r="H313" t="str">
        <f t="shared" si="36"/>
        <v/>
      </c>
      <c r="I313">
        <f t="shared" si="37"/>
        <v>0</v>
      </c>
      <c r="M313">
        <f t="shared" si="38"/>
        <v>0</v>
      </c>
      <c r="N313">
        <f t="shared" si="38"/>
        <v>0</v>
      </c>
      <c r="R313" t="s">
        <v>321</v>
      </c>
    </row>
    <row r="314" spans="1:18" x14ac:dyDescent="0.25">
      <c r="A314">
        <f ca="1">IF($B$2=0,"",COUNTA($B$2:B314))</f>
        <v>313</v>
      </c>
      <c r="B314" s="3" t="str">
        <f t="shared" ca="1" si="35"/>
        <v/>
      </c>
      <c r="C314" s="3">
        <f t="shared" ca="1" si="39"/>
        <v>0</v>
      </c>
      <c r="G314" t="str">
        <f>IF(ISBLANK(K314),"",COUNTA($K$2:K314))</f>
        <v/>
      </c>
      <c r="H314" t="str">
        <f t="shared" si="36"/>
        <v/>
      </c>
      <c r="I314">
        <f t="shared" si="37"/>
        <v>0</v>
      </c>
      <c r="M314">
        <f t="shared" si="38"/>
        <v>0</v>
      </c>
      <c r="N314">
        <f t="shared" si="38"/>
        <v>0</v>
      </c>
      <c r="R314" t="s">
        <v>50</v>
      </c>
    </row>
    <row r="315" spans="1:18" x14ac:dyDescent="0.25">
      <c r="A315">
        <f ca="1">IF($B$2=0,"",COUNTA($B$2:B315))</f>
        <v>314</v>
      </c>
      <c r="B315" s="3" t="str">
        <f t="shared" ca="1" si="35"/>
        <v/>
      </c>
      <c r="C315" s="3">
        <f t="shared" ca="1" si="39"/>
        <v>0</v>
      </c>
      <c r="G315" t="str">
        <f>IF(ISBLANK(K315),"",COUNTA($K$2:K315))</f>
        <v/>
      </c>
      <c r="H315" t="str">
        <f t="shared" si="36"/>
        <v/>
      </c>
      <c r="I315">
        <f t="shared" si="37"/>
        <v>0</v>
      </c>
      <c r="M315">
        <f t="shared" si="38"/>
        <v>0</v>
      </c>
      <c r="N315">
        <f t="shared" si="38"/>
        <v>0</v>
      </c>
      <c r="R315" t="s">
        <v>323</v>
      </c>
    </row>
    <row r="316" spans="1:18" x14ac:dyDescent="0.25">
      <c r="A316">
        <f ca="1">IF($B$2=0,"",COUNTA($B$2:B316))</f>
        <v>315</v>
      </c>
      <c r="B316" s="3" t="str">
        <f t="shared" ca="1" si="35"/>
        <v/>
      </c>
      <c r="C316" s="3">
        <f t="shared" ca="1" si="39"/>
        <v>0</v>
      </c>
      <c r="G316" t="str">
        <f>IF(ISBLANK(K316),"",COUNTA($K$2:K316))</f>
        <v/>
      </c>
      <c r="H316" t="str">
        <f t="shared" si="36"/>
        <v/>
      </c>
      <c r="I316">
        <f t="shared" si="37"/>
        <v>0</v>
      </c>
      <c r="M316">
        <f t="shared" si="38"/>
        <v>0</v>
      </c>
      <c r="N316">
        <f t="shared" si="38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5"/>
        <v/>
      </c>
      <c r="C317" s="3">
        <f t="shared" ca="1" si="39"/>
        <v>0</v>
      </c>
      <c r="G317" t="str">
        <f>IF(ISBLANK(K317),"",COUNTA($K$2:K317))</f>
        <v/>
      </c>
      <c r="H317" t="str">
        <f t="shared" si="36"/>
        <v/>
      </c>
      <c r="I317">
        <f t="shared" si="37"/>
        <v>0</v>
      </c>
      <c r="M317">
        <f t="shared" si="38"/>
        <v>0</v>
      </c>
      <c r="N317">
        <f t="shared" si="38"/>
        <v>0</v>
      </c>
      <c r="R317" t="s">
        <v>350</v>
      </c>
    </row>
    <row r="318" spans="1:18" x14ac:dyDescent="0.25">
      <c r="A318">
        <f ca="1">IF($B$2=0,"",COUNTA($B$2:B318))</f>
        <v>317</v>
      </c>
      <c r="B318" s="3" t="str">
        <f t="shared" ca="1" si="35"/>
        <v/>
      </c>
      <c r="C318" s="3">
        <f t="shared" ca="1" si="39"/>
        <v>0</v>
      </c>
      <c r="G318" t="str">
        <f>IF(ISBLANK(K318),"",COUNTA($K$2:K318))</f>
        <v/>
      </c>
      <c r="H318" t="str">
        <f t="shared" si="36"/>
        <v/>
      </c>
      <c r="I318">
        <f t="shared" si="37"/>
        <v>0</v>
      </c>
      <c r="M318">
        <f t="shared" si="38"/>
        <v>0</v>
      </c>
      <c r="N318">
        <f t="shared" si="38"/>
        <v>0</v>
      </c>
      <c r="R318" t="s">
        <v>330</v>
      </c>
    </row>
    <row r="319" spans="1:18" x14ac:dyDescent="0.25">
      <c r="A319">
        <f ca="1">IF($B$2=0,"",COUNTA($B$2:B319))</f>
        <v>318</v>
      </c>
      <c r="B319" s="3" t="str">
        <f t="shared" ca="1" si="35"/>
        <v/>
      </c>
      <c r="C319" s="3">
        <f t="shared" ca="1" si="39"/>
        <v>0</v>
      </c>
      <c r="G319" t="str">
        <f>IF(ISBLANK(K319),"",COUNTA($K$2:K319))</f>
        <v/>
      </c>
      <c r="H319" t="str">
        <f t="shared" si="36"/>
        <v/>
      </c>
      <c r="I319">
        <f t="shared" si="37"/>
        <v>0</v>
      </c>
      <c r="M319">
        <f t="shared" si="38"/>
        <v>0</v>
      </c>
      <c r="N319">
        <f t="shared" si="38"/>
        <v>0</v>
      </c>
      <c r="R319" t="s">
        <v>316</v>
      </c>
    </row>
    <row r="320" spans="1:18" x14ac:dyDescent="0.25">
      <c r="A320">
        <f ca="1">IF($B$2=0,"",COUNTA($B$2:B320))</f>
        <v>319</v>
      </c>
      <c r="B320" s="3" t="str">
        <f t="shared" ca="1" si="35"/>
        <v/>
      </c>
      <c r="C320" s="3">
        <f t="shared" ca="1" si="39"/>
        <v>0</v>
      </c>
      <c r="G320" t="str">
        <f>IF(ISBLANK(K320),"",COUNTA($K$2:K320))</f>
        <v/>
      </c>
      <c r="H320" t="str">
        <f t="shared" si="36"/>
        <v/>
      </c>
      <c r="I320">
        <f t="shared" si="37"/>
        <v>0</v>
      </c>
      <c r="M320">
        <f t="shared" si="38"/>
        <v>0</v>
      </c>
      <c r="N320">
        <f t="shared" si="38"/>
        <v>0</v>
      </c>
      <c r="R320" t="s">
        <v>332</v>
      </c>
    </row>
    <row r="321" spans="1:18" x14ac:dyDescent="0.25">
      <c r="A321">
        <f ca="1">IF($B$2=0,"",COUNTA($B$2:B321))</f>
        <v>320</v>
      </c>
      <c r="B321" s="3" t="str">
        <f t="shared" ca="1" si="35"/>
        <v/>
      </c>
      <c r="C321" s="3">
        <f t="shared" ca="1" si="39"/>
        <v>0</v>
      </c>
      <c r="G321" t="str">
        <f>IF(ISBLANK(K321),"",COUNTA($K$2:K321))</f>
        <v/>
      </c>
      <c r="H321" t="str">
        <f t="shared" si="36"/>
        <v/>
      </c>
      <c r="I321">
        <f t="shared" si="37"/>
        <v>0</v>
      </c>
      <c r="M321">
        <f t="shared" si="38"/>
        <v>0</v>
      </c>
      <c r="N321">
        <f t="shared" si="38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0">UPPER(OFFSET(F321,(ROW()-1)*1-1,0))</f>
        <v/>
      </c>
      <c r="C322" s="3">
        <f t="shared" ca="1" si="39"/>
        <v>0</v>
      </c>
      <c r="G322" t="str">
        <f>IF(ISBLANK(K322),"",COUNTA($K$2:K322))</f>
        <v/>
      </c>
      <c r="H322" t="str">
        <f t="shared" ref="H322:H385" si="41">IF(ISBLANK(K322),"",IF(ISNUMBER(SEARCH("+",K322)),LEFT(K322,SEARCH("+",K322,1)-1),LEFT(K322,SEARCH("-",K322,1)-1)))</f>
        <v/>
      </c>
      <c r="I322">
        <f t="shared" ref="I322:I385" si="42">IF(VALUE(M322)&gt;0,-20,IF(VALUE(M322)&gt;VALUE(N322),-20,M322))</f>
        <v>0</v>
      </c>
      <c r="M322">
        <f t="shared" ref="M322:N385" si="43">IF(ISBLANK(K322),0,IF(ISNUMBER(SEARCH("+",K322)),RIGHT(K322,LEN(K322)-SEARCH("+",K322,1)),RIGHT(K322,LEN(K322)-SEARCH("-",K322,1)+1)))</f>
        <v>0</v>
      </c>
      <c r="N322">
        <f t="shared" si="43"/>
        <v>0</v>
      </c>
      <c r="R322" t="s">
        <v>429</v>
      </c>
    </row>
    <row r="323" spans="1:18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39"/>
        <v>0</v>
      </c>
      <c r="G323" t="str">
        <f>IF(ISBLANK(K323),"",COUNTA($K$2:K323))</f>
        <v/>
      </c>
      <c r="H323" t="str">
        <f t="shared" si="41"/>
        <v/>
      </c>
      <c r="I323">
        <f t="shared" si="42"/>
        <v>0</v>
      </c>
      <c r="M323">
        <f t="shared" si="43"/>
        <v>0</v>
      </c>
      <c r="N323">
        <f t="shared" si="43"/>
        <v>0</v>
      </c>
      <c r="R323" t="s">
        <v>340</v>
      </c>
    </row>
    <row r="324" spans="1:18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39"/>
        <v>0</v>
      </c>
      <c r="G324" t="str">
        <f>IF(ISBLANK(K324),"",COUNTA($K$2:K324))</f>
        <v/>
      </c>
      <c r="H324" t="str">
        <f t="shared" si="41"/>
        <v/>
      </c>
      <c r="I324">
        <f t="shared" si="42"/>
        <v>0</v>
      </c>
      <c r="M324">
        <f t="shared" si="43"/>
        <v>0</v>
      </c>
      <c r="N324">
        <f t="shared" si="43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39"/>
        <v>0</v>
      </c>
      <c r="G325" t="str">
        <f>IF(ISBLANK(K325),"",COUNTA($K$2:K325))</f>
        <v/>
      </c>
      <c r="H325" t="str">
        <f t="shared" si="41"/>
        <v/>
      </c>
      <c r="I325">
        <f t="shared" si="42"/>
        <v>0</v>
      </c>
      <c r="M325">
        <f t="shared" si="43"/>
        <v>0</v>
      </c>
      <c r="N325">
        <f t="shared" si="43"/>
        <v>0</v>
      </c>
      <c r="R325" t="s">
        <v>341</v>
      </c>
    </row>
    <row r="326" spans="1:18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39"/>
        <v>0</v>
      </c>
      <c r="G326" t="str">
        <f>IF(ISBLANK(K326),"",COUNTA($K$2:K326))</f>
        <v/>
      </c>
      <c r="H326" t="str">
        <f t="shared" si="41"/>
        <v/>
      </c>
      <c r="I326">
        <f t="shared" si="42"/>
        <v>0</v>
      </c>
      <c r="M326">
        <f t="shared" si="43"/>
        <v>0</v>
      </c>
      <c r="N326">
        <f t="shared" si="43"/>
        <v>0</v>
      </c>
      <c r="R326" t="s">
        <v>337</v>
      </c>
    </row>
    <row r="327" spans="1:18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39"/>
        <v>0</v>
      </c>
      <c r="G327" t="str">
        <f>IF(ISBLANK(K327),"",COUNTA($K$2:K327))</f>
        <v/>
      </c>
      <c r="H327" t="str">
        <f t="shared" si="41"/>
        <v/>
      </c>
      <c r="I327">
        <f t="shared" si="42"/>
        <v>0</v>
      </c>
      <c r="M327">
        <f t="shared" si="43"/>
        <v>0</v>
      </c>
      <c r="N327">
        <f t="shared" si="43"/>
        <v>0</v>
      </c>
      <c r="R327" t="s">
        <v>430</v>
      </c>
    </row>
    <row r="328" spans="1:18" x14ac:dyDescent="0.25">
      <c r="A328">
        <f ca="1">IF($B$2=0,"",COUNTA($B$2:B328))</f>
        <v>327</v>
      </c>
      <c r="B328" s="3" t="str">
        <f t="shared" ca="1" si="40"/>
        <v/>
      </c>
      <c r="C328" s="3">
        <f t="shared" ca="1" si="39"/>
        <v>0</v>
      </c>
      <c r="G328" t="str">
        <f>IF(ISBLANK(K328),"",COUNTA($K$2:K328))</f>
        <v/>
      </c>
      <c r="H328" t="str">
        <f t="shared" si="41"/>
        <v/>
      </c>
      <c r="I328">
        <f t="shared" si="42"/>
        <v>0</v>
      </c>
      <c r="M328">
        <f t="shared" si="43"/>
        <v>0</v>
      </c>
      <c r="N328">
        <f t="shared" si="43"/>
        <v>0</v>
      </c>
      <c r="R328" t="s">
        <v>338</v>
      </c>
    </row>
    <row r="329" spans="1:18" x14ac:dyDescent="0.25">
      <c r="A329">
        <f ca="1">IF($B$2=0,"",COUNTA($B$2:B329))</f>
        <v>328</v>
      </c>
      <c r="B329" s="3" t="str">
        <f t="shared" ca="1" si="40"/>
        <v/>
      </c>
      <c r="C329" s="3">
        <f t="shared" ca="1" si="39"/>
        <v>0</v>
      </c>
      <c r="G329" t="str">
        <f>IF(ISBLANK(K329),"",COUNTA($K$2:K329))</f>
        <v/>
      </c>
      <c r="H329" t="str">
        <f t="shared" si="41"/>
        <v/>
      </c>
      <c r="I329">
        <f t="shared" si="42"/>
        <v>0</v>
      </c>
      <c r="M329">
        <f t="shared" si="43"/>
        <v>0</v>
      </c>
      <c r="N329">
        <f t="shared" si="43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0"/>
        <v/>
      </c>
      <c r="C330" s="3">
        <f t="shared" ca="1" si="39"/>
        <v>0</v>
      </c>
      <c r="G330" t="str">
        <f>IF(ISBLANK(K330),"",COUNTA($K$2:K330))</f>
        <v/>
      </c>
      <c r="H330" t="str">
        <f t="shared" si="41"/>
        <v/>
      </c>
      <c r="I330">
        <f t="shared" si="42"/>
        <v>0</v>
      </c>
      <c r="M330">
        <f t="shared" si="43"/>
        <v>0</v>
      </c>
      <c r="N330">
        <f t="shared" si="43"/>
        <v>0</v>
      </c>
      <c r="R330" t="s">
        <v>339</v>
      </c>
    </row>
    <row r="331" spans="1:18" x14ac:dyDescent="0.25">
      <c r="A331">
        <f ca="1">IF($B$2=0,"",COUNTA($B$2:B331))</f>
        <v>330</v>
      </c>
      <c r="B331" s="3" t="str">
        <f t="shared" ca="1" si="40"/>
        <v/>
      </c>
      <c r="C331" s="3">
        <f t="shared" ca="1" si="39"/>
        <v>0</v>
      </c>
      <c r="G331" t="str">
        <f>IF(ISBLANK(K331),"",COUNTA($K$2:K331))</f>
        <v/>
      </c>
      <c r="H331" t="str">
        <f t="shared" si="41"/>
        <v/>
      </c>
      <c r="I331">
        <f t="shared" si="42"/>
        <v>0</v>
      </c>
      <c r="M331">
        <f t="shared" si="43"/>
        <v>0</v>
      </c>
      <c r="N331">
        <f t="shared" si="43"/>
        <v>0</v>
      </c>
      <c r="R331" t="s">
        <v>322</v>
      </c>
    </row>
    <row r="332" spans="1:18" x14ac:dyDescent="0.25">
      <c r="A332">
        <f ca="1">IF($B$2=0,"",COUNTA($B$2:B332))</f>
        <v>331</v>
      </c>
      <c r="B332" s="3" t="str">
        <f t="shared" ca="1" si="40"/>
        <v/>
      </c>
      <c r="C332" s="3">
        <f t="shared" ca="1" si="39"/>
        <v>0</v>
      </c>
      <c r="G332" t="str">
        <f>IF(ISBLANK(K332),"",COUNTA($K$2:K332))</f>
        <v/>
      </c>
      <c r="H332" t="str">
        <f t="shared" si="41"/>
        <v/>
      </c>
      <c r="I332">
        <f t="shared" si="42"/>
        <v>0</v>
      </c>
      <c r="M332">
        <f t="shared" si="43"/>
        <v>0</v>
      </c>
      <c r="N332">
        <f t="shared" si="43"/>
        <v>0</v>
      </c>
      <c r="R332" t="s">
        <v>351</v>
      </c>
    </row>
    <row r="333" spans="1:18" x14ac:dyDescent="0.25">
      <c r="A333">
        <f ca="1">IF($B$2=0,"",COUNTA($B$2:B333))</f>
        <v>332</v>
      </c>
      <c r="B333" s="3" t="str">
        <f t="shared" ca="1" si="40"/>
        <v/>
      </c>
      <c r="C333" s="3">
        <f t="shared" ca="1" si="39"/>
        <v>0</v>
      </c>
      <c r="G333" t="str">
        <f>IF(ISBLANK(K333),"",COUNTA($K$2:K333))</f>
        <v/>
      </c>
      <c r="H333" t="str">
        <f t="shared" si="41"/>
        <v/>
      </c>
      <c r="I333">
        <f t="shared" si="42"/>
        <v>0</v>
      </c>
      <c r="M333">
        <f t="shared" si="43"/>
        <v>0</v>
      </c>
      <c r="N333">
        <f t="shared" si="43"/>
        <v>0</v>
      </c>
      <c r="R333" t="s">
        <v>344</v>
      </c>
    </row>
    <row r="334" spans="1:18" x14ac:dyDescent="0.25">
      <c r="A334">
        <f ca="1">IF($B$2=0,"",COUNTA($B$2:B334))</f>
        <v>333</v>
      </c>
      <c r="B334" s="3" t="str">
        <f t="shared" ca="1" si="40"/>
        <v/>
      </c>
      <c r="C334" s="3">
        <f t="shared" ca="1" si="39"/>
        <v>0</v>
      </c>
      <c r="G334" t="str">
        <f>IF(ISBLANK(K334),"",COUNTA($K$2:K334))</f>
        <v/>
      </c>
      <c r="H334" t="str">
        <f t="shared" si="41"/>
        <v/>
      </c>
      <c r="I334">
        <f t="shared" si="42"/>
        <v>0</v>
      </c>
      <c r="M334">
        <f t="shared" si="43"/>
        <v>0</v>
      </c>
      <c r="N334">
        <f t="shared" si="43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0"/>
        <v/>
      </c>
      <c r="C335" s="3">
        <f t="shared" ca="1" si="39"/>
        <v>0</v>
      </c>
      <c r="G335" t="str">
        <f>IF(ISBLANK(K335),"",COUNTA($K$2:K335))</f>
        <v/>
      </c>
      <c r="H335" t="str">
        <f t="shared" si="41"/>
        <v/>
      </c>
      <c r="I335">
        <f t="shared" si="42"/>
        <v>0</v>
      </c>
      <c r="M335">
        <f t="shared" si="43"/>
        <v>0</v>
      </c>
      <c r="N335">
        <f t="shared" si="43"/>
        <v>0</v>
      </c>
      <c r="R335" t="s">
        <v>345</v>
      </c>
    </row>
    <row r="336" spans="1:18" x14ac:dyDescent="0.25">
      <c r="A336">
        <f ca="1">IF($B$2=0,"",COUNTA($B$2:B336))</f>
        <v>335</v>
      </c>
      <c r="B336" s="3" t="str">
        <f t="shared" ca="1" si="40"/>
        <v/>
      </c>
      <c r="C336" s="3">
        <f t="shared" ca="1" si="39"/>
        <v>0</v>
      </c>
      <c r="G336" t="str">
        <f>IF(ISBLANK(K336),"",COUNTA($K$2:K336))</f>
        <v/>
      </c>
      <c r="H336" t="str">
        <f t="shared" si="41"/>
        <v/>
      </c>
      <c r="I336">
        <f t="shared" si="42"/>
        <v>0</v>
      </c>
      <c r="M336">
        <f t="shared" si="43"/>
        <v>0</v>
      </c>
      <c r="N336">
        <f t="shared" si="43"/>
        <v>0</v>
      </c>
      <c r="R336" t="s">
        <v>326</v>
      </c>
    </row>
    <row r="337" spans="1:18" x14ac:dyDescent="0.25">
      <c r="A337">
        <f ca="1">IF($B$2=0,"",COUNTA($B$2:B337))</f>
        <v>336</v>
      </c>
      <c r="B337" s="3" t="str">
        <f t="shared" ca="1" si="40"/>
        <v/>
      </c>
      <c r="C337" s="3">
        <f t="shared" ca="1" si="39"/>
        <v>0</v>
      </c>
      <c r="G337" t="str">
        <f>IF(ISBLANK(K337),"",COUNTA($K$2:K337))</f>
        <v/>
      </c>
      <c r="H337" t="str">
        <f t="shared" si="41"/>
        <v/>
      </c>
      <c r="I337">
        <f t="shared" si="42"/>
        <v>0</v>
      </c>
      <c r="M337">
        <f t="shared" si="43"/>
        <v>0</v>
      </c>
      <c r="N337">
        <f t="shared" si="43"/>
        <v>0</v>
      </c>
      <c r="R337" t="s">
        <v>431</v>
      </c>
    </row>
    <row r="338" spans="1:18" x14ac:dyDescent="0.25">
      <c r="A338">
        <f ca="1">IF($B$2=0,"",COUNTA($B$2:B338))</f>
        <v>337</v>
      </c>
      <c r="B338" s="3" t="str">
        <f t="shared" ca="1" si="40"/>
        <v/>
      </c>
      <c r="C338" s="3">
        <f t="shared" ca="1" si="39"/>
        <v>0</v>
      </c>
      <c r="G338" t="str">
        <f>IF(ISBLANK(K338),"",COUNTA($K$2:K338))</f>
        <v/>
      </c>
      <c r="H338" t="str">
        <f t="shared" si="41"/>
        <v/>
      </c>
      <c r="I338">
        <f t="shared" si="42"/>
        <v>0</v>
      </c>
      <c r="M338">
        <f t="shared" si="43"/>
        <v>0</v>
      </c>
      <c r="N338">
        <f t="shared" si="43"/>
        <v>0</v>
      </c>
      <c r="R338" t="s">
        <v>321</v>
      </c>
    </row>
    <row r="339" spans="1:18" x14ac:dyDescent="0.25">
      <c r="A339">
        <f ca="1">IF($B$2=0,"",COUNTA($B$2:B339))</f>
        <v>338</v>
      </c>
      <c r="B339" s="3" t="str">
        <f t="shared" ca="1" si="40"/>
        <v/>
      </c>
      <c r="C339" s="3">
        <f t="shared" ca="1" si="39"/>
        <v>0</v>
      </c>
      <c r="G339" t="str">
        <f>IF(ISBLANK(K339),"",COUNTA($K$2:K339))</f>
        <v/>
      </c>
      <c r="H339" t="str">
        <f t="shared" si="41"/>
        <v/>
      </c>
      <c r="I339">
        <f t="shared" si="42"/>
        <v>0</v>
      </c>
      <c r="M339">
        <f t="shared" si="43"/>
        <v>0</v>
      </c>
      <c r="N339">
        <f t="shared" si="43"/>
        <v>0</v>
      </c>
      <c r="R339" t="s">
        <v>329</v>
      </c>
    </row>
    <row r="340" spans="1:18" x14ac:dyDescent="0.25">
      <c r="A340">
        <f ca="1">IF($B$2=0,"",COUNTA($B$2:B340))</f>
        <v>339</v>
      </c>
      <c r="B340" s="3" t="str">
        <f t="shared" ca="1" si="40"/>
        <v/>
      </c>
      <c r="C340" s="3">
        <f t="shared" ca="1" si="39"/>
        <v>0</v>
      </c>
      <c r="G340" t="str">
        <f>IF(ISBLANK(K340),"",COUNTA($K$2:K340))</f>
        <v/>
      </c>
      <c r="H340" t="str">
        <f t="shared" si="41"/>
        <v/>
      </c>
      <c r="I340">
        <f t="shared" si="42"/>
        <v>0</v>
      </c>
      <c r="M340">
        <f t="shared" si="43"/>
        <v>0</v>
      </c>
      <c r="N340">
        <f t="shared" si="43"/>
        <v>0</v>
      </c>
      <c r="R340" t="s">
        <v>323</v>
      </c>
    </row>
    <row r="341" spans="1:18" x14ac:dyDescent="0.25">
      <c r="A341">
        <f ca="1">IF($B$2=0,"",COUNTA($B$2:B341))</f>
        <v>340</v>
      </c>
      <c r="B341" s="3" t="str">
        <f t="shared" ca="1" si="40"/>
        <v/>
      </c>
      <c r="C341" s="3">
        <f t="shared" ca="1" si="39"/>
        <v>0</v>
      </c>
      <c r="G341" t="str">
        <f>IF(ISBLANK(K341),"",COUNTA($K$2:K341))</f>
        <v/>
      </c>
      <c r="H341" t="str">
        <f t="shared" si="41"/>
        <v/>
      </c>
      <c r="I341">
        <f t="shared" si="42"/>
        <v>0</v>
      </c>
      <c r="M341">
        <f t="shared" si="43"/>
        <v>0</v>
      </c>
      <c r="N341">
        <f t="shared" si="43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0"/>
        <v/>
      </c>
      <c r="C342" s="3">
        <f t="shared" ca="1" si="39"/>
        <v>0</v>
      </c>
      <c r="G342" t="str">
        <f>IF(ISBLANK(K342),"",COUNTA($K$2:K342))</f>
        <v/>
      </c>
      <c r="H342" t="str">
        <f t="shared" si="41"/>
        <v/>
      </c>
      <c r="I342">
        <f t="shared" si="42"/>
        <v>0</v>
      </c>
      <c r="M342">
        <f t="shared" si="43"/>
        <v>0</v>
      </c>
      <c r="N342">
        <f t="shared" si="43"/>
        <v>0</v>
      </c>
    </row>
    <row r="343" spans="1:18" x14ac:dyDescent="0.25">
      <c r="A343">
        <f ca="1">IF($B$2=0,"",COUNTA($B$2:B343))</f>
        <v>342</v>
      </c>
      <c r="B343" s="3" t="str">
        <f t="shared" ca="1" si="40"/>
        <v/>
      </c>
      <c r="C343" s="3">
        <f t="shared" ca="1" si="39"/>
        <v>0</v>
      </c>
      <c r="G343" t="str">
        <f>IF(ISBLANK(K343),"",COUNTA($K$2:K343))</f>
        <v/>
      </c>
      <c r="H343" t="str">
        <f t="shared" si="41"/>
        <v/>
      </c>
      <c r="I343">
        <f t="shared" si="42"/>
        <v>0</v>
      </c>
      <c r="M343">
        <f t="shared" si="43"/>
        <v>0</v>
      </c>
      <c r="N343">
        <f t="shared" si="43"/>
        <v>0</v>
      </c>
    </row>
    <row r="344" spans="1:18" x14ac:dyDescent="0.25">
      <c r="A344">
        <f ca="1">IF($B$2=0,"",COUNTA($B$2:B344))</f>
        <v>343</v>
      </c>
      <c r="B344" s="3" t="str">
        <f t="shared" ca="1" si="40"/>
        <v/>
      </c>
      <c r="C344" s="3">
        <f t="shared" ca="1" si="39"/>
        <v>0</v>
      </c>
      <c r="G344" t="str">
        <f>IF(ISBLANK(K344),"",COUNTA($K$2:K344))</f>
        <v/>
      </c>
      <c r="H344" t="str">
        <f t="shared" si="41"/>
        <v/>
      </c>
      <c r="I344">
        <f t="shared" si="42"/>
        <v>0</v>
      </c>
      <c r="M344">
        <f t="shared" si="43"/>
        <v>0</v>
      </c>
      <c r="N344">
        <f t="shared" si="43"/>
        <v>0</v>
      </c>
    </row>
    <row r="345" spans="1:18" x14ac:dyDescent="0.25">
      <c r="A345">
        <f ca="1">IF($B$2=0,"",COUNTA($B$2:B345))</f>
        <v>344</v>
      </c>
      <c r="B345" s="3" t="str">
        <f t="shared" ca="1" si="40"/>
        <v/>
      </c>
      <c r="C345" s="3">
        <f t="shared" ca="1" si="39"/>
        <v>0</v>
      </c>
      <c r="G345" t="str">
        <f>IF(ISBLANK(K345),"",COUNTA($K$2:K345))</f>
        <v/>
      </c>
      <c r="H345" t="str">
        <f t="shared" si="41"/>
        <v/>
      </c>
      <c r="I345">
        <f t="shared" si="42"/>
        <v>0</v>
      </c>
      <c r="M345">
        <f t="shared" si="43"/>
        <v>0</v>
      </c>
      <c r="N345">
        <f t="shared" si="43"/>
        <v>0</v>
      </c>
    </row>
    <row r="346" spans="1:18" x14ac:dyDescent="0.25">
      <c r="A346">
        <f ca="1">IF($B$2=0,"",COUNTA($B$2:B346))</f>
        <v>345</v>
      </c>
      <c r="B346" s="3" t="str">
        <f t="shared" ca="1" si="40"/>
        <v/>
      </c>
      <c r="C346" s="3">
        <f t="shared" ca="1" si="39"/>
        <v>0</v>
      </c>
      <c r="G346" t="str">
        <f>IF(ISBLANK(K346),"",COUNTA($K$2:K346))</f>
        <v/>
      </c>
      <c r="H346" t="str">
        <f t="shared" si="41"/>
        <v/>
      </c>
      <c r="I346">
        <f t="shared" si="42"/>
        <v>0</v>
      </c>
      <c r="M346">
        <f t="shared" si="43"/>
        <v>0</v>
      </c>
      <c r="N346">
        <f t="shared" si="43"/>
        <v>0</v>
      </c>
    </row>
    <row r="347" spans="1:18" x14ac:dyDescent="0.25">
      <c r="A347">
        <f ca="1">IF($B$2=0,"",COUNTA($B$2:B347))</f>
        <v>346</v>
      </c>
      <c r="B347" s="3" t="str">
        <f t="shared" ca="1" si="40"/>
        <v/>
      </c>
      <c r="C347" s="3">
        <f t="shared" ca="1" si="39"/>
        <v>0</v>
      </c>
      <c r="G347" t="str">
        <f>IF(ISBLANK(K347),"",COUNTA($K$2:K347))</f>
        <v/>
      </c>
      <c r="H347" t="str">
        <f t="shared" si="41"/>
        <v/>
      </c>
      <c r="I347">
        <f t="shared" si="42"/>
        <v>0</v>
      </c>
      <c r="M347">
        <f t="shared" si="43"/>
        <v>0</v>
      </c>
      <c r="N347">
        <f t="shared" si="43"/>
        <v>0</v>
      </c>
    </row>
    <row r="348" spans="1:18" x14ac:dyDescent="0.25">
      <c r="A348">
        <f ca="1">IF($B$2=0,"",COUNTA($B$2:B348))</f>
        <v>347</v>
      </c>
      <c r="B348" s="3" t="str">
        <f t="shared" ca="1" si="40"/>
        <v/>
      </c>
      <c r="C348" s="3">
        <f t="shared" ca="1" si="39"/>
        <v>0</v>
      </c>
      <c r="G348" t="str">
        <f>IF(ISBLANK(K348),"",COUNTA($K$2:K348))</f>
        <v/>
      </c>
      <c r="H348" t="str">
        <f t="shared" si="41"/>
        <v/>
      </c>
      <c r="I348">
        <f t="shared" si="42"/>
        <v>0</v>
      </c>
      <c r="M348">
        <f t="shared" si="43"/>
        <v>0</v>
      </c>
      <c r="N348">
        <f t="shared" si="43"/>
        <v>0</v>
      </c>
    </row>
    <row r="349" spans="1:18" x14ac:dyDescent="0.25">
      <c r="A349">
        <f ca="1">IF($B$2=0,"",COUNTA($B$2:B349))</f>
        <v>348</v>
      </c>
      <c r="B349" s="3" t="str">
        <f t="shared" ca="1" si="40"/>
        <v/>
      </c>
      <c r="C349" s="3">
        <f t="shared" ca="1" si="39"/>
        <v>0</v>
      </c>
      <c r="G349" t="str">
        <f>IF(ISBLANK(K349),"",COUNTA($K$2:K349))</f>
        <v/>
      </c>
      <c r="H349" t="str">
        <f t="shared" si="41"/>
        <v/>
      </c>
      <c r="I349">
        <f t="shared" si="42"/>
        <v>0</v>
      </c>
      <c r="M349">
        <f t="shared" si="43"/>
        <v>0</v>
      </c>
      <c r="N349">
        <f t="shared" si="43"/>
        <v>0</v>
      </c>
    </row>
    <row r="350" spans="1:18" x14ac:dyDescent="0.25">
      <c r="A350">
        <f ca="1">IF($B$2=0,"",COUNTA($B$2:B350))</f>
        <v>349</v>
      </c>
      <c r="B350" s="3" t="str">
        <f t="shared" ca="1" si="40"/>
        <v/>
      </c>
      <c r="C350" s="3">
        <f t="shared" ca="1" si="39"/>
        <v>0</v>
      </c>
      <c r="G350" t="str">
        <f>IF(ISBLANK(K350),"",COUNTA($K$2:K350))</f>
        <v/>
      </c>
      <c r="H350" t="str">
        <f t="shared" si="41"/>
        <v/>
      </c>
      <c r="I350">
        <f t="shared" si="42"/>
        <v>0</v>
      </c>
      <c r="M350">
        <f t="shared" si="43"/>
        <v>0</v>
      </c>
      <c r="N350">
        <f t="shared" si="43"/>
        <v>0</v>
      </c>
    </row>
    <row r="351" spans="1:18" x14ac:dyDescent="0.25">
      <c r="A351">
        <f ca="1">IF($B$2=0,"",COUNTA($B$2:B351))</f>
        <v>350</v>
      </c>
      <c r="B351" s="3" t="str">
        <f t="shared" ca="1" si="40"/>
        <v/>
      </c>
      <c r="C351" s="3">
        <f t="shared" ca="1" si="39"/>
        <v>0</v>
      </c>
      <c r="G351" t="str">
        <f>IF(ISBLANK(K351),"",COUNTA($K$2:K351))</f>
        <v/>
      </c>
      <c r="H351" t="str">
        <f t="shared" si="41"/>
        <v/>
      </c>
      <c r="I351">
        <f t="shared" si="42"/>
        <v>0</v>
      </c>
      <c r="M351">
        <f t="shared" si="43"/>
        <v>0</v>
      </c>
      <c r="N351">
        <f t="shared" si="43"/>
        <v>0</v>
      </c>
    </row>
    <row r="352" spans="1:18" x14ac:dyDescent="0.25">
      <c r="A352">
        <f ca="1">IF($B$2=0,"",COUNTA($B$2:B352))</f>
        <v>351</v>
      </c>
      <c r="B352" s="3" t="str">
        <f t="shared" ca="1" si="40"/>
        <v/>
      </c>
      <c r="C352" s="3">
        <f t="shared" ca="1" si="39"/>
        <v>0</v>
      </c>
      <c r="G352" t="str">
        <f>IF(ISBLANK(K352),"",COUNTA($K$2:K352))</f>
        <v/>
      </c>
      <c r="H352" t="str">
        <f t="shared" si="41"/>
        <v/>
      </c>
      <c r="I352">
        <f t="shared" si="42"/>
        <v>0</v>
      </c>
      <c r="M352">
        <f t="shared" si="43"/>
        <v>0</v>
      </c>
      <c r="N352">
        <f t="shared" si="43"/>
        <v>0</v>
      </c>
    </row>
    <row r="353" spans="1:14" x14ac:dyDescent="0.25">
      <c r="A353">
        <f ca="1">IF($B$2=0,"",COUNTA($B$2:B353))</f>
        <v>352</v>
      </c>
      <c r="B353" s="3" t="str">
        <f t="shared" ca="1" si="40"/>
        <v/>
      </c>
      <c r="C353" s="3">
        <f t="shared" ca="1" si="39"/>
        <v>0</v>
      </c>
      <c r="G353" t="str">
        <f>IF(ISBLANK(K353),"",COUNTA($K$2:K353))</f>
        <v/>
      </c>
      <c r="H353" t="str">
        <f t="shared" si="41"/>
        <v/>
      </c>
      <c r="I353">
        <f t="shared" si="42"/>
        <v>0</v>
      </c>
      <c r="M353">
        <f t="shared" si="43"/>
        <v>0</v>
      </c>
      <c r="N353">
        <f t="shared" si="43"/>
        <v>0</v>
      </c>
    </row>
    <row r="354" spans="1:14" x14ac:dyDescent="0.25">
      <c r="A354">
        <f ca="1">IF($B$2=0,"",COUNTA($B$2:B354))</f>
        <v>353</v>
      </c>
      <c r="B354" s="3" t="str">
        <f t="shared" ca="1" si="40"/>
        <v/>
      </c>
      <c r="C354" s="3">
        <f t="shared" ca="1" si="39"/>
        <v>0</v>
      </c>
      <c r="G354" t="str">
        <f>IF(ISBLANK(K354),"",COUNTA($K$2:K354))</f>
        <v/>
      </c>
      <c r="H354" t="str">
        <f t="shared" si="41"/>
        <v/>
      </c>
      <c r="I354">
        <f t="shared" si="42"/>
        <v>0</v>
      </c>
      <c r="M354">
        <f t="shared" si="43"/>
        <v>0</v>
      </c>
      <c r="N354">
        <f t="shared" si="43"/>
        <v>0</v>
      </c>
    </row>
    <row r="355" spans="1:14" x14ac:dyDescent="0.25">
      <c r="A355">
        <f ca="1">IF($B$2=0,"",COUNTA($B$2:B355))</f>
        <v>354</v>
      </c>
      <c r="B355" s="3" t="str">
        <f t="shared" ca="1" si="40"/>
        <v/>
      </c>
      <c r="C355" s="3">
        <f t="shared" ca="1" si="39"/>
        <v>0</v>
      </c>
      <c r="G355" t="str">
        <f>IF(ISBLANK(K355),"",COUNTA($K$2:K355))</f>
        <v/>
      </c>
      <c r="H355" t="str">
        <f t="shared" si="41"/>
        <v/>
      </c>
      <c r="I355">
        <f t="shared" si="42"/>
        <v>0</v>
      </c>
      <c r="M355">
        <f t="shared" si="43"/>
        <v>0</v>
      </c>
      <c r="N355">
        <f t="shared" si="43"/>
        <v>0</v>
      </c>
    </row>
    <row r="356" spans="1:14" x14ac:dyDescent="0.25">
      <c r="A356">
        <f ca="1">IF($B$2=0,"",COUNTA($B$2:B356))</f>
        <v>355</v>
      </c>
      <c r="B356" s="3" t="str">
        <f t="shared" ca="1" si="40"/>
        <v/>
      </c>
      <c r="C356" s="3">
        <f t="shared" ca="1" si="39"/>
        <v>0</v>
      </c>
      <c r="G356" t="str">
        <f>IF(ISBLANK(K356),"",COUNTA($K$2:K356))</f>
        <v/>
      </c>
      <c r="H356" t="str">
        <f t="shared" si="41"/>
        <v/>
      </c>
      <c r="I356">
        <f t="shared" si="42"/>
        <v>0</v>
      </c>
      <c r="M356">
        <f t="shared" si="43"/>
        <v>0</v>
      </c>
      <c r="N356">
        <f t="shared" si="43"/>
        <v>0</v>
      </c>
    </row>
    <row r="357" spans="1:14" x14ac:dyDescent="0.25">
      <c r="A357">
        <f ca="1">IF($B$2=0,"",COUNTA($B$2:B357))</f>
        <v>356</v>
      </c>
      <c r="B357" s="3" t="str">
        <f t="shared" ca="1" si="40"/>
        <v/>
      </c>
      <c r="C357" s="3">
        <f t="shared" ca="1" si="39"/>
        <v>0</v>
      </c>
      <c r="G357" t="str">
        <f>IF(ISBLANK(K357),"",COUNTA($K$2:K357))</f>
        <v/>
      </c>
      <c r="H357" t="str">
        <f t="shared" si="41"/>
        <v/>
      </c>
      <c r="I357">
        <f t="shared" si="42"/>
        <v>0</v>
      </c>
      <c r="M357">
        <f t="shared" si="43"/>
        <v>0</v>
      </c>
      <c r="N357">
        <f t="shared" si="43"/>
        <v>0</v>
      </c>
    </row>
    <row r="358" spans="1:14" x14ac:dyDescent="0.25">
      <c r="A358">
        <f ca="1">IF($B$2=0,"",COUNTA($B$2:B358))</f>
        <v>357</v>
      </c>
      <c r="B358" s="3" t="str">
        <f t="shared" ca="1" si="40"/>
        <v/>
      </c>
      <c r="C358" s="3">
        <f t="shared" ca="1" si="39"/>
        <v>0</v>
      </c>
      <c r="G358" t="str">
        <f>IF(ISBLANK(K358),"",COUNTA($K$2:K358))</f>
        <v/>
      </c>
      <c r="H358" t="str">
        <f t="shared" si="41"/>
        <v/>
      </c>
      <c r="I358">
        <f t="shared" si="42"/>
        <v>0</v>
      </c>
      <c r="M358">
        <f t="shared" si="43"/>
        <v>0</v>
      </c>
      <c r="N358">
        <f t="shared" si="43"/>
        <v>0</v>
      </c>
    </row>
    <row r="359" spans="1:14" x14ac:dyDescent="0.25">
      <c r="A359">
        <f ca="1">IF($B$2=0,"",COUNTA($B$2:B359))</f>
        <v>358</v>
      </c>
      <c r="B359" s="3" t="str">
        <f t="shared" ca="1" si="40"/>
        <v/>
      </c>
      <c r="C359" s="3">
        <f t="shared" ca="1" si="39"/>
        <v>0</v>
      </c>
      <c r="G359" t="str">
        <f>IF(ISBLANK(K359),"",COUNTA($K$2:K359))</f>
        <v/>
      </c>
      <c r="H359" t="str">
        <f t="shared" si="41"/>
        <v/>
      </c>
      <c r="I359">
        <f t="shared" si="42"/>
        <v>0</v>
      </c>
      <c r="M359">
        <f t="shared" si="43"/>
        <v>0</v>
      </c>
      <c r="N359">
        <f t="shared" si="43"/>
        <v>0</v>
      </c>
    </row>
    <row r="360" spans="1:14" x14ac:dyDescent="0.25">
      <c r="A360">
        <f ca="1">IF($B$2=0,"",COUNTA($B$2:B360))</f>
        <v>359</v>
      </c>
      <c r="B360" s="3" t="str">
        <f t="shared" ca="1" si="40"/>
        <v/>
      </c>
      <c r="C360" s="3">
        <f t="shared" ca="1" si="39"/>
        <v>0</v>
      </c>
      <c r="G360" t="str">
        <f>IF(ISBLANK(K360),"",COUNTA($K$2:K360))</f>
        <v/>
      </c>
      <c r="H360" t="str">
        <f t="shared" si="41"/>
        <v/>
      </c>
      <c r="I360">
        <f t="shared" si="42"/>
        <v>0</v>
      </c>
      <c r="M360">
        <f t="shared" si="43"/>
        <v>0</v>
      </c>
      <c r="N360">
        <f t="shared" si="43"/>
        <v>0</v>
      </c>
    </row>
    <row r="361" spans="1:14" x14ac:dyDescent="0.25">
      <c r="A361">
        <f ca="1">IF($B$2=0,"",COUNTA($B$2:B361))</f>
        <v>360</v>
      </c>
      <c r="B361" s="3" t="str">
        <f t="shared" ca="1" si="40"/>
        <v/>
      </c>
      <c r="C361" s="3">
        <f t="shared" ca="1" si="39"/>
        <v>0</v>
      </c>
      <c r="G361" t="str">
        <f>IF(ISBLANK(K361),"",COUNTA($K$2:K361))</f>
        <v/>
      </c>
      <c r="H361" t="str">
        <f t="shared" si="41"/>
        <v/>
      </c>
      <c r="I361">
        <f t="shared" si="42"/>
        <v>0</v>
      </c>
      <c r="M361">
        <f t="shared" si="43"/>
        <v>0</v>
      </c>
      <c r="N361">
        <f t="shared" si="43"/>
        <v>0</v>
      </c>
    </row>
    <row r="362" spans="1:14" x14ac:dyDescent="0.25">
      <c r="A362">
        <f ca="1">IF($B$2=0,"",COUNTA($B$2:B362))</f>
        <v>361</v>
      </c>
      <c r="B362" s="3" t="str">
        <f t="shared" ca="1" si="40"/>
        <v/>
      </c>
      <c r="C362" s="3">
        <f t="shared" ref="C362:C425" ca="1" si="44">OFFSET(F362,(ROW()-1)*1-1,0)</f>
        <v>0</v>
      </c>
      <c r="G362" t="str">
        <f>IF(ISBLANK(K362),"",COUNTA($K$2:K362))</f>
        <v/>
      </c>
      <c r="H362" t="str">
        <f t="shared" si="41"/>
        <v/>
      </c>
      <c r="I362">
        <f t="shared" si="42"/>
        <v>0</v>
      </c>
      <c r="M362">
        <f t="shared" si="43"/>
        <v>0</v>
      </c>
      <c r="N362">
        <f t="shared" si="43"/>
        <v>0</v>
      </c>
    </row>
    <row r="363" spans="1:14" x14ac:dyDescent="0.25">
      <c r="A363">
        <f ca="1">IF($B$2=0,"",COUNTA($B$2:B363))</f>
        <v>362</v>
      </c>
      <c r="B363" s="3" t="str">
        <f t="shared" ca="1" si="40"/>
        <v/>
      </c>
      <c r="C363" s="3">
        <f t="shared" ca="1" si="44"/>
        <v>0</v>
      </c>
      <c r="G363" t="str">
        <f>IF(ISBLANK(K363),"",COUNTA($K$2:K363))</f>
        <v/>
      </c>
      <c r="H363" t="str">
        <f t="shared" si="41"/>
        <v/>
      </c>
      <c r="I363">
        <f t="shared" si="42"/>
        <v>0</v>
      </c>
      <c r="M363">
        <f t="shared" si="43"/>
        <v>0</v>
      </c>
      <c r="N363">
        <f t="shared" si="43"/>
        <v>0</v>
      </c>
    </row>
    <row r="364" spans="1:14" x14ac:dyDescent="0.25">
      <c r="A364">
        <f ca="1">IF($B$2=0,"",COUNTA($B$2:B364))</f>
        <v>363</v>
      </c>
      <c r="B364" s="3" t="str">
        <f t="shared" ca="1" si="40"/>
        <v/>
      </c>
      <c r="C364" s="3">
        <f t="shared" ca="1" si="44"/>
        <v>0</v>
      </c>
      <c r="G364" t="str">
        <f>IF(ISBLANK(K364),"",COUNTA($K$2:K364))</f>
        <v/>
      </c>
      <c r="H364" t="str">
        <f t="shared" si="41"/>
        <v/>
      </c>
      <c r="I364">
        <f t="shared" si="42"/>
        <v>0</v>
      </c>
      <c r="M364">
        <f t="shared" si="43"/>
        <v>0</v>
      </c>
      <c r="N364">
        <f t="shared" si="43"/>
        <v>0</v>
      </c>
    </row>
    <row r="365" spans="1:14" x14ac:dyDescent="0.25">
      <c r="A365">
        <f ca="1">IF($B$2=0,"",COUNTA($B$2:B365))</f>
        <v>364</v>
      </c>
      <c r="B365" s="3" t="str">
        <f t="shared" ca="1" si="40"/>
        <v/>
      </c>
      <c r="C365" s="3">
        <f t="shared" ca="1" si="44"/>
        <v>0</v>
      </c>
      <c r="G365" t="str">
        <f>IF(ISBLANK(K365),"",COUNTA($K$2:K365))</f>
        <v/>
      </c>
      <c r="H365" t="str">
        <f t="shared" si="41"/>
        <v/>
      </c>
      <c r="I365">
        <f t="shared" si="42"/>
        <v>0</v>
      </c>
      <c r="M365">
        <f t="shared" si="43"/>
        <v>0</v>
      </c>
      <c r="N365">
        <f t="shared" si="43"/>
        <v>0</v>
      </c>
    </row>
    <row r="366" spans="1:14" x14ac:dyDescent="0.25">
      <c r="A366">
        <f ca="1">IF($B$2=0,"",COUNTA($B$2:B366))</f>
        <v>365</v>
      </c>
      <c r="B366" s="3" t="str">
        <f t="shared" ca="1" si="40"/>
        <v/>
      </c>
      <c r="C366" s="3">
        <f t="shared" ca="1" si="44"/>
        <v>0</v>
      </c>
      <c r="G366" t="str">
        <f>IF(ISBLANK(K366),"",COUNTA($K$2:K366))</f>
        <v/>
      </c>
      <c r="H366" t="str">
        <f t="shared" si="41"/>
        <v/>
      </c>
      <c r="I366">
        <f t="shared" si="42"/>
        <v>0</v>
      </c>
      <c r="M366">
        <f t="shared" si="43"/>
        <v>0</v>
      </c>
      <c r="N366">
        <f t="shared" si="43"/>
        <v>0</v>
      </c>
    </row>
    <row r="367" spans="1:14" x14ac:dyDescent="0.25">
      <c r="A367">
        <f ca="1">IF($B$2=0,"",COUNTA($B$2:B367))</f>
        <v>366</v>
      </c>
      <c r="B367" s="3" t="str">
        <f t="shared" ca="1" si="40"/>
        <v/>
      </c>
      <c r="C367" s="3">
        <f t="shared" ca="1" si="44"/>
        <v>0</v>
      </c>
      <c r="G367" t="str">
        <f>IF(ISBLANK(K367),"",COUNTA($K$2:K367))</f>
        <v/>
      </c>
      <c r="H367" t="str">
        <f t="shared" si="41"/>
        <v/>
      </c>
      <c r="I367">
        <f t="shared" si="42"/>
        <v>0</v>
      </c>
      <c r="M367">
        <f t="shared" si="43"/>
        <v>0</v>
      </c>
      <c r="N367">
        <f t="shared" si="43"/>
        <v>0</v>
      </c>
    </row>
    <row r="368" spans="1:14" x14ac:dyDescent="0.25">
      <c r="A368">
        <f ca="1">IF($B$2=0,"",COUNTA($B$2:B368))</f>
        <v>367</v>
      </c>
      <c r="B368" s="3" t="str">
        <f t="shared" ca="1" si="40"/>
        <v/>
      </c>
      <c r="C368" s="3">
        <f t="shared" ca="1" si="44"/>
        <v>0</v>
      </c>
      <c r="G368" t="str">
        <f>IF(ISBLANK(K368),"",COUNTA($K$2:K368))</f>
        <v/>
      </c>
      <c r="H368" t="str">
        <f t="shared" si="41"/>
        <v/>
      </c>
      <c r="I368">
        <f t="shared" si="42"/>
        <v>0</v>
      </c>
      <c r="M368">
        <f t="shared" si="43"/>
        <v>0</v>
      </c>
      <c r="N368">
        <f t="shared" si="43"/>
        <v>0</v>
      </c>
    </row>
    <row r="369" spans="1:14" x14ac:dyDescent="0.25">
      <c r="A369">
        <f ca="1">IF($B$2=0,"",COUNTA($B$2:B369))</f>
        <v>368</v>
      </c>
      <c r="B369" s="3" t="str">
        <f t="shared" ca="1" si="40"/>
        <v/>
      </c>
      <c r="C369" s="3">
        <f t="shared" ca="1" si="44"/>
        <v>0</v>
      </c>
      <c r="G369" t="str">
        <f>IF(ISBLANK(K369),"",COUNTA($K$2:K369))</f>
        <v/>
      </c>
      <c r="H369" t="str">
        <f t="shared" si="41"/>
        <v/>
      </c>
      <c r="I369">
        <f t="shared" si="42"/>
        <v>0</v>
      </c>
      <c r="M369">
        <f t="shared" si="43"/>
        <v>0</v>
      </c>
      <c r="N369">
        <f t="shared" si="43"/>
        <v>0</v>
      </c>
    </row>
    <row r="370" spans="1:14" x14ac:dyDescent="0.25">
      <c r="A370">
        <f ca="1">IF($B$2=0,"",COUNTA($B$2:B370))</f>
        <v>369</v>
      </c>
      <c r="B370" s="3" t="str">
        <f t="shared" ca="1" si="40"/>
        <v/>
      </c>
      <c r="C370" s="3">
        <f t="shared" ca="1" si="44"/>
        <v>0</v>
      </c>
      <c r="G370" t="str">
        <f>IF(ISBLANK(K370),"",COUNTA($K$2:K370))</f>
        <v/>
      </c>
      <c r="H370" t="str">
        <f t="shared" si="41"/>
        <v/>
      </c>
      <c r="I370">
        <f t="shared" si="42"/>
        <v>0</v>
      </c>
      <c r="M370">
        <f t="shared" si="43"/>
        <v>0</v>
      </c>
      <c r="N370">
        <f t="shared" si="43"/>
        <v>0</v>
      </c>
    </row>
    <row r="371" spans="1:14" x14ac:dyDescent="0.25">
      <c r="A371">
        <f ca="1">IF($B$2=0,"",COUNTA($B$2:B371))</f>
        <v>370</v>
      </c>
      <c r="B371" s="3" t="str">
        <f t="shared" ca="1" si="40"/>
        <v/>
      </c>
      <c r="C371" s="3">
        <f t="shared" ca="1" si="44"/>
        <v>0</v>
      </c>
      <c r="G371" t="str">
        <f>IF(ISBLANK(K371),"",COUNTA($K$2:K371))</f>
        <v/>
      </c>
      <c r="H371" t="str">
        <f t="shared" si="41"/>
        <v/>
      </c>
      <c r="I371">
        <f t="shared" si="42"/>
        <v>0</v>
      </c>
      <c r="M371">
        <f t="shared" si="43"/>
        <v>0</v>
      </c>
      <c r="N371">
        <f t="shared" si="43"/>
        <v>0</v>
      </c>
    </row>
    <row r="372" spans="1:14" x14ac:dyDescent="0.25">
      <c r="A372">
        <f ca="1">IF($B$2=0,"",COUNTA($B$2:B372))</f>
        <v>371</v>
      </c>
      <c r="B372" s="3" t="str">
        <f t="shared" ca="1" si="40"/>
        <v/>
      </c>
      <c r="C372" s="3">
        <f t="shared" ca="1" si="44"/>
        <v>0</v>
      </c>
      <c r="G372" t="str">
        <f>IF(ISBLANK(K372),"",COUNTA($K$2:K372))</f>
        <v/>
      </c>
      <c r="H372" t="str">
        <f t="shared" si="41"/>
        <v/>
      </c>
      <c r="I372">
        <f t="shared" si="42"/>
        <v>0</v>
      </c>
      <c r="M372">
        <f t="shared" si="43"/>
        <v>0</v>
      </c>
      <c r="N372">
        <f t="shared" si="43"/>
        <v>0</v>
      </c>
    </row>
    <row r="373" spans="1:14" x14ac:dyDescent="0.25">
      <c r="A373">
        <f ca="1">IF($B$2=0,"",COUNTA($B$2:B373))</f>
        <v>372</v>
      </c>
      <c r="B373" s="3" t="str">
        <f t="shared" ca="1" si="40"/>
        <v/>
      </c>
      <c r="C373" s="3">
        <f t="shared" ca="1" si="44"/>
        <v>0</v>
      </c>
      <c r="G373" t="str">
        <f>IF(ISBLANK(K373),"",COUNTA($K$2:K373))</f>
        <v/>
      </c>
      <c r="H373" t="str">
        <f t="shared" si="41"/>
        <v/>
      </c>
      <c r="I373">
        <f t="shared" si="42"/>
        <v>0</v>
      </c>
      <c r="M373">
        <f t="shared" si="43"/>
        <v>0</v>
      </c>
      <c r="N373">
        <f t="shared" si="43"/>
        <v>0</v>
      </c>
    </row>
    <row r="374" spans="1:14" x14ac:dyDescent="0.25">
      <c r="A374">
        <f ca="1">IF($B$2=0,"",COUNTA($B$2:B374))</f>
        <v>373</v>
      </c>
      <c r="B374" s="3" t="str">
        <f t="shared" ca="1" si="40"/>
        <v/>
      </c>
      <c r="C374" s="3">
        <f t="shared" ca="1" si="44"/>
        <v>0</v>
      </c>
      <c r="G374" t="str">
        <f>IF(ISBLANK(K374),"",COUNTA($K$2:K374))</f>
        <v/>
      </c>
      <c r="H374" t="str">
        <f t="shared" si="41"/>
        <v/>
      </c>
      <c r="I374">
        <f t="shared" si="42"/>
        <v>0</v>
      </c>
      <c r="M374">
        <f t="shared" si="43"/>
        <v>0</v>
      </c>
      <c r="N374">
        <f t="shared" si="43"/>
        <v>0</v>
      </c>
    </row>
    <row r="375" spans="1:14" x14ac:dyDescent="0.25">
      <c r="A375">
        <f ca="1">IF($B$2=0,"",COUNTA($B$2:B375))</f>
        <v>374</v>
      </c>
      <c r="B375" s="3" t="str">
        <f t="shared" ca="1" si="40"/>
        <v/>
      </c>
      <c r="C375" s="3">
        <f t="shared" ca="1" si="44"/>
        <v>0</v>
      </c>
      <c r="G375" t="str">
        <f>IF(ISBLANK(K375),"",COUNTA($K$2:K375))</f>
        <v/>
      </c>
      <c r="H375" t="str">
        <f t="shared" si="41"/>
        <v/>
      </c>
      <c r="I375">
        <f t="shared" si="42"/>
        <v>0</v>
      </c>
      <c r="M375">
        <f t="shared" si="43"/>
        <v>0</v>
      </c>
      <c r="N375">
        <f t="shared" si="43"/>
        <v>0</v>
      </c>
    </row>
    <row r="376" spans="1:14" x14ac:dyDescent="0.25">
      <c r="A376">
        <f ca="1">IF($B$2=0,"",COUNTA($B$2:B376))</f>
        <v>375</v>
      </c>
      <c r="B376" s="3" t="str">
        <f t="shared" ca="1" si="40"/>
        <v/>
      </c>
      <c r="C376" s="3">
        <f t="shared" ca="1" si="44"/>
        <v>0</v>
      </c>
      <c r="G376" t="str">
        <f>IF(ISBLANK(K376),"",COUNTA($K$2:K376))</f>
        <v/>
      </c>
      <c r="H376" t="str">
        <f t="shared" si="41"/>
        <v/>
      </c>
      <c r="I376">
        <f t="shared" si="42"/>
        <v>0</v>
      </c>
      <c r="M376">
        <f t="shared" si="43"/>
        <v>0</v>
      </c>
      <c r="N376">
        <f t="shared" si="43"/>
        <v>0</v>
      </c>
    </row>
    <row r="377" spans="1:14" x14ac:dyDescent="0.25">
      <c r="A377">
        <f ca="1">IF($B$2=0,"",COUNTA($B$2:B377))</f>
        <v>376</v>
      </c>
      <c r="B377" s="3" t="str">
        <f t="shared" ca="1" si="40"/>
        <v/>
      </c>
      <c r="C377" s="3">
        <f t="shared" ca="1" si="44"/>
        <v>0</v>
      </c>
      <c r="G377" t="str">
        <f>IF(ISBLANK(K377),"",COUNTA($K$2:K377))</f>
        <v/>
      </c>
      <c r="H377" t="str">
        <f t="shared" si="41"/>
        <v/>
      </c>
      <c r="I377">
        <f t="shared" si="42"/>
        <v>0</v>
      </c>
      <c r="M377">
        <f t="shared" si="43"/>
        <v>0</v>
      </c>
      <c r="N377">
        <f t="shared" si="43"/>
        <v>0</v>
      </c>
    </row>
    <row r="378" spans="1:14" x14ac:dyDescent="0.25">
      <c r="A378">
        <f ca="1">IF($B$2=0,"",COUNTA($B$2:B378))</f>
        <v>377</v>
      </c>
      <c r="B378" s="3" t="str">
        <f t="shared" ca="1" si="40"/>
        <v/>
      </c>
      <c r="C378" s="3">
        <f t="shared" ca="1" si="44"/>
        <v>0</v>
      </c>
      <c r="G378" t="str">
        <f>IF(ISBLANK(K378),"",COUNTA($K$2:K378))</f>
        <v/>
      </c>
      <c r="H378" t="str">
        <f t="shared" si="41"/>
        <v/>
      </c>
      <c r="I378">
        <f t="shared" si="42"/>
        <v>0</v>
      </c>
      <c r="M378">
        <f t="shared" si="43"/>
        <v>0</v>
      </c>
      <c r="N378">
        <f t="shared" si="43"/>
        <v>0</v>
      </c>
    </row>
    <row r="379" spans="1:14" x14ac:dyDescent="0.25">
      <c r="A379">
        <f ca="1">IF($B$2=0,"",COUNTA($B$2:B379))</f>
        <v>378</v>
      </c>
      <c r="B379" s="3" t="str">
        <f t="shared" ca="1" si="40"/>
        <v/>
      </c>
      <c r="C379" s="3">
        <f t="shared" ca="1" si="44"/>
        <v>0</v>
      </c>
      <c r="G379" t="str">
        <f>IF(ISBLANK(K379),"",COUNTA($K$2:K379))</f>
        <v/>
      </c>
      <c r="H379" t="str">
        <f t="shared" si="41"/>
        <v/>
      </c>
      <c r="I379">
        <f t="shared" si="42"/>
        <v>0</v>
      </c>
      <c r="M379">
        <f t="shared" si="43"/>
        <v>0</v>
      </c>
      <c r="N379">
        <f t="shared" si="43"/>
        <v>0</v>
      </c>
    </row>
    <row r="380" spans="1:14" x14ac:dyDescent="0.25">
      <c r="A380">
        <f ca="1">IF($B$2=0,"",COUNTA($B$2:B380))</f>
        <v>379</v>
      </c>
      <c r="B380" s="3" t="str">
        <f t="shared" ca="1" si="40"/>
        <v/>
      </c>
      <c r="C380" s="3">
        <f t="shared" ca="1" si="44"/>
        <v>0</v>
      </c>
      <c r="G380" t="str">
        <f>IF(ISBLANK(K380),"",COUNTA($K$2:K380))</f>
        <v/>
      </c>
      <c r="H380" t="str">
        <f t="shared" si="41"/>
        <v/>
      </c>
      <c r="I380">
        <f t="shared" si="42"/>
        <v>0</v>
      </c>
      <c r="M380">
        <f t="shared" si="43"/>
        <v>0</v>
      </c>
      <c r="N380">
        <f t="shared" si="43"/>
        <v>0</v>
      </c>
    </row>
    <row r="381" spans="1:14" x14ac:dyDescent="0.25">
      <c r="A381">
        <f ca="1">IF($B$2=0,"",COUNTA($B$2:B381))</f>
        <v>380</v>
      </c>
      <c r="B381" s="3" t="str">
        <f t="shared" ca="1" si="40"/>
        <v/>
      </c>
      <c r="C381" s="3">
        <f t="shared" ca="1" si="44"/>
        <v>0</v>
      </c>
      <c r="G381" t="str">
        <f>IF(ISBLANK(K381),"",COUNTA($K$2:K381))</f>
        <v/>
      </c>
      <c r="H381" t="str">
        <f t="shared" si="41"/>
        <v/>
      </c>
      <c r="I381">
        <f t="shared" si="42"/>
        <v>0</v>
      </c>
      <c r="M381">
        <f t="shared" si="43"/>
        <v>0</v>
      </c>
      <c r="N381">
        <f t="shared" si="43"/>
        <v>0</v>
      </c>
    </row>
    <row r="382" spans="1:14" x14ac:dyDescent="0.25">
      <c r="A382">
        <f ca="1">IF($B$2=0,"",COUNTA($B$2:B382))</f>
        <v>381</v>
      </c>
      <c r="B382" s="3" t="str">
        <f t="shared" ca="1" si="40"/>
        <v/>
      </c>
      <c r="C382" s="3">
        <f t="shared" ca="1" si="44"/>
        <v>0</v>
      </c>
      <c r="G382" t="str">
        <f>IF(ISBLANK(K382),"",COUNTA($K$2:K382))</f>
        <v/>
      </c>
      <c r="H382" t="str">
        <f t="shared" si="41"/>
        <v/>
      </c>
      <c r="I382">
        <f t="shared" si="42"/>
        <v>0</v>
      </c>
      <c r="M382">
        <f t="shared" si="43"/>
        <v>0</v>
      </c>
      <c r="N382">
        <f t="shared" si="43"/>
        <v>0</v>
      </c>
    </row>
    <row r="383" spans="1:14" x14ac:dyDescent="0.25">
      <c r="A383">
        <f ca="1">IF($B$2=0,"",COUNTA($B$2:B383))</f>
        <v>382</v>
      </c>
      <c r="B383" s="3" t="str">
        <f t="shared" ca="1" si="40"/>
        <v/>
      </c>
      <c r="C383" s="3">
        <f t="shared" ca="1" si="44"/>
        <v>0</v>
      </c>
      <c r="G383" t="str">
        <f>IF(ISBLANK(K383),"",COUNTA($K$2:K383))</f>
        <v/>
      </c>
      <c r="H383" t="str">
        <f t="shared" si="41"/>
        <v/>
      </c>
      <c r="I383">
        <f t="shared" si="42"/>
        <v>0</v>
      </c>
      <c r="M383">
        <f t="shared" si="43"/>
        <v>0</v>
      </c>
      <c r="N383">
        <f t="shared" si="43"/>
        <v>0</v>
      </c>
    </row>
    <row r="384" spans="1:14" x14ac:dyDescent="0.25">
      <c r="A384">
        <f ca="1">IF($B$2=0,"",COUNTA($B$2:B384))</f>
        <v>383</v>
      </c>
      <c r="B384" s="3" t="str">
        <f t="shared" ca="1" si="40"/>
        <v/>
      </c>
      <c r="C384" s="3">
        <f t="shared" ca="1" si="44"/>
        <v>0</v>
      </c>
      <c r="G384" t="str">
        <f>IF(ISBLANK(K384),"",COUNTA($K$2:K384))</f>
        <v/>
      </c>
      <c r="H384" t="str">
        <f t="shared" si="41"/>
        <v/>
      </c>
      <c r="I384">
        <f t="shared" si="42"/>
        <v>0</v>
      </c>
      <c r="M384">
        <f t="shared" si="43"/>
        <v>0</v>
      </c>
      <c r="N384">
        <f t="shared" si="43"/>
        <v>0</v>
      </c>
    </row>
    <row r="385" spans="1:14" x14ac:dyDescent="0.25">
      <c r="A385">
        <f ca="1">IF($B$2=0,"",COUNTA($B$2:B385))</f>
        <v>384</v>
      </c>
      <c r="B385" s="3" t="str">
        <f t="shared" ca="1" si="40"/>
        <v/>
      </c>
      <c r="C385" s="3">
        <f t="shared" ca="1" si="44"/>
        <v>0</v>
      </c>
      <c r="G385" t="str">
        <f>IF(ISBLANK(K385),"",COUNTA($K$2:K385))</f>
        <v/>
      </c>
      <c r="H385" t="str">
        <f t="shared" si="41"/>
        <v/>
      </c>
      <c r="I385">
        <f t="shared" si="42"/>
        <v>0</v>
      </c>
      <c r="M385">
        <f t="shared" si="43"/>
        <v>0</v>
      </c>
      <c r="N385">
        <f t="shared" si="43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45">UPPER(OFFSET(F385,(ROW()-1)*1-1,0))</f>
        <v/>
      </c>
      <c r="C386" s="3">
        <f t="shared" ca="1" si="44"/>
        <v>0</v>
      </c>
      <c r="G386" t="str">
        <f>IF(ISBLANK(K386),"",COUNTA($K$2:K386))</f>
        <v/>
      </c>
      <c r="H386" t="str">
        <f t="shared" ref="H386:H449" si="46">IF(ISBLANK(K386),"",IF(ISNUMBER(SEARCH("+",K386)),LEFT(K386,SEARCH("+",K386,1)-1),LEFT(K386,SEARCH("-",K386,1)-1)))</f>
        <v/>
      </c>
      <c r="I386">
        <f t="shared" ref="I386:I449" si="47">IF(VALUE(M386)&gt;0,-20,IF(VALUE(M386)&gt;VALUE(N386),-20,M386))</f>
        <v>0</v>
      </c>
      <c r="M386">
        <f t="shared" ref="M386:N449" si="48">IF(ISBLANK(K386),0,IF(ISNUMBER(SEARCH("+",K386)),RIGHT(K386,LEN(K386)-SEARCH("+",K386,1)),RIGHT(K386,LEN(K386)-SEARCH("-",K386,1)+1)))</f>
        <v>0</v>
      </c>
      <c r="N386">
        <f t="shared" si="48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4"/>
        <v>0</v>
      </c>
      <c r="G387" t="str">
        <f>IF(ISBLANK(K387),"",COUNTA($K$2:K387))</f>
        <v/>
      </c>
      <c r="H387" t="str">
        <f t="shared" si="46"/>
        <v/>
      </c>
      <c r="I387">
        <f t="shared" si="47"/>
        <v>0</v>
      </c>
      <c r="M387">
        <f t="shared" si="48"/>
        <v>0</v>
      </c>
      <c r="N387">
        <f t="shared" si="48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4"/>
        <v>0</v>
      </c>
      <c r="G388" t="str">
        <f>IF(ISBLANK(K388),"",COUNTA($K$2:K388))</f>
        <v/>
      </c>
      <c r="H388" t="str">
        <f t="shared" si="46"/>
        <v/>
      </c>
      <c r="I388">
        <f t="shared" si="47"/>
        <v>0</v>
      </c>
      <c r="M388">
        <f t="shared" si="48"/>
        <v>0</v>
      </c>
      <c r="N388">
        <f t="shared" si="48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4"/>
        <v>0</v>
      </c>
      <c r="G389" t="str">
        <f>IF(ISBLANK(K389),"",COUNTA($K$2:K389))</f>
        <v/>
      </c>
      <c r="H389" t="str">
        <f t="shared" si="46"/>
        <v/>
      </c>
      <c r="I389">
        <f t="shared" si="47"/>
        <v>0</v>
      </c>
      <c r="M389">
        <f t="shared" si="48"/>
        <v>0</v>
      </c>
      <c r="N389">
        <f t="shared" si="48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4"/>
        <v>0</v>
      </c>
      <c r="G390" t="str">
        <f>IF(ISBLANK(K390),"",COUNTA($K$2:K390))</f>
        <v/>
      </c>
      <c r="H390" t="str">
        <f t="shared" si="46"/>
        <v/>
      </c>
      <c r="I390">
        <f t="shared" si="47"/>
        <v>0</v>
      </c>
      <c r="M390">
        <f t="shared" si="48"/>
        <v>0</v>
      </c>
      <c r="N390">
        <f t="shared" si="48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4"/>
        <v>0</v>
      </c>
      <c r="G391" t="str">
        <f>IF(ISBLANK(K391),"",COUNTA($K$2:K391))</f>
        <v/>
      </c>
      <c r="H391" t="str">
        <f t="shared" si="46"/>
        <v/>
      </c>
      <c r="I391">
        <f t="shared" si="47"/>
        <v>0</v>
      </c>
      <c r="M391">
        <f t="shared" si="48"/>
        <v>0</v>
      </c>
      <c r="N391">
        <f t="shared" si="48"/>
        <v>0</v>
      </c>
    </row>
    <row r="392" spans="1:14" x14ac:dyDescent="0.25">
      <c r="A392">
        <f ca="1">IF($B$2=0,"",COUNTA($B$2:B392))</f>
        <v>391</v>
      </c>
      <c r="B392" s="3" t="str">
        <f t="shared" ca="1" si="45"/>
        <v/>
      </c>
      <c r="C392" s="3">
        <f t="shared" ca="1" si="44"/>
        <v>0</v>
      </c>
      <c r="G392" t="str">
        <f>IF(ISBLANK(K392),"",COUNTA($K$2:K392))</f>
        <v/>
      </c>
      <c r="H392" t="str">
        <f t="shared" si="46"/>
        <v/>
      </c>
      <c r="I392">
        <f t="shared" si="47"/>
        <v>0</v>
      </c>
      <c r="M392">
        <f t="shared" si="48"/>
        <v>0</v>
      </c>
      <c r="N392">
        <f t="shared" si="48"/>
        <v>0</v>
      </c>
    </row>
    <row r="393" spans="1:14" x14ac:dyDescent="0.25">
      <c r="A393">
        <f ca="1">IF($B$2=0,"",COUNTA($B$2:B393))</f>
        <v>392</v>
      </c>
      <c r="B393" s="3" t="str">
        <f t="shared" ca="1" si="45"/>
        <v/>
      </c>
      <c r="C393" s="3">
        <f t="shared" ca="1" si="44"/>
        <v>0</v>
      </c>
      <c r="G393" t="str">
        <f>IF(ISBLANK(K393),"",COUNTA($K$2:K393))</f>
        <v/>
      </c>
      <c r="H393" t="str">
        <f t="shared" si="46"/>
        <v/>
      </c>
      <c r="I393">
        <f t="shared" si="47"/>
        <v>0</v>
      </c>
      <c r="M393">
        <f t="shared" si="48"/>
        <v>0</v>
      </c>
      <c r="N393">
        <f t="shared" si="48"/>
        <v>0</v>
      </c>
    </row>
    <row r="394" spans="1:14" x14ac:dyDescent="0.25">
      <c r="A394">
        <f ca="1">IF($B$2=0,"",COUNTA($B$2:B394))</f>
        <v>393</v>
      </c>
      <c r="B394" s="3" t="str">
        <f t="shared" ca="1" si="45"/>
        <v/>
      </c>
      <c r="C394" s="3">
        <f t="shared" ca="1" si="44"/>
        <v>0</v>
      </c>
      <c r="G394" t="str">
        <f>IF(ISBLANK(K394),"",COUNTA($K$2:K394))</f>
        <v/>
      </c>
      <c r="H394" t="str">
        <f t="shared" si="46"/>
        <v/>
      </c>
      <c r="I394">
        <f t="shared" si="47"/>
        <v>0</v>
      </c>
      <c r="M394">
        <f t="shared" si="48"/>
        <v>0</v>
      </c>
      <c r="N394">
        <f t="shared" si="48"/>
        <v>0</v>
      </c>
    </row>
    <row r="395" spans="1:14" x14ac:dyDescent="0.25">
      <c r="A395">
        <f ca="1">IF($B$2=0,"",COUNTA($B$2:B395))</f>
        <v>394</v>
      </c>
      <c r="B395" s="3" t="str">
        <f t="shared" ca="1" si="45"/>
        <v/>
      </c>
      <c r="C395" s="3">
        <f t="shared" ca="1" si="44"/>
        <v>0</v>
      </c>
      <c r="G395" t="str">
        <f>IF(ISBLANK(K395),"",COUNTA($K$2:K395))</f>
        <v/>
      </c>
      <c r="H395" t="str">
        <f t="shared" si="46"/>
        <v/>
      </c>
      <c r="I395">
        <f t="shared" si="47"/>
        <v>0</v>
      </c>
      <c r="M395">
        <f t="shared" si="48"/>
        <v>0</v>
      </c>
      <c r="N395">
        <f t="shared" si="48"/>
        <v>0</v>
      </c>
    </row>
    <row r="396" spans="1:14" x14ac:dyDescent="0.25">
      <c r="A396">
        <f ca="1">IF($B$2=0,"",COUNTA($B$2:B396))</f>
        <v>395</v>
      </c>
      <c r="B396" s="3" t="str">
        <f t="shared" ca="1" si="45"/>
        <v/>
      </c>
      <c r="C396" s="3">
        <f t="shared" ca="1" si="44"/>
        <v>0</v>
      </c>
      <c r="G396" t="str">
        <f>IF(ISBLANK(K396),"",COUNTA($K$2:K396))</f>
        <v/>
      </c>
      <c r="H396" t="str">
        <f t="shared" si="46"/>
        <v/>
      </c>
      <c r="I396">
        <f t="shared" si="47"/>
        <v>0</v>
      </c>
      <c r="M396">
        <f t="shared" si="48"/>
        <v>0</v>
      </c>
      <c r="N396">
        <f t="shared" si="48"/>
        <v>0</v>
      </c>
    </row>
    <row r="397" spans="1:14" x14ac:dyDescent="0.25">
      <c r="A397">
        <f ca="1">IF($B$2=0,"",COUNTA($B$2:B397))</f>
        <v>396</v>
      </c>
      <c r="B397" s="3" t="str">
        <f t="shared" ca="1" si="45"/>
        <v/>
      </c>
      <c r="C397" s="3">
        <f t="shared" ca="1" si="44"/>
        <v>0</v>
      </c>
      <c r="G397" t="str">
        <f>IF(ISBLANK(K397),"",COUNTA($K$2:K397))</f>
        <v/>
      </c>
      <c r="H397" t="str">
        <f t="shared" si="46"/>
        <v/>
      </c>
      <c r="I397">
        <f t="shared" si="47"/>
        <v>0</v>
      </c>
      <c r="M397">
        <f t="shared" si="48"/>
        <v>0</v>
      </c>
      <c r="N397">
        <f t="shared" si="48"/>
        <v>0</v>
      </c>
    </row>
    <row r="398" spans="1:14" x14ac:dyDescent="0.25">
      <c r="A398">
        <f ca="1">IF($B$2=0,"",COUNTA($B$2:B398))</f>
        <v>397</v>
      </c>
      <c r="B398" s="3" t="str">
        <f t="shared" ca="1" si="45"/>
        <v/>
      </c>
      <c r="C398" s="3">
        <f t="shared" ca="1" si="44"/>
        <v>0</v>
      </c>
      <c r="G398" t="str">
        <f>IF(ISBLANK(K398),"",COUNTA($K$2:K398))</f>
        <v/>
      </c>
      <c r="H398" t="str">
        <f t="shared" si="46"/>
        <v/>
      </c>
      <c r="I398">
        <f t="shared" si="47"/>
        <v>0</v>
      </c>
      <c r="M398">
        <f t="shared" si="48"/>
        <v>0</v>
      </c>
      <c r="N398">
        <f t="shared" si="48"/>
        <v>0</v>
      </c>
    </row>
    <row r="399" spans="1:14" x14ac:dyDescent="0.25">
      <c r="A399">
        <f ca="1">IF($B$2=0,"",COUNTA($B$2:B399))</f>
        <v>398</v>
      </c>
      <c r="B399" s="3" t="str">
        <f t="shared" ca="1" si="45"/>
        <v/>
      </c>
      <c r="C399" s="3">
        <f t="shared" ca="1" si="44"/>
        <v>0</v>
      </c>
      <c r="G399" t="str">
        <f>IF(ISBLANK(K399),"",COUNTA($K$2:K399))</f>
        <v/>
      </c>
      <c r="H399" t="str">
        <f t="shared" si="46"/>
        <v/>
      </c>
      <c r="I399">
        <f t="shared" si="47"/>
        <v>0</v>
      </c>
      <c r="M399">
        <f t="shared" si="48"/>
        <v>0</v>
      </c>
      <c r="N399">
        <f t="shared" si="48"/>
        <v>0</v>
      </c>
    </row>
    <row r="400" spans="1:14" x14ac:dyDescent="0.25">
      <c r="A400">
        <f ca="1">IF($B$2=0,"",COUNTA($B$2:B400))</f>
        <v>399</v>
      </c>
      <c r="B400" s="3" t="str">
        <f t="shared" ca="1" si="45"/>
        <v/>
      </c>
      <c r="C400" s="3">
        <f t="shared" ca="1" si="44"/>
        <v>0</v>
      </c>
      <c r="G400" t="str">
        <f>IF(ISBLANK(K400),"",COUNTA($K$2:K400))</f>
        <v/>
      </c>
      <c r="H400" t="str">
        <f t="shared" si="46"/>
        <v/>
      </c>
      <c r="I400">
        <f t="shared" si="47"/>
        <v>0</v>
      </c>
      <c r="M400">
        <f t="shared" si="48"/>
        <v>0</v>
      </c>
      <c r="N400">
        <f t="shared" si="48"/>
        <v>0</v>
      </c>
    </row>
    <row r="401" spans="1:14" x14ac:dyDescent="0.25">
      <c r="A401">
        <f ca="1">IF($B$2=0,"",COUNTA($B$2:B401))</f>
        <v>400</v>
      </c>
      <c r="B401" s="3" t="str">
        <f t="shared" ca="1" si="45"/>
        <v/>
      </c>
      <c r="C401" s="3">
        <f t="shared" ca="1" si="44"/>
        <v>0</v>
      </c>
      <c r="G401" t="str">
        <f>IF(ISBLANK(K401),"",COUNTA($K$2:K401))</f>
        <v/>
      </c>
      <c r="H401" t="str">
        <f t="shared" si="46"/>
        <v/>
      </c>
      <c r="I401">
        <f t="shared" si="47"/>
        <v>0</v>
      </c>
      <c r="M401">
        <f t="shared" si="48"/>
        <v>0</v>
      </c>
      <c r="N401">
        <f t="shared" si="48"/>
        <v>0</v>
      </c>
    </row>
    <row r="402" spans="1:14" x14ac:dyDescent="0.25">
      <c r="A402">
        <f ca="1">IF($B$2=0,"",COUNTA($B$2:B402))</f>
        <v>401</v>
      </c>
      <c r="B402" s="3" t="str">
        <f t="shared" ca="1" si="45"/>
        <v/>
      </c>
      <c r="C402" s="3">
        <f t="shared" ca="1" si="44"/>
        <v>0</v>
      </c>
      <c r="G402" t="str">
        <f>IF(ISBLANK(K402),"",COUNTA($K$2:K402))</f>
        <v/>
      </c>
      <c r="H402" t="str">
        <f t="shared" si="46"/>
        <v/>
      </c>
      <c r="I402">
        <f t="shared" si="47"/>
        <v>0</v>
      </c>
      <c r="M402">
        <f t="shared" si="48"/>
        <v>0</v>
      </c>
      <c r="N402">
        <f t="shared" si="48"/>
        <v>0</v>
      </c>
    </row>
    <row r="403" spans="1:14" x14ac:dyDescent="0.25">
      <c r="A403">
        <f ca="1">IF($B$2=0,"",COUNTA($B$2:B403))</f>
        <v>402</v>
      </c>
      <c r="B403" s="3" t="str">
        <f t="shared" ca="1" si="45"/>
        <v/>
      </c>
      <c r="C403" s="3">
        <f t="shared" ca="1" si="44"/>
        <v>0</v>
      </c>
      <c r="G403" t="str">
        <f>IF(ISBLANK(K403),"",COUNTA($K$2:K403))</f>
        <v/>
      </c>
      <c r="H403" t="str">
        <f t="shared" si="46"/>
        <v/>
      </c>
      <c r="I403">
        <f t="shared" si="47"/>
        <v>0</v>
      </c>
      <c r="M403">
        <f t="shared" si="48"/>
        <v>0</v>
      </c>
      <c r="N403">
        <f t="shared" si="48"/>
        <v>0</v>
      </c>
    </row>
    <row r="404" spans="1:14" x14ac:dyDescent="0.25">
      <c r="A404">
        <f ca="1">IF($B$2=0,"",COUNTA($B$2:B404))</f>
        <v>403</v>
      </c>
      <c r="B404" s="3" t="str">
        <f t="shared" ca="1" si="45"/>
        <v/>
      </c>
      <c r="C404" s="3">
        <f t="shared" ca="1" si="44"/>
        <v>0</v>
      </c>
      <c r="G404" t="str">
        <f>IF(ISBLANK(K404),"",COUNTA($K$2:K404))</f>
        <v/>
      </c>
      <c r="H404" t="str">
        <f t="shared" si="46"/>
        <v/>
      </c>
      <c r="I404">
        <f t="shared" si="47"/>
        <v>0</v>
      </c>
      <c r="M404">
        <f t="shared" si="48"/>
        <v>0</v>
      </c>
      <c r="N404">
        <f t="shared" si="48"/>
        <v>0</v>
      </c>
    </row>
    <row r="405" spans="1:14" x14ac:dyDescent="0.25">
      <c r="A405">
        <f ca="1">IF($B$2=0,"",COUNTA($B$2:B405))</f>
        <v>404</v>
      </c>
      <c r="B405" s="3" t="str">
        <f t="shared" ca="1" si="45"/>
        <v/>
      </c>
      <c r="C405" s="3">
        <f t="shared" ca="1" si="44"/>
        <v>0</v>
      </c>
      <c r="G405" t="str">
        <f>IF(ISBLANK(K405),"",COUNTA($K$2:K405))</f>
        <v/>
      </c>
      <c r="H405" t="str">
        <f t="shared" si="46"/>
        <v/>
      </c>
      <c r="I405">
        <f t="shared" si="47"/>
        <v>0</v>
      </c>
      <c r="M405">
        <f t="shared" si="48"/>
        <v>0</v>
      </c>
      <c r="N405">
        <f t="shared" si="48"/>
        <v>0</v>
      </c>
    </row>
    <row r="406" spans="1:14" x14ac:dyDescent="0.25">
      <c r="A406">
        <f ca="1">IF($B$2=0,"",COUNTA($B$2:B406))</f>
        <v>405</v>
      </c>
      <c r="B406" s="3" t="str">
        <f t="shared" ca="1" si="45"/>
        <v/>
      </c>
      <c r="C406" s="3">
        <f t="shared" ca="1" si="44"/>
        <v>0</v>
      </c>
      <c r="G406" t="str">
        <f>IF(ISBLANK(K406),"",COUNTA($K$2:K406))</f>
        <v/>
      </c>
      <c r="H406" t="str">
        <f t="shared" si="46"/>
        <v/>
      </c>
      <c r="I406">
        <f t="shared" si="47"/>
        <v>0</v>
      </c>
      <c r="M406">
        <f t="shared" si="48"/>
        <v>0</v>
      </c>
      <c r="N406">
        <f t="shared" si="48"/>
        <v>0</v>
      </c>
    </row>
    <row r="407" spans="1:14" x14ac:dyDescent="0.25">
      <c r="A407">
        <f ca="1">IF($B$2=0,"",COUNTA($B$2:B407))</f>
        <v>406</v>
      </c>
      <c r="B407" s="3" t="str">
        <f t="shared" ca="1" si="45"/>
        <v/>
      </c>
      <c r="C407" s="3">
        <f t="shared" ca="1" si="44"/>
        <v>0</v>
      </c>
      <c r="G407" t="str">
        <f>IF(ISBLANK(K407),"",COUNTA($K$2:K407))</f>
        <v/>
      </c>
      <c r="H407" t="str">
        <f t="shared" si="46"/>
        <v/>
      </c>
      <c r="I407">
        <f t="shared" si="47"/>
        <v>0</v>
      </c>
      <c r="M407">
        <f t="shared" si="48"/>
        <v>0</v>
      </c>
      <c r="N407">
        <f t="shared" si="48"/>
        <v>0</v>
      </c>
    </row>
    <row r="408" spans="1:14" x14ac:dyDescent="0.25">
      <c r="A408">
        <f ca="1">IF($B$2=0,"",COUNTA($B$2:B408))</f>
        <v>407</v>
      </c>
      <c r="B408" s="3" t="str">
        <f t="shared" ca="1" si="45"/>
        <v/>
      </c>
      <c r="C408" s="3">
        <f t="shared" ca="1" si="44"/>
        <v>0</v>
      </c>
      <c r="G408" t="str">
        <f>IF(ISBLANK(K408),"",COUNTA($K$2:K408))</f>
        <v/>
      </c>
      <c r="H408" t="str">
        <f t="shared" si="46"/>
        <v/>
      </c>
      <c r="I408">
        <f t="shared" si="47"/>
        <v>0</v>
      </c>
      <c r="M408">
        <f t="shared" si="48"/>
        <v>0</v>
      </c>
      <c r="N408">
        <f t="shared" si="48"/>
        <v>0</v>
      </c>
    </row>
    <row r="409" spans="1:14" x14ac:dyDescent="0.25">
      <c r="A409">
        <f ca="1">IF($B$2=0,"",COUNTA($B$2:B409))</f>
        <v>408</v>
      </c>
      <c r="B409" s="3" t="str">
        <f t="shared" ca="1" si="45"/>
        <v/>
      </c>
      <c r="C409" s="3">
        <f t="shared" ca="1" si="44"/>
        <v>0</v>
      </c>
      <c r="G409" t="str">
        <f>IF(ISBLANK(K409),"",COUNTA($K$2:K409))</f>
        <v/>
      </c>
      <c r="H409" t="str">
        <f t="shared" si="46"/>
        <v/>
      </c>
      <c r="I409">
        <f t="shared" si="47"/>
        <v>0</v>
      </c>
      <c r="M409">
        <f t="shared" si="48"/>
        <v>0</v>
      </c>
      <c r="N409">
        <f t="shared" si="48"/>
        <v>0</v>
      </c>
    </row>
    <row r="410" spans="1:14" x14ac:dyDescent="0.25">
      <c r="A410">
        <f ca="1">IF($B$2=0,"",COUNTA($B$2:B410))</f>
        <v>409</v>
      </c>
      <c r="B410" s="3" t="str">
        <f t="shared" ca="1" si="45"/>
        <v/>
      </c>
      <c r="C410" s="3">
        <f t="shared" ca="1" si="44"/>
        <v>0</v>
      </c>
      <c r="G410" t="str">
        <f>IF(ISBLANK(K410),"",COUNTA($K$2:K410))</f>
        <v/>
      </c>
      <c r="H410" t="str">
        <f t="shared" si="46"/>
        <v/>
      </c>
      <c r="I410">
        <f t="shared" si="47"/>
        <v>0</v>
      </c>
      <c r="M410">
        <f t="shared" si="48"/>
        <v>0</v>
      </c>
      <c r="N410">
        <f t="shared" si="48"/>
        <v>0</v>
      </c>
    </row>
    <row r="411" spans="1:14" x14ac:dyDescent="0.25">
      <c r="A411">
        <f ca="1">IF($B$2=0,"",COUNTA($B$2:B411))</f>
        <v>410</v>
      </c>
      <c r="B411" s="3" t="str">
        <f t="shared" ca="1" si="45"/>
        <v/>
      </c>
      <c r="C411" s="3">
        <f t="shared" ca="1" si="44"/>
        <v>0</v>
      </c>
      <c r="G411" t="str">
        <f>IF(ISBLANK(K411),"",COUNTA($K$2:K411))</f>
        <v/>
      </c>
      <c r="H411" t="str">
        <f t="shared" si="46"/>
        <v/>
      </c>
      <c r="I411">
        <f t="shared" si="47"/>
        <v>0</v>
      </c>
      <c r="M411">
        <f t="shared" si="48"/>
        <v>0</v>
      </c>
      <c r="N411">
        <f t="shared" si="48"/>
        <v>0</v>
      </c>
    </row>
    <row r="412" spans="1:14" x14ac:dyDescent="0.25">
      <c r="A412">
        <f ca="1">IF($B$2=0,"",COUNTA($B$2:B412))</f>
        <v>411</v>
      </c>
      <c r="B412" s="3" t="str">
        <f t="shared" ca="1" si="45"/>
        <v/>
      </c>
      <c r="C412" s="3">
        <f t="shared" ca="1" si="44"/>
        <v>0</v>
      </c>
      <c r="G412" t="str">
        <f>IF(ISBLANK(K412),"",COUNTA($K$2:K412))</f>
        <v/>
      </c>
      <c r="H412" t="str">
        <f t="shared" si="46"/>
        <v/>
      </c>
      <c r="I412">
        <f t="shared" si="47"/>
        <v>0</v>
      </c>
      <c r="M412">
        <f t="shared" si="48"/>
        <v>0</v>
      </c>
      <c r="N412">
        <f t="shared" si="48"/>
        <v>0</v>
      </c>
    </row>
    <row r="413" spans="1:14" x14ac:dyDescent="0.25">
      <c r="A413">
        <f ca="1">IF($B$2=0,"",COUNTA($B$2:B413))</f>
        <v>412</v>
      </c>
      <c r="B413" s="3" t="str">
        <f t="shared" ca="1" si="45"/>
        <v/>
      </c>
      <c r="C413" s="3">
        <f t="shared" ca="1" si="44"/>
        <v>0</v>
      </c>
      <c r="G413" t="str">
        <f>IF(ISBLANK(K413),"",COUNTA($K$2:K413))</f>
        <v/>
      </c>
      <c r="H413" t="str">
        <f t="shared" si="46"/>
        <v/>
      </c>
      <c r="I413">
        <f t="shared" si="47"/>
        <v>0</v>
      </c>
      <c r="M413">
        <f t="shared" si="48"/>
        <v>0</v>
      </c>
      <c r="N413">
        <f t="shared" si="48"/>
        <v>0</v>
      </c>
    </row>
    <row r="414" spans="1:14" x14ac:dyDescent="0.25">
      <c r="A414">
        <f ca="1">IF($B$2=0,"",COUNTA($B$2:B414))</f>
        <v>413</v>
      </c>
      <c r="B414" s="3" t="str">
        <f t="shared" ca="1" si="45"/>
        <v/>
      </c>
      <c r="C414" s="3">
        <f t="shared" ca="1" si="44"/>
        <v>0</v>
      </c>
      <c r="G414" t="str">
        <f>IF(ISBLANK(K414),"",COUNTA($K$2:K414))</f>
        <v/>
      </c>
      <c r="H414" t="str">
        <f t="shared" si="46"/>
        <v/>
      </c>
      <c r="I414">
        <f t="shared" si="47"/>
        <v>0</v>
      </c>
      <c r="M414">
        <f t="shared" si="48"/>
        <v>0</v>
      </c>
      <c r="N414">
        <f t="shared" si="48"/>
        <v>0</v>
      </c>
    </row>
    <row r="415" spans="1:14" x14ac:dyDescent="0.25">
      <c r="A415">
        <f ca="1">IF($B$2=0,"",COUNTA($B$2:B415))</f>
        <v>414</v>
      </c>
      <c r="B415" s="3" t="str">
        <f t="shared" ca="1" si="45"/>
        <v/>
      </c>
      <c r="C415" s="3">
        <f t="shared" ca="1" si="44"/>
        <v>0</v>
      </c>
      <c r="G415" t="str">
        <f>IF(ISBLANK(K415),"",COUNTA($K$2:K415))</f>
        <v/>
      </c>
      <c r="H415" t="str">
        <f t="shared" si="46"/>
        <v/>
      </c>
      <c r="I415">
        <f t="shared" si="47"/>
        <v>0</v>
      </c>
      <c r="M415">
        <f t="shared" si="48"/>
        <v>0</v>
      </c>
      <c r="N415">
        <f t="shared" si="48"/>
        <v>0</v>
      </c>
    </row>
    <row r="416" spans="1:14" x14ac:dyDescent="0.25">
      <c r="A416">
        <f ca="1">IF($B$2=0,"",COUNTA($B$2:B416))</f>
        <v>415</v>
      </c>
      <c r="B416" s="3" t="str">
        <f t="shared" ca="1" si="45"/>
        <v/>
      </c>
      <c r="C416" s="3">
        <f t="shared" ca="1" si="44"/>
        <v>0</v>
      </c>
      <c r="G416" t="str">
        <f>IF(ISBLANK(K416),"",COUNTA($K$2:K416))</f>
        <v/>
      </c>
      <c r="H416" t="str">
        <f t="shared" si="46"/>
        <v/>
      </c>
      <c r="I416">
        <f t="shared" si="47"/>
        <v>0</v>
      </c>
      <c r="M416">
        <f t="shared" si="48"/>
        <v>0</v>
      </c>
      <c r="N416">
        <f t="shared" si="48"/>
        <v>0</v>
      </c>
    </row>
    <row r="417" spans="1:14" x14ac:dyDescent="0.25">
      <c r="A417">
        <f ca="1">IF($B$2=0,"",COUNTA($B$2:B417))</f>
        <v>416</v>
      </c>
      <c r="B417" s="3" t="str">
        <f t="shared" ca="1" si="45"/>
        <v/>
      </c>
      <c r="C417" s="3">
        <f t="shared" ca="1" si="44"/>
        <v>0</v>
      </c>
      <c r="G417" t="str">
        <f>IF(ISBLANK(K417),"",COUNTA($K$2:K417))</f>
        <v/>
      </c>
      <c r="H417" t="str">
        <f t="shared" si="46"/>
        <v/>
      </c>
      <c r="I417">
        <f t="shared" si="47"/>
        <v>0</v>
      </c>
      <c r="M417">
        <f t="shared" si="48"/>
        <v>0</v>
      </c>
      <c r="N417">
        <f t="shared" si="48"/>
        <v>0</v>
      </c>
    </row>
    <row r="418" spans="1:14" x14ac:dyDescent="0.25">
      <c r="A418">
        <f ca="1">IF($B$2=0,"",COUNTA($B$2:B418))</f>
        <v>417</v>
      </c>
      <c r="B418" s="3" t="str">
        <f t="shared" ca="1" si="45"/>
        <v/>
      </c>
      <c r="C418" s="3">
        <f t="shared" ca="1" si="44"/>
        <v>0</v>
      </c>
      <c r="G418" t="str">
        <f>IF(ISBLANK(K418),"",COUNTA($K$2:K418))</f>
        <v/>
      </c>
      <c r="H418" t="str">
        <f t="shared" si="46"/>
        <v/>
      </c>
      <c r="I418">
        <f t="shared" si="47"/>
        <v>0</v>
      </c>
      <c r="M418">
        <f t="shared" si="48"/>
        <v>0</v>
      </c>
      <c r="N418">
        <f t="shared" si="48"/>
        <v>0</v>
      </c>
    </row>
    <row r="419" spans="1:14" x14ac:dyDescent="0.25">
      <c r="A419">
        <f ca="1">IF($B$2=0,"",COUNTA($B$2:B419))</f>
        <v>418</v>
      </c>
      <c r="B419" s="3" t="str">
        <f t="shared" ca="1" si="45"/>
        <v/>
      </c>
      <c r="C419" s="3">
        <f t="shared" ca="1" si="44"/>
        <v>0</v>
      </c>
      <c r="G419" t="str">
        <f>IF(ISBLANK(K419),"",COUNTA($K$2:K419))</f>
        <v/>
      </c>
      <c r="H419" t="str">
        <f t="shared" si="46"/>
        <v/>
      </c>
      <c r="I419">
        <f t="shared" si="47"/>
        <v>0</v>
      </c>
      <c r="M419">
        <f t="shared" si="48"/>
        <v>0</v>
      </c>
      <c r="N419">
        <f t="shared" si="48"/>
        <v>0</v>
      </c>
    </row>
    <row r="420" spans="1:14" x14ac:dyDescent="0.25">
      <c r="A420">
        <f ca="1">IF($B$2=0,"",COUNTA($B$2:B420))</f>
        <v>419</v>
      </c>
      <c r="B420" s="3" t="str">
        <f t="shared" ca="1" si="45"/>
        <v/>
      </c>
      <c r="C420" s="3">
        <f t="shared" ca="1" si="44"/>
        <v>0</v>
      </c>
      <c r="G420" t="str">
        <f>IF(ISBLANK(K420),"",COUNTA($K$2:K420))</f>
        <v/>
      </c>
      <c r="H420" t="str">
        <f t="shared" si="46"/>
        <v/>
      </c>
      <c r="I420">
        <f t="shared" si="47"/>
        <v>0</v>
      </c>
      <c r="M420">
        <f t="shared" si="48"/>
        <v>0</v>
      </c>
      <c r="N420">
        <f t="shared" si="48"/>
        <v>0</v>
      </c>
    </row>
    <row r="421" spans="1:14" x14ac:dyDescent="0.25">
      <c r="A421">
        <f ca="1">IF($B$2=0,"",COUNTA($B$2:B421))</f>
        <v>420</v>
      </c>
      <c r="B421" s="3" t="str">
        <f t="shared" ca="1" si="45"/>
        <v/>
      </c>
      <c r="C421" s="3">
        <f t="shared" ca="1" si="44"/>
        <v>0</v>
      </c>
      <c r="G421" t="str">
        <f>IF(ISBLANK(K421),"",COUNTA($K$2:K421))</f>
        <v/>
      </c>
      <c r="H421" t="str">
        <f t="shared" si="46"/>
        <v/>
      </c>
      <c r="I421">
        <f t="shared" si="47"/>
        <v>0</v>
      </c>
      <c r="M421">
        <f t="shared" si="48"/>
        <v>0</v>
      </c>
      <c r="N421">
        <f t="shared" si="48"/>
        <v>0</v>
      </c>
    </row>
    <row r="422" spans="1:14" x14ac:dyDescent="0.25">
      <c r="A422">
        <f ca="1">IF($B$2=0,"",COUNTA($B$2:B422))</f>
        <v>421</v>
      </c>
      <c r="B422" s="3" t="str">
        <f t="shared" ca="1" si="45"/>
        <v/>
      </c>
      <c r="C422" s="3">
        <f t="shared" ca="1" si="44"/>
        <v>0</v>
      </c>
      <c r="G422" t="str">
        <f>IF(ISBLANK(K422),"",COUNTA($K$2:K422))</f>
        <v/>
      </c>
      <c r="H422" t="str">
        <f t="shared" si="46"/>
        <v/>
      </c>
      <c r="I422">
        <f t="shared" si="47"/>
        <v>0</v>
      </c>
      <c r="M422">
        <f t="shared" si="48"/>
        <v>0</v>
      </c>
      <c r="N422">
        <f t="shared" si="48"/>
        <v>0</v>
      </c>
    </row>
    <row r="423" spans="1:14" x14ac:dyDescent="0.25">
      <c r="A423">
        <f ca="1">IF($B$2=0,"",COUNTA($B$2:B423))</f>
        <v>422</v>
      </c>
      <c r="B423" s="3" t="str">
        <f t="shared" ca="1" si="45"/>
        <v/>
      </c>
      <c r="C423" s="3">
        <f t="shared" ca="1" si="44"/>
        <v>0</v>
      </c>
      <c r="G423" t="str">
        <f>IF(ISBLANK(K423),"",COUNTA($K$2:K423))</f>
        <v/>
      </c>
      <c r="H423" t="str">
        <f t="shared" si="46"/>
        <v/>
      </c>
      <c r="I423">
        <f t="shared" si="47"/>
        <v>0</v>
      </c>
      <c r="M423">
        <f t="shared" si="48"/>
        <v>0</v>
      </c>
      <c r="N423">
        <f t="shared" si="48"/>
        <v>0</v>
      </c>
    </row>
    <row r="424" spans="1:14" x14ac:dyDescent="0.25">
      <c r="A424">
        <f ca="1">IF($B$2=0,"",COUNTA($B$2:B424))</f>
        <v>423</v>
      </c>
      <c r="B424" s="3" t="str">
        <f t="shared" ca="1" si="45"/>
        <v/>
      </c>
      <c r="C424" s="3">
        <f t="shared" ca="1" si="44"/>
        <v>0</v>
      </c>
      <c r="G424" t="str">
        <f>IF(ISBLANK(K424),"",COUNTA($K$2:K424))</f>
        <v/>
      </c>
      <c r="H424" t="str">
        <f t="shared" si="46"/>
        <v/>
      </c>
      <c r="I424">
        <f t="shared" si="47"/>
        <v>0</v>
      </c>
      <c r="M424">
        <f t="shared" si="48"/>
        <v>0</v>
      </c>
      <c r="N424">
        <f t="shared" si="48"/>
        <v>0</v>
      </c>
    </row>
    <row r="425" spans="1:14" x14ac:dyDescent="0.25">
      <c r="A425">
        <f ca="1">IF($B$2=0,"",COUNTA($B$2:B425))</f>
        <v>424</v>
      </c>
      <c r="B425" s="3" t="str">
        <f t="shared" ca="1" si="45"/>
        <v/>
      </c>
      <c r="C425" s="3">
        <f t="shared" ca="1" si="44"/>
        <v>0</v>
      </c>
      <c r="G425" t="str">
        <f>IF(ISBLANK(K425),"",COUNTA($K$2:K425))</f>
        <v/>
      </c>
      <c r="H425" t="str">
        <f t="shared" si="46"/>
        <v/>
      </c>
      <c r="I425">
        <f t="shared" si="47"/>
        <v>0</v>
      </c>
      <c r="M425">
        <f t="shared" si="48"/>
        <v>0</v>
      </c>
      <c r="N425">
        <f t="shared" si="48"/>
        <v>0</v>
      </c>
    </row>
    <row r="426" spans="1:14" x14ac:dyDescent="0.25">
      <c r="A426">
        <f ca="1">IF($B$2=0,"",COUNTA($B$2:B426))</f>
        <v>425</v>
      </c>
      <c r="B426" s="3" t="str">
        <f t="shared" ca="1" si="45"/>
        <v/>
      </c>
      <c r="C426" s="3">
        <f t="shared" ref="C426:C489" ca="1" si="49">OFFSET(F426,(ROW()-1)*1-1,0)</f>
        <v>0</v>
      </c>
      <c r="G426" t="str">
        <f>IF(ISBLANK(K426),"",COUNTA($K$2:K426))</f>
        <v/>
      </c>
      <c r="H426" t="str">
        <f t="shared" si="46"/>
        <v/>
      </c>
      <c r="I426">
        <f t="shared" si="47"/>
        <v>0</v>
      </c>
      <c r="M426">
        <f t="shared" si="48"/>
        <v>0</v>
      </c>
      <c r="N426">
        <f t="shared" si="48"/>
        <v>0</v>
      </c>
    </row>
    <row r="427" spans="1:14" x14ac:dyDescent="0.25">
      <c r="A427">
        <f ca="1">IF($B$2=0,"",COUNTA($B$2:B427))</f>
        <v>426</v>
      </c>
      <c r="B427" s="3" t="str">
        <f t="shared" ca="1" si="45"/>
        <v/>
      </c>
      <c r="C427" s="3">
        <f t="shared" ca="1" si="49"/>
        <v>0</v>
      </c>
      <c r="G427" t="str">
        <f>IF(ISBLANK(K427),"",COUNTA($K$2:K427))</f>
        <v/>
      </c>
      <c r="H427" t="str">
        <f t="shared" si="46"/>
        <v/>
      </c>
      <c r="I427">
        <f t="shared" si="47"/>
        <v>0</v>
      </c>
      <c r="M427">
        <f t="shared" si="48"/>
        <v>0</v>
      </c>
      <c r="N427">
        <f t="shared" si="48"/>
        <v>0</v>
      </c>
    </row>
    <row r="428" spans="1:14" x14ac:dyDescent="0.25">
      <c r="A428">
        <f ca="1">IF($B$2=0,"",COUNTA($B$2:B428))</f>
        <v>427</v>
      </c>
      <c r="B428" s="3" t="str">
        <f t="shared" ca="1" si="45"/>
        <v/>
      </c>
      <c r="C428" s="3">
        <f t="shared" ca="1" si="49"/>
        <v>0</v>
      </c>
      <c r="G428" t="str">
        <f>IF(ISBLANK(K428),"",COUNTA($K$2:K428))</f>
        <v/>
      </c>
      <c r="H428" t="str">
        <f t="shared" si="46"/>
        <v/>
      </c>
      <c r="I428">
        <f t="shared" si="47"/>
        <v>0</v>
      </c>
      <c r="M428">
        <f t="shared" si="48"/>
        <v>0</v>
      </c>
      <c r="N428">
        <f t="shared" si="48"/>
        <v>0</v>
      </c>
    </row>
    <row r="429" spans="1:14" x14ac:dyDescent="0.25">
      <c r="A429">
        <f ca="1">IF($B$2=0,"",COUNTA($B$2:B429))</f>
        <v>428</v>
      </c>
      <c r="B429" s="3" t="str">
        <f t="shared" ca="1" si="45"/>
        <v/>
      </c>
      <c r="C429" s="3">
        <f t="shared" ca="1" si="49"/>
        <v>0</v>
      </c>
      <c r="G429" t="str">
        <f>IF(ISBLANK(K429),"",COUNTA($K$2:K429))</f>
        <v/>
      </c>
      <c r="H429" t="str">
        <f t="shared" si="46"/>
        <v/>
      </c>
      <c r="I429">
        <f t="shared" si="47"/>
        <v>0</v>
      </c>
      <c r="M429">
        <f t="shared" si="48"/>
        <v>0</v>
      </c>
      <c r="N429">
        <f t="shared" si="48"/>
        <v>0</v>
      </c>
    </row>
    <row r="430" spans="1:14" x14ac:dyDescent="0.25">
      <c r="A430">
        <f ca="1">IF($B$2=0,"",COUNTA($B$2:B430))</f>
        <v>429</v>
      </c>
      <c r="B430" s="3" t="str">
        <f t="shared" ca="1" si="45"/>
        <v/>
      </c>
      <c r="C430" s="3">
        <f t="shared" ca="1" si="49"/>
        <v>0</v>
      </c>
      <c r="G430" t="str">
        <f>IF(ISBLANK(K430),"",COUNTA($K$2:K430))</f>
        <v/>
      </c>
      <c r="H430" t="str">
        <f t="shared" si="46"/>
        <v/>
      </c>
      <c r="I430">
        <f t="shared" si="47"/>
        <v>0</v>
      </c>
      <c r="M430">
        <f t="shared" si="48"/>
        <v>0</v>
      </c>
      <c r="N430">
        <f t="shared" si="48"/>
        <v>0</v>
      </c>
    </row>
    <row r="431" spans="1:14" x14ac:dyDescent="0.25">
      <c r="A431">
        <f ca="1">IF($B$2=0,"",COUNTA($B$2:B431))</f>
        <v>430</v>
      </c>
      <c r="B431" s="3" t="str">
        <f t="shared" ca="1" si="45"/>
        <v/>
      </c>
      <c r="C431" s="3">
        <f t="shared" ca="1" si="49"/>
        <v>0</v>
      </c>
      <c r="G431" t="str">
        <f>IF(ISBLANK(K431),"",COUNTA($K$2:K431))</f>
        <v/>
      </c>
      <c r="H431" t="str">
        <f t="shared" si="46"/>
        <v/>
      </c>
      <c r="I431">
        <f t="shared" si="47"/>
        <v>0</v>
      </c>
      <c r="M431">
        <f t="shared" si="48"/>
        <v>0</v>
      </c>
      <c r="N431">
        <f t="shared" si="48"/>
        <v>0</v>
      </c>
    </row>
    <row r="432" spans="1:14" x14ac:dyDescent="0.25">
      <c r="A432">
        <f ca="1">IF($B$2=0,"",COUNTA($B$2:B432))</f>
        <v>431</v>
      </c>
      <c r="B432" s="3" t="str">
        <f t="shared" ca="1" si="45"/>
        <v/>
      </c>
      <c r="C432" s="3">
        <f t="shared" ca="1" si="49"/>
        <v>0</v>
      </c>
      <c r="G432" t="str">
        <f>IF(ISBLANK(K432),"",COUNTA($K$2:K432))</f>
        <v/>
      </c>
      <c r="H432" t="str">
        <f t="shared" si="46"/>
        <v/>
      </c>
      <c r="I432">
        <f t="shared" si="47"/>
        <v>0</v>
      </c>
      <c r="M432">
        <f t="shared" si="48"/>
        <v>0</v>
      </c>
      <c r="N432">
        <f t="shared" si="48"/>
        <v>0</v>
      </c>
    </row>
    <row r="433" spans="1:14" x14ac:dyDescent="0.25">
      <c r="A433">
        <f ca="1">IF($B$2=0,"",COUNTA($B$2:B433))</f>
        <v>432</v>
      </c>
      <c r="B433" s="3" t="str">
        <f t="shared" ca="1" si="45"/>
        <v/>
      </c>
      <c r="C433" s="3">
        <f t="shared" ca="1" si="49"/>
        <v>0</v>
      </c>
      <c r="G433" t="str">
        <f>IF(ISBLANK(K433),"",COUNTA($K$2:K433))</f>
        <v/>
      </c>
      <c r="H433" t="str">
        <f t="shared" si="46"/>
        <v/>
      </c>
      <c r="I433">
        <f t="shared" si="47"/>
        <v>0</v>
      </c>
      <c r="M433">
        <f t="shared" si="48"/>
        <v>0</v>
      </c>
      <c r="N433">
        <f t="shared" si="48"/>
        <v>0</v>
      </c>
    </row>
    <row r="434" spans="1:14" x14ac:dyDescent="0.25">
      <c r="A434">
        <f ca="1">IF($B$2=0,"",COUNTA($B$2:B434))</f>
        <v>433</v>
      </c>
      <c r="B434" s="3" t="str">
        <f t="shared" ca="1" si="45"/>
        <v/>
      </c>
      <c r="C434" s="3">
        <f t="shared" ca="1" si="49"/>
        <v>0</v>
      </c>
      <c r="G434" t="str">
        <f>IF(ISBLANK(K434),"",COUNTA($K$2:K434))</f>
        <v/>
      </c>
      <c r="H434" t="str">
        <f t="shared" si="46"/>
        <v/>
      </c>
      <c r="I434">
        <f t="shared" si="47"/>
        <v>0</v>
      </c>
      <c r="M434">
        <f t="shared" si="48"/>
        <v>0</v>
      </c>
      <c r="N434">
        <f t="shared" si="48"/>
        <v>0</v>
      </c>
    </row>
    <row r="435" spans="1:14" x14ac:dyDescent="0.25">
      <c r="A435">
        <f ca="1">IF($B$2=0,"",COUNTA($B$2:B435))</f>
        <v>434</v>
      </c>
      <c r="B435" s="3" t="str">
        <f t="shared" ca="1" si="45"/>
        <v/>
      </c>
      <c r="C435" s="3">
        <f t="shared" ca="1" si="49"/>
        <v>0</v>
      </c>
      <c r="G435" t="str">
        <f>IF(ISBLANK(K435),"",COUNTA($K$2:K435))</f>
        <v/>
      </c>
      <c r="H435" t="str">
        <f t="shared" si="46"/>
        <v/>
      </c>
      <c r="I435">
        <f t="shared" si="47"/>
        <v>0</v>
      </c>
      <c r="M435">
        <f t="shared" si="48"/>
        <v>0</v>
      </c>
      <c r="N435">
        <f t="shared" si="48"/>
        <v>0</v>
      </c>
    </row>
    <row r="436" spans="1:14" x14ac:dyDescent="0.25">
      <c r="A436">
        <f ca="1">IF($B$2=0,"",COUNTA($B$2:B436))</f>
        <v>435</v>
      </c>
      <c r="B436" s="3" t="str">
        <f t="shared" ca="1" si="45"/>
        <v/>
      </c>
      <c r="C436" s="3">
        <f t="shared" ca="1" si="49"/>
        <v>0</v>
      </c>
      <c r="G436" t="str">
        <f>IF(ISBLANK(K436),"",COUNTA($K$2:K436))</f>
        <v/>
      </c>
      <c r="H436" t="str">
        <f t="shared" si="46"/>
        <v/>
      </c>
      <c r="I436">
        <f t="shared" si="47"/>
        <v>0</v>
      </c>
      <c r="M436">
        <f t="shared" si="48"/>
        <v>0</v>
      </c>
      <c r="N436">
        <f t="shared" si="48"/>
        <v>0</v>
      </c>
    </row>
    <row r="437" spans="1:14" x14ac:dyDescent="0.25">
      <c r="A437">
        <f ca="1">IF($B$2=0,"",COUNTA($B$2:B437))</f>
        <v>436</v>
      </c>
      <c r="B437" s="3" t="str">
        <f t="shared" ca="1" si="45"/>
        <v/>
      </c>
      <c r="C437" s="3">
        <f t="shared" ca="1" si="49"/>
        <v>0</v>
      </c>
      <c r="G437" t="str">
        <f>IF(ISBLANK(K437),"",COUNTA($K$2:K437))</f>
        <v/>
      </c>
      <c r="H437" t="str">
        <f t="shared" si="46"/>
        <v/>
      </c>
      <c r="I437">
        <f t="shared" si="47"/>
        <v>0</v>
      </c>
      <c r="M437">
        <f t="shared" si="48"/>
        <v>0</v>
      </c>
      <c r="N437">
        <f t="shared" si="48"/>
        <v>0</v>
      </c>
    </row>
    <row r="438" spans="1:14" x14ac:dyDescent="0.25">
      <c r="A438">
        <f ca="1">IF($B$2=0,"",COUNTA($B$2:B438))</f>
        <v>437</v>
      </c>
      <c r="B438" s="3" t="str">
        <f t="shared" ca="1" si="45"/>
        <v/>
      </c>
      <c r="C438" s="3">
        <f t="shared" ca="1" si="49"/>
        <v>0</v>
      </c>
      <c r="G438" t="str">
        <f>IF(ISBLANK(K438),"",COUNTA($K$2:K438))</f>
        <v/>
      </c>
      <c r="H438" t="str">
        <f t="shared" si="46"/>
        <v/>
      </c>
      <c r="I438">
        <f t="shared" si="47"/>
        <v>0</v>
      </c>
      <c r="M438">
        <f t="shared" si="48"/>
        <v>0</v>
      </c>
      <c r="N438">
        <f t="shared" si="48"/>
        <v>0</v>
      </c>
    </row>
    <row r="439" spans="1:14" x14ac:dyDescent="0.25">
      <c r="A439">
        <f ca="1">IF($B$2=0,"",COUNTA($B$2:B439))</f>
        <v>438</v>
      </c>
      <c r="B439" s="3" t="str">
        <f t="shared" ca="1" si="45"/>
        <v/>
      </c>
      <c r="C439" s="3">
        <f t="shared" ca="1" si="49"/>
        <v>0</v>
      </c>
      <c r="G439" t="str">
        <f>IF(ISBLANK(K439),"",COUNTA($K$2:K439))</f>
        <v/>
      </c>
      <c r="H439" t="str">
        <f t="shared" si="46"/>
        <v/>
      </c>
      <c r="I439">
        <f t="shared" si="47"/>
        <v>0</v>
      </c>
      <c r="M439">
        <f t="shared" si="48"/>
        <v>0</v>
      </c>
      <c r="N439">
        <f t="shared" si="48"/>
        <v>0</v>
      </c>
    </row>
    <row r="440" spans="1:14" x14ac:dyDescent="0.25">
      <c r="A440">
        <f ca="1">IF($B$2=0,"",COUNTA($B$2:B440))</f>
        <v>439</v>
      </c>
      <c r="B440" s="3" t="str">
        <f t="shared" ca="1" si="45"/>
        <v/>
      </c>
      <c r="C440" s="3">
        <f t="shared" ca="1" si="49"/>
        <v>0</v>
      </c>
      <c r="G440" t="str">
        <f>IF(ISBLANK(K440),"",COUNTA($K$2:K440))</f>
        <v/>
      </c>
      <c r="H440" t="str">
        <f t="shared" si="46"/>
        <v/>
      </c>
      <c r="I440">
        <f t="shared" si="47"/>
        <v>0</v>
      </c>
      <c r="M440">
        <f t="shared" si="48"/>
        <v>0</v>
      </c>
      <c r="N440">
        <f t="shared" si="48"/>
        <v>0</v>
      </c>
    </row>
    <row r="441" spans="1:14" x14ac:dyDescent="0.25">
      <c r="A441">
        <f ca="1">IF($B$2=0,"",COUNTA($B$2:B441))</f>
        <v>440</v>
      </c>
      <c r="B441" s="3" t="str">
        <f t="shared" ca="1" si="45"/>
        <v/>
      </c>
      <c r="C441" s="3">
        <f t="shared" ca="1" si="49"/>
        <v>0</v>
      </c>
      <c r="G441" t="str">
        <f>IF(ISBLANK(K441),"",COUNTA($K$2:K441))</f>
        <v/>
      </c>
      <c r="H441" t="str">
        <f t="shared" si="46"/>
        <v/>
      </c>
      <c r="I441">
        <f t="shared" si="47"/>
        <v>0</v>
      </c>
      <c r="M441">
        <f t="shared" si="48"/>
        <v>0</v>
      </c>
      <c r="N441">
        <f t="shared" si="48"/>
        <v>0</v>
      </c>
    </row>
    <row r="442" spans="1:14" x14ac:dyDescent="0.25">
      <c r="A442">
        <f ca="1">IF($B$2=0,"",COUNTA($B$2:B442))</f>
        <v>441</v>
      </c>
      <c r="B442" s="3" t="str">
        <f t="shared" ca="1" si="45"/>
        <v/>
      </c>
      <c r="C442" s="3">
        <f t="shared" ca="1" si="49"/>
        <v>0</v>
      </c>
      <c r="G442" t="str">
        <f>IF(ISBLANK(K442),"",COUNTA($K$2:K442))</f>
        <v/>
      </c>
      <c r="H442" t="str">
        <f t="shared" si="46"/>
        <v/>
      </c>
      <c r="I442">
        <f t="shared" si="47"/>
        <v>0</v>
      </c>
      <c r="M442">
        <f t="shared" si="48"/>
        <v>0</v>
      </c>
      <c r="N442">
        <f t="shared" si="48"/>
        <v>0</v>
      </c>
    </row>
    <row r="443" spans="1:14" x14ac:dyDescent="0.25">
      <c r="A443">
        <f ca="1">IF($B$2=0,"",COUNTA($B$2:B443))</f>
        <v>442</v>
      </c>
      <c r="B443" s="3" t="str">
        <f t="shared" ca="1" si="45"/>
        <v/>
      </c>
      <c r="C443" s="3">
        <f t="shared" ca="1" si="49"/>
        <v>0</v>
      </c>
      <c r="G443" t="str">
        <f>IF(ISBLANK(K443),"",COUNTA($K$2:K443))</f>
        <v/>
      </c>
      <c r="H443" t="str">
        <f t="shared" si="46"/>
        <v/>
      </c>
      <c r="I443">
        <f t="shared" si="47"/>
        <v>0</v>
      </c>
      <c r="M443">
        <f t="shared" si="48"/>
        <v>0</v>
      </c>
      <c r="N443">
        <f t="shared" si="48"/>
        <v>0</v>
      </c>
    </row>
    <row r="444" spans="1:14" x14ac:dyDescent="0.25">
      <c r="A444">
        <f ca="1">IF($B$2=0,"",COUNTA($B$2:B444))</f>
        <v>443</v>
      </c>
      <c r="B444" s="3" t="str">
        <f t="shared" ca="1" si="45"/>
        <v/>
      </c>
      <c r="C444" s="3">
        <f t="shared" ca="1" si="49"/>
        <v>0</v>
      </c>
      <c r="G444" t="str">
        <f>IF(ISBLANK(K444),"",COUNTA($K$2:K444))</f>
        <v/>
      </c>
      <c r="H444" t="str">
        <f t="shared" si="46"/>
        <v/>
      </c>
      <c r="I444">
        <f t="shared" si="47"/>
        <v>0</v>
      </c>
      <c r="M444">
        <f t="shared" si="48"/>
        <v>0</v>
      </c>
      <c r="N444">
        <f t="shared" si="48"/>
        <v>0</v>
      </c>
    </row>
    <row r="445" spans="1:14" x14ac:dyDescent="0.25">
      <c r="A445">
        <f ca="1">IF($B$2=0,"",COUNTA($B$2:B445))</f>
        <v>444</v>
      </c>
      <c r="B445" s="3" t="str">
        <f t="shared" ca="1" si="45"/>
        <v/>
      </c>
      <c r="C445" s="3">
        <f t="shared" ca="1" si="49"/>
        <v>0</v>
      </c>
      <c r="G445" t="str">
        <f>IF(ISBLANK(K445),"",COUNTA($K$2:K445))</f>
        <v/>
      </c>
      <c r="H445" t="str">
        <f t="shared" si="46"/>
        <v/>
      </c>
      <c r="I445">
        <f t="shared" si="47"/>
        <v>0</v>
      </c>
      <c r="M445">
        <f t="shared" si="48"/>
        <v>0</v>
      </c>
      <c r="N445">
        <f t="shared" si="48"/>
        <v>0</v>
      </c>
    </row>
    <row r="446" spans="1:14" x14ac:dyDescent="0.25">
      <c r="A446">
        <f ca="1">IF($B$2=0,"",COUNTA($B$2:B446))</f>
        <v>445</v>
      </c>
      <c r="B446" s="3" t="str">
        <f t="shared" ca="1" si="45"/>
        <v/>
      </c>
      <c r="C446" s="3">
        <f t="shared" ca="1" si="49"/>
        <v>0</v>
      </c>
      <c r="G446" t="str">
        <f>IF(ISBLANK(K446),"",COUNTA($K$2:K446))</f>
        <v/>
      </c>
      <c r="H446" t="str">
        <f t="shared" si="46"/>
        <v/>
      </c>
      <c r="I446">
        <f t="shared" si="47"/>
        <v>0</v>
      </c>
      <c r="M446">
        <f t="shared" si="48"/>
        <v>0</v>
      </c>
      <c r="N446">
        <f t="shared" si="48"/>
        <v>0</v>
      </c>
    </row>
    <row r="447" spans="1:14" x14ac:dyDescent="0.25">
      <c r="A447">
        <f ca="1">IF($B$2=0,"",COUNTA($B$2:B447))</f>
        <v>446</v>
      </c>
      <c r="B447" s="3" t="str">
        <f t="shared" ca="1" si="45"/>
        <v/>
      </c>
      <c r="C447" s="3">
        <f t="shared" ca="1" si="49"/>
        <v>0</v>
      </c>
      <c r="G447" t="str">
        <f>IF(ISBLANK(K447),"",COUNTA($K$2:K447))</f>
        <v/>
      </c>
      <c r="H447" t="str">
        <f t="shared" si="46"/>
        <v/>
      </c>
      <c r="I447">
        <f t="shared" si="47"/>
        <v>0</v>
      </c>
      <c r="M447">
        <f t="shared" si="48"/>
        <v>0</v>
      </c>
      <c r="N447">
        <f t="shared" si="48"/>
        <v>0</v>
      </c>
    </row>
    <row r="448" spans="1:14" x14ac:dyDescent="0.25">
      <c r="A448">
        <f ca="1">IF($B$2=0,"",COUNTA($B$2:B448))</f>
        <v>447</v>
      </c>
      <c r="B448" s="3" t="str">
        <f t="shared" ca="1" si="45"/>
        <v/>
      </c>
      <c r="C448" s="3">
        <f t="shared" ca="1" si="49"/>
        <v>0</v>
      </c>
      <c r="G448" t="str">
        <f>IF(ISBLANK(K448),"",COUNTA($K$2:K448))</f>
        <v/>
      </c>
      <c r="H448" t="str">
        <f t="shared" si="46"/>
        <v/>
      </c>
      <c r="I448">
        <f t="shared" si="47"/>
        <v>0</v>
      </c>
      <c r="M448">
        <f t="shared" si="48"/>
        <v>0</v>
      </c>
      <c r="N448">
        <f t="shared" si="48"/>
        <v>0</v>
      </c>
    </row>
    <row r="449" spans="1:14" x14ac:dyDescent="0.25">
      <c r="A449">
        <f ca="1">IF($B$2=0,"",COUNTA($B$2:B449))</f>
        <v>448</v>
      </c>
      <c r="B449" s="3" t="str">
        <f t="shared" ca="1" si="45"/>
        <v/>
      </c>
      <c r="C449" s="3">
        <f t="shared" ca="1" si="49"/>
        <v>0</v>
      </c>
      <c r="G449" t="str">
        <f>IF(ISBLANK(K449),"",COUNTA($K$2:K449))</f>
        <v/>
      </c>
      <c r="H449" t="str">
        <f t="shared" si="46"/>
        <v/>
      </c>
      <c r="I449">
        <f t="shared" si="47"/>
        <v>0</v>
      </c>
      <c r="M449">
        <f t="shared" si="48"/>
        <v>0</v>
      </c>
      <c r="N449">
        <f t="shared" si="48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0">UPPER(OFFSET(F449,(ROW()-1)*1-1,0))</f>
        <v/>
      </c>
      <c r="C450" s="3">
        <f t="shared" ca="1" si="49"/>
        <v>0</v>
      </c>
      <c r="G450" t="str">
        <f>IF(ISBLANK(K450),"",COUNTA($K$2:K450))</f>
        <v/>
      </c>
      <c r="H450" t="str">
        <f t="shared" ref="H450:H513" si="51">IF(ISBLANK(K450),"",IF(ISNUMBER(SEARCH("+",K450)),LEFT(K450,SEARCH("+",K450,1)-1),LEFT(K450,SEARCH("-",K450,1)-1)))</f>
        <v/>
      </c>
      <c r="I450">
        <f t="shared" ref="I450:I513" si="52">IF(VALUE(M450)&gt;0,-20,IF(VALUE(M450)&gt;VALUE(N450),-20,M450))</f>
        <v>0</v>
      </c>
      <c r="M450">
        <f t="shared" ref="M450:N513" si="53">IF(ISBLANK(K450),0,IF(ISNUMBER(SEARCH("+",K450)),RIGHT(K450,LEN(K450)-SEARCH("+",K450,1)),RIGHT(K450,LEN(K450)-SEARCH("-",K450,1)+1)))</f>
        <v>0</v>
      </c>
      <c r="N450">
        <f t="shared" si="53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49"/>
        <v>0</v>
      </c>
      <c r="G451" t="str">
        <f>IF(ISBLANK(K451),"",COUNTA($K$2:K451))</f>
        <v/>
      </c>
      <c r="H451" t="str">
        <f t="shared" si="51"/>
        <v/>
      </c>
      <c r="I451">
        <f t="shared" si="52"/>
        <v>0</v>
      </c>
      <c r="M451">
        <f t="shared" si="53"/>
        <v>0</v>
      </c>
      <c r="N451">
        <f t="shared" si="53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49"/>
        <v>0</v>
      </c>
      <c r="G452" t="str">
        <f>IF(ISBLANK(K452),"",COUNTA($K$2:K452))</f>
        <v/>
      </c>
      <c r="H452" t="str">
        <f t="shared" si="51"/>
        <v/>
      </c>
      <c r="I452">
        <f t="shared" si="52"/>
        <v>0</v>
      </c>
      <c r="M452">
        <f t="shared" si="53"/>
        <v>0</v>
      </c>
      <c r="N452">
        <f t="shared" si="53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49"/>
        <v>0</v>
      </c>
      <c r="G453" t="str">
        <f>IF(ISBLANK(K453),"",COUNTA($K$2:K453))</f>
        <v/>
      </c>
      <c r="H453" t="str">
        <f t="shared" si="51"/>
        <v/>
      </c>
      <c r="I453">
        <f t="shared" si="52"/>
        <v>0</v>
      </c>
      <c r="M453">
        <f t="shared" si="53"/>
        <v>0</v>
      </c>
      <c r="N453">
        <f t="shared" si="53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49"/>
        <v>0</v>
      </c>
      <c r="G454" t="str">
        <f>IF(ISBLANK(K454),"",COUNTA($K$2:K454))</f>
        <v/>
      </c>
      <c r="H454" t="str">
        <f t="shared" si="51"/>
        <v/>
      </c>
      <c r="I454">
        <f t="shared" si="52"/>
        <v>0</v>
      </c>
      <c r="M454">
        <f t="shared" si="53"/>
        <v>0</v>
      </c>
      <c r="N454">
        <f t="shared" si="53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49"/>
        <v>0</v>
      </c>
      <c r="G455" t="str">
        <f>IF(ISBLANK(K455),"",COUNTA($K$2:K455))</f>
        <v/>
      </c>
      <c r="H455" t="str">
        <f t="shared" si="51"/>
        <v/>
      </c>
      <c r="I455">
        <f t="shared" si="52"/>
        <v>0</v>
      </c>
      <c r="M455">
        <f t="shared" si="53"/>
        <v>0</v>
      </c>
      <c r="N455">
        <f t="shared" si="53"/>
        <v>0</v>
      </c>
    </row>
    <row r="456" spans="1:14" x14ac:dyDescent="0.25">
      <c r="A456">
        <f ca="1">IF($B$2=0,"",COUNTA($B$2:B456))</f>
        <v>455</v>
      </c>
      <c r="B456" s="3" t="str">
        <f t="shared" ca="1" si="50"/>
        <v/>
      </c>
      <c r="C456" s="3">
        <f t="shared" ca="1" si="49"/>
        <v>0</v>
      </c>
      <c r="G456" t="str">
        <f>IF(ISBLANK(K456),"",COUNTA($K$2:K456))</f>
        <v/>
      </c>
      <c r="H456" t="str">
        <f t="shared" si="51"/>
        <v/>
      </c>
      <c r="I456">
        <f t="shared" si="52"/>
        <v>0</v>
      </c>
      <c r="M456">
        <f t="shared" si="53"/>
        <v>0</v>
      </c>
      <c r="N456">
        <f t="shared" si="53"/>
        <v>0</v>
      </c>
    </row>
    <row r="457" spans="1:14" x14ac:dyDescent="0.25">
      <c r="A457">
        <f ca="1">IF($B$2=0,"",COUNTA($B$2:B457))</f>
        <v>456</v>
      </c>
      <c r="B457" s="3" t="str">
        <f t="shared" ca="1" si="50"/>
        <v/>
      </c>
      <c r="C457" s="3">
        <f t="shared" ca="1" si="49"/>
        <v>0</v>
      </c>
      <c r="G457" t="str">
        <f>IF(ISBLANK(K457),"",COUNTA($K$2:K457))</f>
        <v/>
      </c>
      <c r="H457" t="str">
        <f t="shared" si="51"/>
        <v/>
      </c>
      <c r="I457">
        <f t="shared" si="52"/>
        <v>0</v>
      </c>
      <c r="M457">
        <f t="shared" si="53"/>
        <v>0</v>
      </c>
      <c r="N457">
        <f t="shared" si="53"/>
        <v>0</v>
      </c>
    </row>
    <row r="458" spans="1:14" x14ac:dyDescent="0.25">
      <c r="A458">
        <f ca="1">IF($B$2=0,"",COUNTA($B$2:B458))</f>
        <v>457</v>
      </c>
      <c r="B458" s="3" t="str">
        <f t="shared" ca="1" si="50"/>
        <v/>
      </c>
      <c r="C458" s="3">
        <f t="shared" ca="1" si="49"/>
        <v>0</v>
      </c>
      <c r="G458" t="str">
        <f>IF(ISBLANK(K458),"",COUNTA($K$2:K458))</f>
        <v/>
      </c>
      <c r="H458" t="str">
        <f t="shared" si="51"/>
        <v/>
      </c>
      <c r="I458">
        <f t="shared" si="52"/>
        <v>0</v>
      </c>
      <c r="M458">
        <f t="shared" si="53"/>
        <v>0</v>
      </c>
      <c r="N458">
        <f t="shared" si="53"/>
        <v>0</v>
      </c>
    </row>
    <row r="459" spans="1:14" x14ac:dyDescent="0.25">
      <c r="A459">
        <f ca="1">IF($B$2=0,"",COUNTA($B$2:B459))</f>
        <v>458</v>
      </c>
      <c r="B459" s="3" t="str">
        <f t="shared" ca="1" si="50"/>
        <v/>
      </c>
      <c r="C459" s="3">
        <f t="shared" ca="1" si="49"/>
        <v>0</v>
      </c>
      <c r="G459" t="str">
        <f>IF(ISBLANK(K459),"",COUNTA($K$2:K459))</f>
        <v/>
      </c>
      <c r="H459" t="str">
        <f t="shared" si="51"/>
        <v/>
      </c>
      <c r="I459">
        <f t="shared" si="52"/>
        <v>0</v>
      </c>
      <c r="M459">
        <f t="shared" si="53"/>
        <v>0</v>
      </c>
      <c r="N459">
        <f t="shared" si="53"/>
        <v>0</v>
      </c>
    </row>
    <row r="460" spans="1:14" x14ac:dyDescent="0.25">
      <c r="A460">
        <f ca="1">IF($B$2=0,"",COUNTA($B$2:B460))</f>
        <v>459</v>
      </c>
      <c r="B460" s="3" t="str">
        <f t="shared" ca="1" si="50"/>
        <v/>
      </c>
      <c r="C460" s="3">
        <f t="shared" ca="1" si="49"/>
        <v>0</v>
      </c>
      <c r="G460" t="str">
        <f>IF(ISBLANK(K460),"",COUNTA($K$2:K460))</f>
        <v/>
      </c>
      <c r="H460" t="str">
        <f t="shared" si="51"/>
        <v/>
      </c>
      <c r="I460">
        <f t="shared" si="52"/>
        <v>0</v>
      </c>
      <c r="M460">
        <f t="shared" si="53"/>
        <v>0</v>
      </c>
      <c r="N460">
        <f t="shared" si="53"/>
        <v>0</v>
      </c>
    </row>
    <row r="461" spans="1:14" x14ac:dyDescent="0.25">
      <c r="A461">
        <f ca="1">IF($B$2=0,"",COUNTA($B$2:B461))</f>
        <v>460</v>
      </c>
      <c r="B461" s="3" t="str">
        <f t="shared" ca="1" si="50"/>
        <v/>
      </c>
      <c r="C461" s="3">
        <f t="shared" ca="1" si="49"/>
        <v>0</v>
      </c>
      <c r="G461" t="str">
        <f>IF(ISBLANK(K461),"",COUNTA($K$2:K461))</f>
        <v/>
      </c>
      <c r="H461" t="str">
        <f t="shared" si="51"/>
        <v/>
      </c>
      <c r="I461">
        <f t="shared" si="52"/>
        <v>0</v>
      </c>
      <c r="M461">
        <f t="shared" si="53"/>
        <v>0</v>
      </c>
      <c r="N461">
        <f t="shared" si="53"/>
        <v>0</v>
      </c>
    </row>
    <row r="462" spans="1:14" x14ac:dyDescent="0.25">
      <c r="A462">
        <f ca="1">IF($B$2=0,"",COUNTA($B$2:B462))</f>
        <v>461</v>
      </c>
      <c r="B462" s="3" t="str">
        <f t="shared" ca="1" si="50"/>
        <v/>
      </c>
      <c r="C462" s="3">
        <f t="shared" ca="1" si="49"/>
        <v>0</v>
      </c>
      <c r="G462" t="str">
        <f>IF(ISBLANK(K462),"",COUNTA($K$2:K462))</f>
        <v/>
      </c>
      <c r="H462" t="str">
        <f t="shared" si="51"/>
        <v/>
      </c>
      <c r="I462">
        <f t="shared" si="52"/>
        <v>0</v>
      </c>
      <c r="M462">
        <f t="shared" si="53"/>
        <v>0</v>
      </c>
      <c r="N462">
        <f t="shared" si="53"/>
        <v>0</v>
      </c>
    </row>
    <row r="463" spans="1:14" x14ac:dyDescent="0.25">
      <c r="A463">
        <f ca="1">IF($B$2=0,"",COUNTA($B$2:B463))</f>
        <v>462</v>
      </c>
      <c r="B463" s="3" t="str">
        <f t="shared" ca="1" si="50"/>
        <v/>
      </c>
      <c r="C463" s="3">
        <f t="shared" ca="1" si="49"/>
        <v>0</v>
      </c>
      <c r="G463" t="str">
        <f>IF(ISBLANK(K463),"",COUNTA($K$2:K463))</f>
        <v/>
      </c>
      <c r="H463" t="str">
        <f t="shared" si="51"/>
        <v/>
      </c>
      <c r="I463">
        <f t="shared" si="52"/>
        <v>0</v>
      </c>
      <c r="M463">
        <f t="shared" si="53"/>
        <v>0</v>
      </c>
      <c r="N463">
        <f t="shared" si="53"/>
        <v>0</v>
      </c>
    </row>
    <row r="464" spans="1:14" x14ac:dyDescent="0.25">
      <c r="A464">
        <f ca="1">IF($B$2=0,"",COUNTA($B$2:B464))</f>
        <v>463</v>
      </c>
      <c r="B464" s="3" t="str">
        <f t="shared" ca="1" si="50"/>
        <v/>
      </c>
      <c r="C464" s="3">
        <f t="shared" ca="1" si="49"/>
        <v>0</v>
      </c>
      <c r="G464" t="str">
        <f>IF(ISBLANK(K464),"",COUNTA($K$2:K464))</f>
        <v/>
      </c>
      <c r="H464" t="str">
        <f t="shared" si="51"/>
        <v/>
      </c>
      <c r="I464">
        <f t="shared" si="52"/>
        <v>0</v>
      </c>
      <c r="M464">
        <f t="shared" si="53"/>
        <v>0</v>
      </c>
      <c r="N464">
        <f t="shared" si="53"/>
        <v>0</v>
      </c>
    </row>
    <row r="465" spans="1:14" x14ac:dyDescent="0.25">
      <c r="A465">
        <f ca="1">IF($B$2=0,"",COUNTA($B$2:B465))</f>
        <v>464</v>
      </c>
      <c r="B465" s="3" t="str">
        <f t="shared" ca="1" si="50"/>
        <v/>
      </c>
      <c r="C465" s="3">
        <f t="shared" ca="1" si="49"/>
        <v>0</v>
      </c>
      <c r="G465" t="str">
        <f>IF(ISBLANK(K465),"",COUNTA($K$2:K465))</f>
        <v/>
      </c>
      <c r="H465" t="str">
        <f t="shared" si="51"/>
        <v/>
      </c>
      <c r="I465">
        <f t="shared" si="52"/>
        <v>0</v>
      </c>
      <c r="M465">
        <f t="shared" si="53"/>
        <v>0</v>
      </c>
      <c r="N465">
        <f t="shared" si="53"/>
        <v>0</v>
      </c>
    </row>
    <row r="466" spans="1:14" x14ac:dyDescent="0.25">
      <c r="A466">
        <f ca="1">IF($B$2=0,"",COUNTA($B$2:B466))</f>
        <v>465</v>
      </c>
      <c r="B466" s="3" t="str">
        <f t="shared" ca="1" si="50"/>
        <v/>
      </c>
      <c r="C466" s="3">
        <f t="shared" ca="1" si="49"/>
        <v>0</v>
      </c>
      <c r="G466" t="str">
        <f>IF(ISBLANK(K466),"",COUNTA($K$2:K466))</f>
        <v/>
      </c>
      <c r="H466" t="str">
        <f t="shared" si="51"/>
        <v/>
      </c>
      <c r="I466">
        <f t="shared" si="52"/>
        <v>0</v>
      </c>
      <c r="M466">
        <f t="shared" si="53"/>
        <v>0</v>
      </c>
      <c r="N466">
        <f t="shared" si="53"/>
        <v>0</v>
      </c>
    </row>
    <row r="467" spans="1:14" x14ac:dyDescent="0.25">
      <c r="A467">
        <f ca="1">IF($B$2=0,"",COUNTA($B$2:B467))</f>
        <v>466</v>
      </c>
      <c r="B467" s="3" t="str">
        <f t="shared" ca="1" si="50"/>
        <v/>
      </c>
      <c r="C467" s="3">
        <f t="shared" ca="1" si="49"/>
        <v>0</v>
      </c>
      <c r="G467" t="str">
        <f>IF(ISBLANK(K467),"",COUNTA($K$2:K467))</f>
        <v/>
      </c>
      <c r="H467" t="str">
        <f t="shared" si="51"/>
        <v/>
      </c>
      <c r="I467">
        <f t="shared" si="52"/>
        <v>0</v>
      </c>
      <c r="M467">
        <f t="shared" si="53"/>
        <v>0</v>
      </c>
      <c r="N467">
        <f t="shared" si="53"/>
        <v>0</v>
      </c>
    </row>
    <row r="468" spans="1:14" x14ac:dyDescent="0.25">
      <c r="A468">
        <f ca="1">IF($B$2=0,"",COUNTA($B$2:B468))</f>
        <v>467</v>
      </c>
      <c r="B468" s="3" t="str">
        <f t="shared" ca="1" si="50"/>
        <v/>
      </c>
      <c r="C468" s="3">
        <f t="shared" ca="1" si="49"/>
        <v>0</v>
      </c>
      <c r="G468" t="str">
        <f>IF(ISBLANK(K468),"",COUNTA($K$2:K468))</f>
        <v/>
      </c>
      <c r="H468" t="str">
        <f t="shared" si="51"/>
        <v/>
      </c>
      <c r="I468">
        <f t="shared" si="52"/>
        <v>0</v>
      </c>
      <c r="M468">
        <f t="shared" si="53"/>
        <v>0</v>
      </c>
      <c r="N468">
        <f t="shared" si="53"/>
        <v>0</v>
      </c>
    </row>
    <row r="469" spans="1:14" x14ac:dyDescent="0.25">
      <c r="A469">
        <f ca="1">IF($B$2=0,"",COUNTA($B$2:B469))</f>
        <v>468</v>
      </c>
      <c r="B469" s="3" t="str">
        <f t="shared" ca="1" si="50"/>
        <v/>
      </c>
      <c r="C469" s="3">
        <f t="shared" ca="1" si="49"/>
        <v>0</v>
      </c>
      <c r="G469" t="str">
        <f>IF(ISBLANK(K469),"",COUNTA($K$2:K469))</f>
        <v/>
      </c>
      <c r="H469" t="str">
        <f t="shared" si="51"/>
        <v/>
      </c>
      <c r="I469">
        <f t="shared" si="52"/>
        <v>0</v>
      </c>
      <c r="M469">
        <f t="shared" si="53"/>
        <v>0</v>
      </c>
      <c r="N469">
        <f t="shared" si="53"/>
        <v>0</v>
      </c>
    </row>
    <row r="470" spans="1:14" x14ac:dyDescent="0.25">
      <c r="A470">
        <f ca="1">IF($B$2=0,"",COUNTA($B$2:B470))</f>
        <v>469</v>
      </c>
      <c r="B470" s="3" t="str">
        <f t="shared" ca="1" si="50"/>
        <v/>
      </c>
      <c r="C470" s="3">
        <f t="shared" ca="1" si="49"/>
        <v>0</v>
      </c>
      <c r="G470" t="str">
        <f>IF(ISBLANK(K470),"",COUNTA($K$2:K470))</f>
        <v/>
      </c>
      <c r="H470" t="str">
        <f t="shared" si="51"/>
        <v/>
      </c>
      <c r="I470">
        <f t="shared" si="52"/>
        <v>0</v>
      </c>
      <c r="M470">
        <f t="shared" si="53"/>
        <v>0</v>
      </c>
      <c r="N470">
        <f t="shared" si="53"/>
        <v>0</v>
      </c>
    </row>
    <row r="471" spans="1:14" x14ac:dyDescent="0.25">
      <c r="A471">
        <f ca="1">IF($B$2=0,"",COUNTA($B$2:B471))</f>
        <v>470</v>
      </c>
      <c r="B471" s="3" t="str">
        <f t="shared" ca="1" si="50"/>
        <v/>
      </c>
      <c r="C471" s="3">
        <f t="shared" ca="1" si="49"/>
        <v>0</v>
      </c>
      <c r="G471" t="str">
        <f>IF(ISBLANK(K471),"",COUNTA($K$2:K471))</f>
        <v/>
      </c>
      <c r="H471" t="str">
        <f t="shared" si="51"/>
        <v/>
      </c>
      <c r="I471">
        <f t="shared" si="52"/>
        <v>0</v>
      </c>
      <c r="M471">
        <f t="shared" si="53"/>
        <v>0</v>
      </c>
      <c r="N471">
        <f t="shared" si="53"/>
        <v>0</v>
      </c>
    </row>
    <row r="472" spans="1:14" x14ac:dyDescent="0.25">
      <c r="A472">
        <f ca="1">IF($B$2=0,"",COUNTA($B$2:B472))</f>
        <v>471</v>
      </c>
      <c r="B472" s="3" t="str">
        <f t="shared" ca="1" si="50"/>
        <v/>
      </c>
      <c r="C472" s="3">
        <f t="shared" ca="1" si="49"/>
        <v>0</v>
      </c>
      <c r="G472" t="str">
        <f>IF(ISBLANK(K472),"",COUNTA($K$2:K472))</f>
        <v/>
      </c>
      <c r="H472" t="str">
        <f t="shared" si="51"/>
        <v/>
      </c>
      <c r="I472">
        <f t="shared" si="52"/>
        <v>0</v>
      </c>
      <c r="M472">
        <f t="shared" si="53"/>
        <v>0</v>
      </c>
      <c r="N472">
        <f t="shared" si="53"/>
        <v>0</v>
      </c>
    </row>
    <row r="473" spans="1:14" x14ac:dyDescent="0.25">
      <c r="A473">
        <f ca="1">IF($B$2=0,"",COUNTA($B$2:B473))</f>
        <v>472</v>
      </c>
      <c r="B473" s="3" t="str">
        <f t="shared" ca="1" si="50"/>
        <v/>
      </c>
      <c r="C473" s="3">
        <f t="shared" ca="1" si="49"/>
        <v>0</v>
      </c>
      <c r="G473" t="str">
        <f>IF(ISBLANK(K473),"",COUNTA($K$2:K473))</f>
        <v/>
      </c>
      <c r="H473" t="str">
        <f t="shared" si="51"/>
        <v/>
      </c>
      <c r="I473">
        <f t="shared" si="52"/>
        <v>0</v>
      </c>
      <c r="M473">
        <f t="shared" si="53"/>
        <v>0</v>
      </c>
      <c r="N473">
        <f t="shared" si="53"/>
        <v>0</v>
      </c>
    </row>
    <row r="474" spans="1:14" x14ac:dyDescent="0.25">
      <c r="A474">
        <f ca="1">IF($B$2=0,"",COUNTA($B$2:B474))</f>
        <v>473</v>
      </c>
      <c r="B474" s="3" t="str">
        <f t="shared" ca="1" si="50"/>
        <v/>
      </c>
      <c r="C474" s="3">
        <f t="shared" ca="1" si="49"/>
        <v>0</v>
      </c>
      <c r="G474" t="str">
        <f>IF(ISBLANK(K474),"",COUNTA($K$2:K474))</f>
        <v/>
      </c>
      <c r="H474" t="str">
        <f t="shared" si="51"/>
        <v/>
      </c>
      <c r="I474">
        <f t="shared" si="52"/>
        <v>0</v>
      </c>
      <c r="M474">
        <f t="shared" si="53"/>
        <v>0</v>
      </c>
      <c r="N474">
        <f t="shared" si="53"/>
        <v>0</v>
      </c>
    </row>
    <row r="475" spans="1:14" x14ac:dyDescent="0.25">
      <c r="A475">
        <f ca="1">IF($B$2=0,"",COUNTA($B$2:B475))</f>
        <v>474</v>
      </c>
      <c r="B475" s="3" t="str">
        <f t="shared" ca="1" si="50"/>
        <v/>
      </c>
      <c r="C475" s="3">
        <f t="shared" ca="1" si="49"/>
        <v>0</v>
      </c>
      <c r="G475" t="str">
        <f>IF(ISBLANK(K475),"",COUNTA($K$2:K475))</f>
        <v/>
      </c>
      <c r="H475" t="str">
        <f t="shared" si="51"/>
        <v/>
      </c>
      <c r="I475">
        <f t="shared" si="52"/>
        <v>0</v>
      </c>
      <c r="M475">
        <f t="shared" si="53"/>
        <v>0</v>
      </c>
      <c r="N475">
        <f t="shared" si="53"/>
        <v>0</v>
      </c>
    </row>
    <row r="476" spans="1:14" x14ac:dyDescent="0.25">
      <c r="A476">
        <f ca="1">IF($B$2=0,"",COUNTA($B$2:B476))</f>
        <v>475</v>
      </c>
      <c r="B476" s="3" t="str">
        <f t="shared" ca="1" si="50"/>
        <v/>
      </c>
      <c r="C476" s="3">
        <f t="shared" ca="1" si="49"/>
        <v>0</v>
      </c>
      <c r="G476" t="str">
        <f>IF(ISBLANK(K476),"",COUNTA($K$2:K476))</f>
        <v/>
      </c>
      <c r="H476" t="str">
        <f t="shared" si="51"/>
        <v/>
      </c>
      <c r="I476">
        <f t="shared" si="52"/>
        <v>0</v>
      </c>
      <c r="M476">
        <f t="shared" si="53"/>
        <v>0</v>
      </c>
      <c r="N476">
        <f t="shared" si="53"/>
        <v>0</v>
      </c>
    </row>
    <row r="477" spans="1:14" x14ac:dyDescent="0.25">
      <c r="A477">
        <f ca="1">IF($B$2=0,"",COUNTA($B$2:B477))</f>
        <v>476</v>
      </c>
      <c r="B477" s="3" t="str">
        <f t="shared" ca="1" si="50"/>
        <v/>
      </c>
      <c r="C477" s="3">
        <f t="shared" ca="1" si="49"/>
        <v>0</v>
      </c>
      <c r="G477" t="str">
        <f>IF(ISBLANK(K477),"",COUNTA($K$2:K477))</f>
        <v/>
      </c>
      <c r="H477" t="str">
        <f t="shared" si="51"/>
        <v/>
      </c>
      <c r="I477">
        <f t="shared" si="52"/>
        <v>0</v>
      </c>
      <c r="M477">
        <f t="shared" si="53"/>
        <v>0</v>
      </c>
      <c r="N477">
        <f t="shared" si="53"/>
        <v>0</v>
      </c>
    </row>
    <row r="478" spans="1:14" x14ac:dyDescent="0.25">
      <c r="A478">
        <f ca="1">IF($B$2=0,"",COUNTA($B$2:B478))</f>
        <v>477</v>
      </c>
      <c r="B478" s="3" t="str">
        <f t="shared" ca="1" si="50"/>
        <v/>
      </c>
      <c r="C478" s="3">
        <f t="shared" ca="1" si="49"/>
        <v>0</v>
      </c>
      <c r="G478" t="str">
        <f>IF(ISBLANK(K478),"",COUNTA($K$2:K478))</f>
        <v/>
      </c>
      <c r="H478" t="str">
        <f t="shared" si="51"/>
        <v/>
      </c>
      <c r="I478">
        <f t="shared" si="52"/>
        <v>0</v>
      </c>
      <c r="M478">
        <f t="shared" si="53"/>
        <v>0</v>
      </c>
      <c r="N478">
        <f t="shared" si="53"/>
        <v>0</v>
      </c>
    </row>
    <row r="479" spans="1:14" x14ac:dyDescent="0.25">
      <c r="A479">
        <f ca="1">IF($B$2=0,"",COUNTA($B$2:B479))</f>
        <v>478</v>
      </c>
      <c r="B479" s="3" t="str">
        <f t="shared" ca="1" si="50"/>
        <v/>
      </c>
      <c r="C479" s="3">
        <f t="shared" ca="1" si="49"/>
        <v>0</v>
      </c>
      <c r="G479" t="str">
        <f>IF(ISBLANK(K479),"",COUNTA($K$2:K479))</f>
        <v/>
      </c>
      <c r="H479" t="str">
        <f t="shared" si="51"/>
        <v/>
      </c>
      <c r="I479">
        <f t="shared" si="52"/>
        <v>0</v>
      </c>
      <c r="M479">
        <f t="shared" si="53"/>
        <v>0</v>
      </c>
      <c r="N479">
        <f t="shared" si="53"/>
        <v>0</v>
      </c>
    </row>
    <row r="480" spans="1:14" x14ac:dyDescent="0.25">
      <c r="A480">
        <f ca="1">IF($B$2=0,"",COUNTA($B$2:B480))</f>
        <v>479</v>
      </c>
      <c r="B480" s="3" t="str">
        <f t="shared" ca="1" si="50"/>
        <v/>
      </c>
      <c r="C480" s="3">
        <f t="shared" ca="1" si="49"/>
        <v>0</v>
      </c>
      <c r="G480" t="str">
        <f>IF(ISBLANK(K480),"",COUNTA($K$2:K480))</f>
        <v/>
      </c>
      <c r="H480" t="str">
        <f t="shared" si="51"/>
        <v/>
      </c>
      <c r="I480">
        <f t="shared" si="52"/>
        <v>0</v>
      </c>
      <c r="M480">
        <f t="shared" si="53"/>
        <v>0</v>
      </c>
      <c r="N480">
        <f t="shared" si="53"/>
        <v>0</v>
      </c>
    </row>
    <row r="481" spans="1:14" x14ac:dyDescent="0.25">
      <c r="A481">
        <f ca="1">IF($B$2=0,"",COUNTA($B$2:B481))</f>
        <v>480</v>
      </c>
      <c r="B481" s="3" t="str">
        <f t="shared" ca="1" si="50"/>
        <v/>
      </c>
      <c r="C481" s="3">
        <f t="shared" ca="1" si="49"/>
        <v>0</v>
      </c>
      <c r="G481" t="str">
        <f>IF(ISBLANK(K481),"",COUNTA($K$2:K481))</f>
        <v/>
      </c>
      <c r="H481" t="str">
        <f t="shared" si="51"/>
        <v/>
      </c>
      <c r="I481">
        <f t="shared" si="52"/>
        <v>0</v>
      </c>
      <c r="M481">
        <f t="shared" si="53"/>
        <v>0</v>
      </c>
      <c r="N481">
        <f t="shared" si="53"/>
        <v>0</v>
      </c>
    </row>
    <row r="482" spans="1:14" x14ac:dyDescent="0.25">
      <c r="A482">
        <f ca="1">IF($B$2=0,"",COUNTA($B$2:B482))</f>
        <v>481</v>
      </c>
      <c r="B482" s="3" t="str">
        <f t="shared" ca="1" si="50"/>
        <v/>
      </c>
      <c r="C482" s="3">
        <f t="shared" ca="1" si="49"/>
        <v>0</v>
      </c>
      <c r="G482" t="str">
        <f>IF(ISBLANK(K482),"",COUNTA($K$2:K482))</f>
        <v/>
      </c>
      <c r="H482" t="str">
        <f t="shared" si="51"/>
        <v/>
      </c>
      <c r="I482">
        <f t="shared" si="52"/>
        <v>0</v>
      </c>
      <c r="M482">
        <f t="shared" si="53"/>
        <v>0</v>
      </c>
      <c r="N482">
        <f t="shared" si="53"/>
        <v>0</v>
      </c>
    </row>
    <row r="483" spans="1:14" x14ac:dyDescent="0.25">
      <c r="A483">
        <f ca="1">IF($B$2=0,"",COUNTA($B$2:B483))</f>
        <v>482</v>
      </c>
      <c r="B483" s="3" t="str">
        <f t="shared" ca="1" si="50"/>
        <v/>
      </c>
      <c r="C483" s="3">
        <f t="shared" ca="1" si="49"/>
        <v>0</v>
      </c>
      <c r="G483" t="str">
        <f>IF(ISBLANK(K483),"",COUNTA($K$2:K483))</f>
        <v/>
      </c>
      <c r="H483" t="str">
        <f t="shared" si="51"/>
        <v/>
      </c>
      <c r="I483">
        <f t="shared" si="52"/>
        <v>0</v>
      </c>
      <c r="M483">
        <f t="shared" si="53"/>
        <v>0</v>
      </c>
      <c r="N483">
        <f t="shared" si="53"/>
        <v>0</v>
      </c>
    </row>
    <row r="484" spans="1:14" x14ac:dyDescent="0.25">
      <c r="A484">
        <f ca="1">IF($B$2=0,"",COUNTA($B$2:B484))</f>
        <v>483</v>
      </c>
      <c r="B484" s="3" t="str">
        <f t="shared" ca="1" si="50"/>
        <v/>
      </c>
      <c r="C484" s="3">
        <f t="shared" ca="1" si="49"/>
        <v>0</v>
      </c>
      <c r="G484" t="str">
        <f>IF(ISBLANK(K484),"",COUNTA($K$2:K484))</f>
        <v/>
      </c>
      <c r="H484" t="str">
        <f t="shared" si="51"/>
        <v/>
      </c>
      <c r="I484">
        <f t="shared" si="52"/>
        <v>0</v>
      </c>
      <c r="M484">
        <f t="shared" si="53"/>
        <v>0</v>
      </c>
      <c r="N484">
        <f t="shared" si="53"/>
        <v>0</v>
      </c>
    </row>
    <row r="485" spans="1:14" x14ac:dyDescent="0.25">
      <c r="A485">
        <f ca="1">IF($B$2=0,"",COUNTA($B$2:B485))</f>
        <v>484</v>
      </c>
      <c r="B485" s="3" t="str">
        <f t="shared" ca="1" si="50"/>
        <v/>
      </c>
      <c r="C485" s="3">
        <f t="shared" ca="1" si="49"/>
        <v>0</v>
      </c>
      <c r="G485" t="str">
        <f>IF(ISBLANK(K485),"",COUNTA($K$2:K485))</f>
        <v/>
      </c>
      <c r="H485" t="str">
        <f t="shared" si="51"/>
        <v/>
      </c>
      <c r="I485">
        <f t="shared" si="52"/>
        <v>0</v>
      </c>
      <c r="M485">
        <f t="shared" si="53"/>
        <v>0</v>
      </c>
      <c r="N485">
        <f t="shared" si="53"/>
        <v>0</v>
      </c>
    </row>
    <row r="486" spans="1:14" x14ac:dyDescent="0.25">
      <c r="A486">
        <f ca="1">IF($B$2=0,"",COUNTA($B$2:B486))</f>
        <v>485</v>
      </c>
      <c r="B486" s="3" t="str">
        <f t="shared" ca="1" si="50"/>
        <v/>
      </c>
      <c r="C486" s="3">
        <f t="shared" ca="1" si="49"/>
        <v>0</v>
      </c>
      <c r="G486" t="str">
        <f>IF(ISBLANK(K486),"",COUNTA($K$2:K486))</f>
        <v/>
      </c>
      <c r="H486" t="str">
        <f t="shared" si="51"/>
        <v/>
      </c>
      <c r="I486">
        <f t="shared" si="52"/>
        <v>0</v>
      </c>
      <c r="M486">
        <f t="shared" si="53"/>
        <v>0</v>
      </c>
      <c r="N486">
        <f t="shared" si="53"/>
        <v>0</v>
      </c>
    </row>
    <row r="487" spans="1:14" x14ac:dyDescent="0.25">
      <c r="A487">
        <f ca="1">IF($B$2=0,"",COUNTA($B$2:B487))</f>
        <v>486</v>
      </c>
      <c r="B487" s="3" t="str">
        <f t="shared" ca="1" si="50"/>
        <v/>
      </c>
      <c r="C487" s="3">
        <f t="shared" ca="1" si="49"/>
        <v>0</v>
      </c>
      <c r="G487" t="str">
        <f>IF(ISBLANK(K487),"",COUNTA($K$2:K487))</f>
        <v/>
      </c>
      <c r="H487" t="str">
        <f t="shared" si="51"/>
        <v/>
      </c>
      <c r="I487">
        <f t="shared" si="52"/>
        <v>0</v>
      </c>
      <c r="M487">
        <f t="shared" si="53"/>
        <v>0</v>
      </c>
      <c r="N487">
        <f t="shared" si="53"/>
        <v>0</v>
      </c>
    </row>
    <row r="488" spans="1:14" x14ac:dyDescent="0.25">
      <c r="A488">
        <f ca="1">IF($B$2=0,"",COUNTA($B$2:B488))</f>
        <v>487</v>
      </c>
      <c r="B488" s="3" t="str">
        <f t="shared" ca="1" si="50"/>
        <v/>
      </c>
      <c r="C488" s="3">
        <f t="shared" ca="1" si="49"/>
        <v>0</v>
      </c>
      <c r="G488" t="str">
        <f>IF(ISBLANK(K488),"",COUNTA($K$2:K488))</f>
        <v/>
      </c>
      <c r="H488" t="str">
        <f t="shared" si="51"/>
        <v/>
      </c>
      <c r="I488">
        <f t="shared" si="52"/>
        <v>0</v>
      </c>
      <c r="M488">
        <f t="shared" si="53"/>
        <v>0</v>
      </c>
      <c r="N488">
        <f t="shared" si="53"/>
        <v>0</v>
      </c>
    </row>
    <row r="489" spans="1:14" x14ac:dyDescent="0.25">
      <c r="A489">
        <f ca="1">IF($B$2=0,"",COUNTA($B$2:B489))</f>
        <v>488</v>
      </c>
      <c r="B489" s="3" t="str">
        <f t="shared" ca="1" si="50"/>
        <v/>
      </c>
      <c r="C489" s="3">
        <f t="shared" ca="1" si="49"/>
        <v>0</v>
      </c>
      <c r="G489" t="str">
        <f>IF(ISBLANK(K489),"",COUNTA($K$2:K489))</f>
        <v/>
      </c>
      <c r="H489" t="str">
        <f t="shared" si="51"/>
        <v/>
      </c>
      <c r="I489">
        <f t="shared" si="52"/>
        <v>0</v>
      </c>
      <c r="M489">
        <f t="shared" si="53"/>
        <v>0</v>
      </c>
      <c r="N489">
        <f t="shared" si="53"/>
        <v>0</v>
      </c>
    </row>
    <row r="490" spans="1:14" x14ac:dyDescent="0.25">
      <c r="A490">
        <f ca="1">IF($B$2=0,"",COUNTA($B$2:B490))</f>
        <v>489</v>
      </c>
      <c r="B490" s="3" t="str">
        <f t="shared" ca="1" si="50"/>
        <v/>
      </c>
      <c r="C490" s="3">
        <f t="shared" ref="C490:C492" ca="1" si="54">OFFSET(F490,(ROW()-1)*1-1,0)</f>
        <v>0</v>
      </c>
      <c r="G490" t="str">
        <f>IF(ISBLANK(K490),"",COUNTA($K$2:K490))</f>
        <v/>
      </c>
      <c r="H490" t="str">
        <f t="shared" si="51"/>
        <v/>
      </c>
      <c r="I490">
        <f t="shared" si="52"/>
        <v>0</v>
      </c>
      <c r="M490">
        <f t="shared" si="53"/>
        <v>0</v>
      </c>
      <c r="N490">
        <f t="shared" si="53"/>
        <v>0</v>
      </c>
    </row>
    <row r="491" spans="1:14" x14ac:dyDescent="0.25">
      <c r="A491">
        <f ca="1">IF($B$2=0,"",COUNTA($B$2:B491))</f>
        <v>490</v>
      </c>
      <c r="B491" s="3" t="str">
        <f t="shared" ca="1" si="50"/>
        <v/>
      </c>
      <c r="C491" s="3">
        <f t="shared" ca="1" si="54"/>
        <v>0</v>
      </c>
      <c r="G491" t="str">
        <f>IF(ISBLANK(K491),"",COUNTA($K$2:K491))</f>
        <v/>
      </c>
      <c r="H491" t="str">
        <f t="shared" si="51"/>
        <v/>
      </c>
      <c r="I491">
        <f t="shared" si="52"/>
        <v>0</v>
      </c>
      <c r="M491">
        <f t="shared" si="53"/>
        <v>0</v>
      </c>
      <c r="N491">
        <f t="shared" si="53"/>
        <v>0</v>
      </c>
    </row>
    <row r="492" spans="1:14" x14ac:dyDescent="0.25">
      <c r="A492">
        <f ca="1">IF($B$2=0,"",COUNTA($B$2:B492))</f>
        <v>491</v>
      </c>
      <c r="B492" s="3" t="str">
        <f t="shared" ca="1" si="50"/>
        <v/>
      </c>
      <c r="C492" s="3">
        <f t="shared" ca="1" si="54"/>
        <v>0</v>
      </c>
      <c r="G492" t="str">
        <f>IF(ISBLANK(K492),"",COUNTA($K$2:K492))</f>
        <v/>
      </c>
      <c r="H492" t="str">
        <f t="shared" si="51"/>
        <v/>
      </c>
      <c r="I492">
        <f t="shared" si="52"/>
        <v>0</v>
      </c>
      <c r="M492">
        <f t="shared" si="53"/>
        <v>0</v>
      </c>
      <c r="N492">
        <f t="shared" si="53"/>
        <v>0</v>
      </c>
    </row>
    <row r="493" spans="1:14" x14ac:dyDescent="0.25">
      <c r="A493">
        <f ca="1">IF($B$2=0,"",COUNTA($B$2:B493))</f>
        <v>492</v>
      </c>
      <c r="B493" s="3" t="str">
        <f t="shared" ca="1" si="50"/>
        <v/>
      </c>
      <c r="C493" s="3">
        <f t="shared" ref="C493:C547" ca="1" si="55">OFFSET(F493,(ROW()-1)*1-1,0)</f>
        <v>0</v>
      </c>
      <c r="G493" t="str">
        <f>IF(ISBLANK(K493),"",COUNTA($K$2:K493))</f>
        <v/>
      </c>
      <c r="H493" t="str">
        <f t="shared" si="51"/>
        <v/>
      </c>
      <c r="I493">
        <f t="shared" si="52"/>
        <v>0</v>
      </c>
      <c r="M493">
        <f t="shared" si="53"/>
        <v>0</v>
      </c>
      <c r="N493">
        <f t="shared" si="53"/>
        <v>0</v>
      </c>
    </row>
    <row r="494" spans="1:14" x14ac:dyDescent="0.25">
      <c r="A494">
        <f ca="1">IF($B$2=0,"",COUNTA($B$2:B494))</f>
        <v>493</v>
      </c>
      <c r="B494" s="3" t="str">
        <f t="shared" ca="1" si="50"/>
        <v/>
      </c>
      <c r="C494" s="3">
        <f t="shared" ca="1" si="55"/>
        <v>0</v>
      </c>
      <c r="G494" t="str">
        <f>IF(ISBLANK(K494),"",COUNTA($K$2:K494))</f>
        <v/>
      </c>
      <c r="H494" t="str">
        <f t="shared" si="51"/>
        <v/>
      </c>
      <c r="I494">
        <f t="shared" si="52"/>
        <v>0</v>
      </c>
      <c r="M494">
        <f t="shared" si="53"/>
        <v>0</v>
      </c>
      <c r="N494">
        <f t="shared" si="53"/>
        <v>0</v>
      </c>
    </row>
    <row r="495" spans="1:14" x14ac:dyDescent="0.25">
      <c r="A495">
        <f ca="1">IF($B$2=0,"",COUNTA($B$2:B495))</f>
        <v>494</v>
      </c>
      <c r="B495" s="3" t="str">
        <f t="shared" ca="1" si="50"/>
        <v/>
      </c>
      <c r="C495" s="3">
        <f t="shared" ca="1" si="55"/>
        <v>0</v>
      </c>
      <c r="G495" t="str">
        <f>IF(ISBLANK(K495),"",COUNTA($K$2:K495))</f>
        <v/>
      </c>
      <c r="H495" t="str">
        <f t="shared" si="51"/>
        <v/>
      </c>
      <c r="I495">
        <f t="shared" si="52"/>
        <v>0</v>
      </c>
      <c r="M495">
        <f t="shared" si="53"/>
        <v>0</v>
      </c>
      <c r="N495">
        <f t="shared" si="53"/>
        <v>0</v>
      </c>
    </row>
    <row r="496" spans="1:14" x14ac:dyDescent="0.25">
      <c r="A496">
        <f ca="1">IF($B$2=0,"",COUNTA($B$2:B496))</f>
        <v>495</v>
      </c>
      <c r="B496" s="3" t="str">
        <f t="shared" ca="1" si="50"/>
        <v/>
      </c>
      <c r="C496" s="3">
        <f t="shared" ca="1" si="55"/>
        <v>0</v>
      </c>
      <c r="G496" t="str">
        <f>IF(ISBLANK(K496),"",COUNTA($K$2:K496))</f>
        <v/>
      </c>
      <c r="H496" t="str">
        <f t="shared" si="51"/>
        <v/>
      </c>
      <c r="I496">
        <f t="shared" si="52"/>
        <v>0</v>
      </c>
      <c r="M496">
        <f t="shared" si="53"/>
        <v>0</v>
      </c>
      <c r="N496">
        <f t="shared" si="53"/>
        <v>0</v>
      </c>
    </row>
    <row r="497" spans="1:14" x14ac:dyDescent="0.25">
      <c r="A497">
        <f ca="1">IF($B$2=0,"",COUNTA($B$2:B497))</f>
        <v>496</v>
      </c>
      <c r="B497" s="3" t="str">
        <f t="shared" ca="1" si="50"/>
        <v/>
      </c>
      <c r="C497" s="3">
        <f t="shared" ca="1" si="55"/>
        <v>0</v>
      </c>
      <c r="G497" t="str">
        <f>IF(ISBLANK(K497),"",COUNTA($K$2:K497))</f>
        <v/>
      </c>
      <c r="H497" t="str">
        <f t="shared" si="51"/>
        <v/>
      </c>
      <c r="I497">
        <f t="shared" si="52"/>
        <v>0</v>
      </c>
      <c r="M497">
        <f t="shared" si="53"/>
        <v>0</v>
      </c>
      <c r="N497">
        <f t="shared" si="53"/>
        <v>0</v>
      </c>
    </row>
    <row r="498" spans="1:14" x14ac:dyDescent="0.25">
      <c r="A498">
        <f ca="1">IF($B$2=0,"",COUNTA($B$2:B498))</f>
        <v>497</v>
      </c>
      <c r="B498" s="3" t="str">
        <f t="shared" ca="1" si="50"/>
        <v/>
      </c>
      <c r="C498" s="3">
        <f t="shared" ca="1" si="55"/>
        <v>0</v>
      </c>
      <c r="G498" t="str">
        <f>IF(ISBLANK(K498),"",COUNTA($K$2:K498))</f>
        <v/>
      </c>
      <c r="H498" t="str">
        <f t="shared" si="51"/>
        <v/>
      </c>
      <c r="I498">
        <f t="shared" si="52"/>
        <v>0</v>
      </c>
      <c r="M498">
        <f t="shared" si="53"/>
        <v>0</v>
      </c>
      <c r="N498">
        <f t="shared" si="53"/>
        <v>0</v>
      </c>
    </row>
    <row r="499" spans="1:14" x14ac:dyDescent="0.25">
      <c r="A499">
        <f ca="1">IF($B$2=0,"",COUNTA($B$2:B499))</f>
        <v>498</v>
      </c>
      <c r="B499" s="3" t="str">
        <f t="shared" ca="1" si="50"/>
        <v/>
      </c>
      <c r="C499" s="3">
        <f t="shared" ca="1" si="55"/>
        <v>0</v>
      </c>
      <c r="G499" t="str">
        <f>IF(ISBLANK(K499),"",COUNTA($K$2:K499))</f>
        <v/>
      </c>
      <c r="H499" t="str">
        <f t="shared" si="51"/>
        <v/>
      </c>
      <c r="I499">
        <f t="shared" si="52"/>
        <v>0</v>
      </c>
      <c r="M499">
        <f t="shared" si="53"/>
        <v>0</v>
      </c>
      <c r="N499">
        <f t="shared" si="53"/>
        <v>0</v>
      </c>
    </row>
    <row r="500" spans="1:14" x14ac:dyDescent="0.25">
      <c r="A500">
        <f ca="1">IF($B$2=0,"",COUNTA($B$2:B500))</f>
        <v>499</v>
      </c>
      <c r="B500" s="3" t="str">
        <f t="shared" ca="1" si="50"/>
        <v/>
      </c>
      <c r="C500" s="3">
        <f t="shared" ca="1" si="55"/>
        <v>0</v>
      </c>
      <c r="G500" t="str">
        <f>IF(ISBLANK(K500),"",COUNTA($K$2:K500))</f>
        <v/>
      </c>
      <c r="H500" t="str">
        <f t="shared" si="51"/>
        <v/>
      </c>
      <c r="I500">
        <f t="shared" si="52"/>
        <v>0</v>
      </c>
      <c r="M500">
        <f t="shared" si="53"/>
        <v>0</v>
      </c>
      <c r="N500">
        <f t="shared" si="53"/>
        <v>0</v>
      </c>
    </row>
    <row r="501" spans="1:14" x14ac:dyDescent="0.25">
      <c r="A501">
        <f ca="1">IF($B$2=0,"",COUNTA($B$2:B501))</f>
        <v>500</v>
      </c>
      <c r="B501" s="3" t="str">
        <f t="shared" ca="1" si="50"/>
        <v/>
      </c>
      <c r="C501" s="3">
        <f t="shared" ca="1" si="55"/>
        <v>0</v>
      </c>
      <c r="G501" t="str">
        <f>IF(ISBLANK(K501),"",COUNTA($K$2:K501))</f>
        <v/>
      </c>
      <c r="H501" t="str">
        <f t="shared" si="51"/>
        <v/>
      </c>
      <c r="I501">
        <f t="shared" si="52"/>
        <v>0</v>
      </c>
      <c r="M501">
        <f t="shared" si="53"/>
        <v>0</v>
      </c>
      <c r="N501">
        <f t="shared" si="53"/>
        <v>0</v>
      </c>
    </row>
    <row r="502" spans="1:14" x14ac:dyDescent="0.25">
      <c r="A502">
        <f ca="1">IF($B$2=0,"",COUNTA($B$2:B502))</f>
        <v>501</v>
      </c>
      <c r="B502" s="3" t="str">
        <f t="shared" ca="1" si="50"/>
        <v/>
      </c>
      <c r="C502" s="3">
        <f t="shared" ca="1" si="55"/>
        <v>0</v>
      </c>
      <c r="G502" t="str">
        <f>IF(ISBLANK(K502),"",COUNTA($K$2:K502))</f>
        <v/>
      </c>
      <c r="H502" t="str">
        <f t="shared" si="51"/>
        <v/>
      </c>
      <c r="I502">
        <f t="shared" si="52"/>
        <v>0</v>
      </c>
      <c r="M502">
        <f t="shared" si="53"/>
        <v>0</v>
      </c>
      <c r="N502">
        <f t="shared" si="53"/>
        <v>0</v>
      </c>
    </row>
    <row r="503" spans="1:14" x14ac:dyDescent="0.25">
      <c r="A503">
        <f ca="1">IF($B$2=0,"",COUNTA($B$2:B503))</f>
        <v>502</v>
      </c>
      <c r="B503" s="3" t="str">
        <f t="shared" ca="1" si="50"/>
        <v/>
      </c>
      <c r="C503" s="3">
        <f t="shared" ca="1" si="55"/>
        <v>0</v>
      </c>
      <c r="G503" t="str">
        <f>IF(ISBLANK(K503),"",COUNTA($K$2:K503))</f>
        <v/>
      </c>
      <c r="H503" t="str">
        <f t="shared" si="51"/>
        <v/>
      </c>
      <c r="I503">
        <f t="shared" si="52"/>
        <v>0</v>
      </c>
      <c r="M503">
        <f t="shared" si="53"/>
        <v>0</v>
      </c>
      <c r="N503">
        <f t="shared" si="53"/>
        <v>0</v>
      </c>
    </row>
    <row r="504" spans="1:14" x14ac:dyDescent="0.25">
      <c r="A504">
        <f ca="1">IF($B$2=0,"",COUNTA($B$2:B504))</f>
        <v>503</v>
      </c>
      <c r="B504" s="3" t="str">
        <f t="shared" ca="1" si="50"/>
        <v/>
      </c>
      <c r="C504" s="3">
        <f t="shared" ca="1" si="55"/>
        <v>0</v>
      </c>
      <c r="G504" t="str">
        <f>IF(ISBLANK(K504),"",COUNTA($K$2:K504))</f>
        <v/>
      </c>
      <c r="H504" t="str">
        <f t="shared" si="51"/>
        <v/>
      </c>
      <c r="I504">
        <f t="shared" si="52"/>
        <v>0</v>
      </c>
      <c r="M504">
        <f t="shared" si="53"/>
        <v>0</v>
      </c>
      <c r="N504">
        <f t="shared" si="53"/>
        <v>0</v>
      </c>
    </row>
    <row r="505" spans="1:14" x14ac:dyDescent="0.25">
      <c r="A505">
        <f ca="1">IF($B$2=0,"",COUNTA($B$2:B505))</f>
        <v>504</v>
      </c>
      <c r="B505" s="3" t="str">
        <f t="shared" ca="1" si="50"/>
        <v/>
      </c>
      <c r="C505" s="3">
        <f t="shared" ca="1" si="55"/>
        <v>0</v>
      </c>
      <c r="G505" t="str">
        <f>IF(ISBLANK(K505),"",COUNTA($K$2:K505))</f>
        <v/>
      </c>
      <c r="H505" t="str">
        <f t="shared" si="51"/>
        <v/>
      </c>
      <c r="I505">
        <f t="shared" si="52"/>
        <v>0</v>
      </c>
      <c r="M505">
        <f t="shared" si="53"/>
        <v>0</v>
      </c>
      <c r="N505">
        <f t="shared" si="53"/>
        <v>0</v>
      </c>
    </row>
    <row r="506" spans="1:14" x14ac:dyDescent="0.25">
      <c r="A506">
        <f ca="1">IF($B$2=0,"",COUNTA($B$2:B506))</f>
        <v>505</v>
      </c>
      <c r="B506" s="3" t="str">
        <f t="shared" ca="1" si="50"/>
        <v/>
      </c>
      <c r="C506" s="3">
        <f t="shared" ca="1" si="55"/>
        <v>0</v>
      </c>
      <c r="G506" t="str">
        <f>IF(ISBLANK(K506),"",COUNTA($K$2:K506))</f>
        <v/>
      </c>
      <c r="H506" t="str">
        <f t="shared" si="51"/>
        <v/>
      </c>
      <c r="I506">
        <f t="shared" si="52"/>
        <v>0</v>
      </c>
      <c r="M506">
        <f t="shared" si="53"/>
        <v>0</v>
      </c>
      <c r="N506">
        <f t="shared" si="53"/>
        <v>0</v>
      </c>
    </row>
    <row r="507" spans="1:14" x14ac:dyDescent="0.25">
      <c r="A507">
        <f ca="1">IF($B$2=0,"",COUNTA($B$2:B507))</f>
        <v>506</v>
      </c>
      <c r="B507" s="3" t="str">
        <f t="shared" ca="1" si="50"/>
        <v/>
      </c>
      <c r="C507" s="3">
        <f t="shared" ca="1" si="55"/>
        <v>0</v>
      </c>
      <c r="G507" t="str">
        <f>IF(ISBLANK(K507),"",COUNTA($K$2:K507))</f>
        <v/>
      </c>
      <c r="H507" t="str">
        <f t="shared" si="51"/>
        <v/>
      </c>
      <c r="I507">
        <f t="shared" si="52"/>
        <v>0</v>
      </c>
      <c r="M507">
        <f t="shared" si="53"/>
        <v>0</v>
      </c>
      <c r="N507">
        <f t="shared" si="53"/>
        <v>0</v>
      </c>
    </row>
    <row r="508" spans="1:14" x14ac:dyDescent="0.25">
      <c r="A508">
        <f ca="1">IF($B$2=0,"",COUNTA($B$2:B508))</f>
        <v>507</v>
      </c>
      <c r="B508" s="3" t="str">
        <f t="shared" ca="1" si="50"/>
        <v/>
      </c>
      <c r="C508" s="3">
        <f t="shared" ca="1" si="55"/>
        <v>0</v>
      </c>
      <c r="G508" t="str">
        <f>IF(ISBLANK(K508),"",COUNTA($K$2:K508))</f>
        <v/>
      </c>
      <c r="H508" t="str">
        <f t="shared" si="51"/>
        <v/>
      </c>
      <c r="I508">
        <f t="shared" si="52"/>
        <v>0</v>
      </c>
      <c r="M508">
        <f t="shared" si="53"/>
        <v>0</v>
      </c>
      <c r="N508">
        <f t="shared" si="53"/>
        <v>0</v>
      </c>
    </row>
    <row r="509" spans="1:14" x14ac:dyDescent="0.25">
      <c r="A509">
        <f ca="1">IF($B$2=0,"",COUNTA($B$2:B509))</f>
        <v>508</v>
      </c>
      <c r="B509" s="3" t="str">
        <f t="shared" ca="1" si="50"/>
        <v/>
      </c>
      <c r="C509" s="3">
        <f t="shared" ca="1" si="55"/>
        <v>0</v>
      </c>
      <c r="G509" t="str">
        <f>IF(ISBLANK(K509),"",COUNTA($K$2:K509))</f>
        <v/>
      </c>
      <c r="H509" t="str">
        <f t="shared" si="51"/>
        <v/>
      </c>
      <c r="I509">
        <f t="shared" si="52"/>
        <v>0</v>
      </c>
      <c r="M509">
        <f t="shared" si="53"/>
        <v>0</v>
      </c>
      <c r="N509">
        <f t="shared" si="53"/>
        <v>0</v>
      </c>
    </row>
    <row r="510" spans="1:14" x14ac:dyDescent="0.25">
      <c r="A510">
        <f ca="1">IF($B$2=0,"",COUNTA($B$2:B510))</f>
        <v>509</v>
      </c>
      <c r="B510" s="3" t="str">
        <f t="shared" ca="1" si="50"/>
        <v/>
      </c>
      <c r="C510" s="3">
        <f t="shared" ca="1" si="55"/>
        <v>0</v>
      </c>
      <c r="G510" t="str">
        <f>IF(ISBLANK(K510),"",COUNTA($K$2:K510))</f>
        <v/>
      </c>
      <c r="H510" t="str">
        <f t="shared" si="51"/>
        <v/>
      </c>
      <c r="I510">
        <f t="shared" si="52"/>
        <v>0</v>
      </c>
      <c r="M510">
        <f t="shared" si="53"/>
        <v>0</v>
      </c>
      <c r="N510">
        <f t="shared" si="53"/>
        <v>0</v>
      </c>
    </row>
    <row r="511" spans="1:14" x14ac:dyDescent="0.25">
      <c r="A511">
        <f ca="1">IF($B$2=0,"",COUNTA($B$2:B511))</f>
        <v>510</v>
      </c>
      <c r="B511" s="3" t="str">
        <f t="shared" ca="1" si="50"/>
        <v/>
      </c>
      <c r="C511" s="3">
        <f t="shared" ca="1" si="55"/>
        <v>0</v>
      </c>
      <c r="G511" t="str">
        <f>IF(ISBLANK(K511),"",COUNTA($K$2:K511))</f>
        <v/>
      </c>
      <c r="H511" t="str">
        <f t="shared" si="51"/>
        <v/>
      </c>
      <c r="I511">
        <f t="shared" si="52"/>
        <v>0</v>
      </c>
      <c r="M511">
        <f t="shared" si="53"/>
        <v>0</v>
      </c>
      <c r="N511">
        <f t="shared" si="53"/>
        <v>0</v>
      </c>
    </row>
    <row r="512" spans="1:14" x14ac:dyDescent="0.25">
      <c r="A512">
        <f ca="1">IF($B$2=0,"",COUNTA($B$2:B512))</f>
        <v>511</v>
      </c>
      <c r="B512" s="3" t="str">
        <f t="shared" ca="1" si="50"/>
        <v/>
      </c>
      <c r="C512" s="3">
        <f t="shared" ca="1" si="55"/>
        <v>0</v>
      </c>
      <c r="G512" t="str">
        <f>IF(ISBLANK(K512),"",COUNTA($K$2:K512))</f>
        <v/>
      </c>
      <c r="H512" t="str">
        <f t="shared" si="51"/>
        <v/>
      </c>
      <c r="I512">
        <f t="shared" si="52"/>
        <v>0</v>
      </c>
      <c r="M512">
        <f t="shared" si="53"/>
        <v>0</v>
      </c>
      <c r="N512">
        <f t="shared" si="53"/>
        <v>0</v>
      </c>
    </row>
    <row r="513" spans="1:14" x14ac:dyDescent="0.25">
      <c r="A513">
        <f ca="1">IF($B$2=0,"",COUNTA($B$2:B513))</f>
        <v>512</v>
      </c>
      <c r="B513" s="3" t="str">
        <f t="shared" ca="1" si="50"/>
        <v/>
      </c>
      <c r="C513" s="3">
        <f t="shared" ca="1" si="55"/>
        <v>0</v>
      </c>
      <c r="G513" t="str">
        <f>IF(ISBLANK(K513),"",COUNTA($K$2:K513))</f>
        <v/>
      </c>
      <c r="H513" t="str">
        <f t="shared" si="51"/>
        <v/>
      </c>
      <c r="I513">
        <f t="shared" si="52"/>
        <v>0</v>
      </c>
      <c r="M513">
        <f t="shared" si="53"/>
        <v>0</v>
      </c>
      <c r="N513">
        <f t="shared" si="53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56">UPPER(OFFSET(F513,(ROW()-1)*1-1,0))</f>
        <v/>
      </c>
      <c r="C514" s="3">
        <f t="shared" ca="1" si="55"/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6"/>
        <v/>
      </c>
      <c r="C515" s="3">
        <f t="shared" ca="1" si="55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6"/>
        <v/>
      </c>
      <c r="C516" s="3">
        <f t="shared" ca="1" si="55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6"/>
        <v/>
      </c>
      <c r="C517" s="3">
        <f t="shared" ca="1" si="55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6"/>
        <v/>
      </c>
      <c r="C518" s="3">
        <f t="shared" ca="1" si="55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6"/>
        <v/>
      </c>
      <c r="C519" s="3">
        <f t="shared" ca="1" si="55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ca="1" si="56"/>
        <v/>
      </c>
      <c r="C520" s="3">
        <f t="shared" ca="1" si="55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56"/>
        <v/>
      </c>
      <c r="C521" s="3">
        <f t="shared" ca="1" si="55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56"/>
        <v/>
      </c>
      <c r="C522" s="3">
        <f t="shared" ca="1" si="55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56"/>
        <v/>
      </c>
      <c r="C523" s="3">
        <f t="shared" ca="1" si="55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56"/>
        <v/>
      </c>
      <c r="C524" s="3">
        <f t="shared" ca="1" si="55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56"/>
        <v/>
      </c>
      <c r="C525" s="3">
        <f t="shared" ca="1" si="55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56"/>
        <v/>
      </c>
      <c r="C526" s="3">
        <f t="shared" ca="1" si="55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56"/>
        <v/>
      </c>
      <c r="C527" s="3">
        <f t="shared" ca="1" si="55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56"/>
        <v/>
      </c>
      <c r="C528" s="3">
        <f t="shared" ca="1" si="55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56"/>
        <v/>
      </c>
      <c r="C529" s="3">
        <f t="shared" ca="1" si="55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56"/>
        <v/>
      </c>
      <c r="C530" s="3">
        <f t="shared" ca="1" si="55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56"/>
        <v/>
      </c>
      <c r="C531" s="3">
        <f t="shared" ca="1" si="55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56"/>
        <v/>
      </c>
      <c r="C532" s="3">
        <f t="shared" ca="1" si="55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56"/>
        <v/>
      </c>
      <c r="C533" s="3">
        <f t="shared" ca="1" si="55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56"/>
        <v/>
      </c>
      <c r="C534" s="3">
        <f t="shared" ca="1" si="55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56"/>
        <v/>
      </c>
      <c r="C535" s="3">
        <f t="shared" ca="1" si="55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56"/>
        <v/>
      </c>
      <c r="C536" s="3">
        <f t="shared" ca="1" si="55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56"/>
        <v/>
      </c>
      <c r="C537" s="3">
        <f t="shared" ca="1" si="55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56"/>
        <v/>
      </c>
      <c r="C538" s="3">
        <f t="shared" ca="1" si="55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56"/>
        <v/>
      </c>
      <c r="C539" s="3">
        <f t="shared" ca="1" si="55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56"/>
        <v/>
      </c>
      <c r="C540" s="3">
        <f t="shared" ca="1" si="55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56"/>
        <v/>
      </c>
      <c r="C541" s="3">
        <f t="shared" ca="1" si="55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56"/>
        <v/>
      </c>
      <c r="C542" s="3">
        <f t="shared" ca="1" si="55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56"/>
        <v/>
      </c>
      <c r="C543" s="3">
        <f t="shared" ca="1" si="55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56"/>
        <v/>
      </c>
      <c r="C544" s="3">
        <f t="shared" ca="1" si="55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56"/>
        <v/>
      </c>
      <c r="C545" s="3">
        <f t="shared" ca="1" si="55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56"/>
        <v/>
      </c>
      <c r="C546" s="3">
        <f t="shared" ca="1" si="55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56"/>
        <v/>
      </c>
      <c r="C547" s="3">
        <f t="shared" ca="1" si="55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56"/>
        <v/>
      </c>
      <c r="C548" s="3">
        <f t="shared" ref="C548:C611" ca="1" si="60">OFFSET(F548,(ROW()-1)*1-1,0)</f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56"/>
        <v/>
      </c>
      <c r="C549" s="3">
        <f t="shared" ca="1" si="60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56"/>
        <v/>
      </c>
      <c r="C550" s="3">
        <f t="shared" ca="1" si="60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56"/>
        <v/>
      </c>
      <c r="C551" s="3">
        <f t="shared" ca="1" si="60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56"/>
        <v/>
      </c>
      <c r="C552" s="3">
        <f t="shared" ca="1" si="60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56"/>
        <v/>
      </c>
      <c r="C553" s="3">
        <f t="shared" ca="1" si="60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56"/>
        <v/>
      </c>
      <c r="C554" s="3">
        <f t="shared" ca="1" si="60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56"/>
        <v/>
      </c>
      <c r="C555" s="3">
        <f t="shared" ca="1" si="60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56"/>
        <v/>
      </c>
      <c r="C556" s="3">
        <f t="shared" ca="1" si="60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56"/>
        <v/>
      </c>
      <c r="C557" s="3">
        <f t="shared" ca="1" si="60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56"/>
        <v/>
      </c>
      <c r="C558" s="3">
        <f t="shared" ca="1" si="60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56"/>
        <v/>
      </c>
      <c r="C559" s="3">
        <f t="shared" ca="1" si="60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56"/>
        <v/>
      </c>
      <c r="C560" s="3">
        <f t="shared" ca="1" si="60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56"/>
        <v/>
      </c>
      <c r="C561" s="3">
        <f t="shared" ca="1" si="60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56"/>
        <v/>
      </c>
      <c r="C562" s="3">
        <f t="shared" ca="1" si="60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56"/>
        <v/>
      </c>
      <c r="C563" s="3">
        <f t="shared" ca="1" si="60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56"/>
        <v/>
      </c>
      <c r="C564" s="3">
        <f t="shared" ca="1" si="60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56"/>
        <v/>
      </c>
      <c r="C565" s="3">
        <f t="shared" ca="1" si="60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56"/>
        <v/>
      </c>
      <c r="C566" s="3">
        <f t="shared" ca="1" si="60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56"/>
        <v/>
      </c>
      <c r="C567" s="3">
        <f t="shared" ca="1" si="60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56"/>
        <v/>
      </c>
      <c r="C568" s="3">
        <f t="shared" ca="1" si="60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56"/>
        <v/>
      </c>
      <c r="C569" s="3">
        <f t="shared" ca="1" si="60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56"/>
        <v/>
      </c>
      <c r="C570" s="3">
        <f t="shared" ca="1" si="60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56"/>
        <v/>
      </c>
      <c r="C571" s="3">
        <f t="shared" ca="1" si="60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56"/>
        <v/>
      </c>
      <c r="C572" s="3">
        <f t="shared" ca="1" si="60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56"/>
        <v/>
      </c>
      <c r="C573" s="3">
        <f t="shared" ca="1" si="60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56"/>
        <v/>
      </c>
      <c r="C574" s="3">
        <f t="shared" ca="1" si="60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56"/>
        <v/>
      </c>
      <c r="C575" s="3">
        <f t="shared" ca="1" si="60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56"/>
        <v/>
      </c>
      <c r="C576" s="3">
        <f t="shared" ca="1" si="60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56"/>
        <v/>
      </c>
      <c r="C577" s="3">
        <f t="shared" ca="1" si="60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61">UPPER(OFFSET(F577,(ROW()-1)*1-1,0))</f>
        <v/>
      </c>
      <c r="C578" s="3">
        <f t="shared" ca="1" si="60"/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1"/>
        <v/>
      </c>
      <c r="C579" s="3">
        <f t="shared" ca="1" si="60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1"/>
        <v/>
      </c>
      <c r="C580" s="3">
        <f t="shared" ca="1" si="60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1"/>
        <v/>
      </c>
      <c r="C581" s="3">
        <f t="shared" ca="1" si="60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1"/>
        <v/>
      </c>
      <c r="C582" s="3">
        <f t="shared" ca="1" si="60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1"/>
        <v/>
      </c>
      <c r="C583" s="3">
        <f t="shared" ca="1" si="60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ca="1" si="61"/>
        <v/>
      </c>
      <c r="C584" s="3">
        <f t="shared" ca="1" si="60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1"/>
        <v/>
      </c>
      <c r="C585" s="3">
        <f t="shared" ca="1" si="60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1"/>
        <v/>
      </c>
      <c r="C586" s="3">
        <f t="shared" ca="1" si="60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1"/>
        <v/>
      </c>
      <c r="C587" s="3">
        <f t="shared" ca="1" si="60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1"/>
        <v/>
      </c>
      <c r="C588" s="3">
        <f t="shared" ca="1" si="60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1"/>
        <v/>
      </c>
      <c r="C589" s="3">
        <f t="shared" ca="1" si="60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1"/>
        <v/>
      </c>
      <c r="C590" s="3">
        <f t="shared" ca="1" si="60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1"/>
        <v/>
      </c>
      <c r="C591" s="3">
        <f t="shared" ca="1" si="60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1"/>
        <v/>
      </c>
      <c r="C592" s="3">
        <f t="shared" ca="1" si="60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1"/>
        <v/>
      </c>
      <c r="C593" s="3">
        <f t="shared" ca="1" si="60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1"/>
        <v/>
      </c>
      <c r="C594" s="3">
        <f t="shared" ca="1" si="60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1"/>
        <v/>
      </c>
      <c r="C595" s="3">
        <f t="shared" ca="1" si="60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1"/>
        <v/>
      </c>
      <c r="C596" s="3">
        <f t="shared" ca="1" si="60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1"/>
        <v/>
      </c>
      <c r="C597" s="3">
        <f t="shared" ca="1" si="60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1"/>
        <v/>
      </c>
      <c r="C598" s="3">
        <f t="shared" ca="1" si="60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1"/>
        <v/>
      </c>
      <c r="C599" s="3">
        <f t="shared" ca="1" si="60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1"/>
        <v/>
      </c>
      <c r="C600" s="3">
        <f t="shared" ca="1" si="60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1"/>
        <v/>
      </c>
      <c r="C601" s="3">
        <f t="shared" ca="1" si="60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1"/>
        <v/>
      </c>
      <c r="C602" s="3">
        <f t="shared" ca="1" si="60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1"/>
        <v/>
      </c>
      <c r="C603" s="3">
        <f t="shared" ca="1" si="60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1"/>
        <v/>
      </c>
      <c r="C604" s="3">
        <f t="shared" ca="1" si="60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1"/>
        <v/>
      </c>
      <c r="C605" s="3">
        <f t="shared" ca="1" si="60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1"/>
        <v/>
      </c>
      <c r="C606" s="3">
        <f t="shared" ca="1" si="60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1"/>
        <v/>
      </c>
      <c r="C607" s="3">
        <f t="shared" ca="1" si="60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1"/>
        <v/>
      </c>
      <c r="C608" s="3">
        <f t="shared" ca="1" si="60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1"/>
        <v/>
      </c>
      <c r="C609" s="3">
        <f t="shared" ca="1" si="60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1"/>
        <v/>
      </c>
      <c r="C610" s="3">
        <f t="shared" ca="1" si="60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1"/>
        <v/>
      </c>
      <c r="C611" s="3">
        <f t="shared" ca="1" si="60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1"/>
        <v/>
      </c>
      <c r="C612" s="3">
        <f t="shared" ref="C612:C675" ca="1" si="65">OFFSET(F612,(ROW()-1)*1-1,0)</f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1"/>
        <v/>
      </c>
      <c r="C613" s="3">
        <f t="shared" ca="1" si="65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1"/>
        <v/>
      </c>
      <c r="C614" s="3">
        <f t="shared" ca="1" si="65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1"/>
        <v/>
      </c>
      <c r="C615" s="3">
        <f t="shared" ca="1" si="65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1"/>
        <v/>
      </c>
      <c r="C616" s="3">
        <f t="shared" ca="1" si="65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1"/>
        <v/>
      </c>
      <c r="C617" s="3">
        <f t="shared" ca="1" si="65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1"/>
        <v/>
      </c>
      <c r="C618" s="3">
        <f t="shared" ca="1" si="65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1"/>
        <v/>
      </c>
      <c r="C619" s="3">
        <f t="shared" ca="1" si="65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1"/>
        <v/>
      </c>
      <c r="C620" s="3">
        <f t="shared" ca="1" si="65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1"/>
        <v/>
      </c>
      <c r="C621" s="3">
        <f t="shared" ca="1" si="65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1"/>
        <v/>
      </c>
      <c r="C622" s="3">
        <f t="shared" ca="1" si="65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1"/>
        <v/>
      </c>
      <c r="C623" s="3">
        <f t="shared" ca="1" si="65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1"/>
        <v/>
      </c>
      <c r="C624" s="3">
        <f t="shared" ca="1" si="65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1"/>
        <v/>
      </c>
      <c r="C625" s="3">
        <f t="shared" ca="1" si="65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1"/>
        <v/>
      </c>
      <c r="C626" s="3">
        <f t="shared" ca="1" si="65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1"/>
        <v/>
      </c>
      <c r="C627" s="3">
        <f t="shared" ca="1" si="65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1"/>
        <v/>
      </c>
      <c r="C628" s="3">
        <f t="shared" ca="1" si="65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1"/>
        <v/>
      </c>
      <c r="C629" s="3">
        <f t="shared" ca="1" si="65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1"/>
        <v/>
      </c>
      <c r="C630" s="3">
        <f t="shared" ca="1" si="65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1"/>
        <v/>
      </c>
      <c r="C631" s="3">
        <f t="shared" ca="1" si="65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1"/>
        <v/>
      </c>
      <c r="C632" s="3">
        <f t="shared" ca="1" si="65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1"/>
        <v/>
      </c>
      <c r="C633" s="3">
        <f t="shared" ca="1" si="65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1"/>
        <v/>
      </c>
      <c r="C634" s="3">
        <f t="shared" ca="1" si="65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1"/>
        <v/>
      </c>
      <c r="C635" s="3">
        <f t="shared" ca="1" si="65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1"/>
        <v/>
      </c>
      <c r="C636" s="3">
        <f t="shared" ca="1" si="65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1"/>
        <v/>
      </c>
      <c r="C637" s="3">
        <f t="shared" ca="1" si="65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1"/>
        <v/>
      </c>
      <c r="C638" s="3">
        <f t="shared" ca="1" si="65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1"/>
        <v/>
      </c>
      <c r="C639" s="3">
        <f t="shared" ca="1" si="65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1"/>
        <v/>
      </c>
      <c r="C640" s="3">
        <f t="shared" ca="1" si="65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1"/>
        <v/>
      </c>
      <c r="C641" s="3">
        <f t="shared" ca="1" si="65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66">UPPER(OFFSET(F641,(ROW()-1)*1-1,0))</f>
        <v/>
      </c>
      <c r="C642" s="3">
        <f t="shared" ca="1" si="65"/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6"/>
        <v/>
      </c>
      <c r="C643" s="3">
        <f t="shared" ca="1" si="65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6"/>
        <v/>
      </c>
      <c r="C644" s="3">
        <f t="shared" ca="1" si="65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6"/>
        <v/>
      </c>
      <c r="C645" s="3">
        <f t="shared" ca="1" si="65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6"/>
        <v/>
      </c>
      <c r="C646" s="3">
        <f t="shared" ca="1" si="65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6"/>
        <v/>
      </c>
      <c r="C647" s="3">
        <f t="shared" ca="1" si="65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ca="1" si="66"/>
        <v/>
      </c>
      <c r="C648" s="3">
        <f t="shared" ca="1" si="65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66"/>
        <v/>
      </c>
      <c r="C649" s="3">
        <f t="shared" ca="1" si="65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66"/>
        <v/>
      </c>
      <c r="C650" s="3">
        <f t="shared" ca="1" si="65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66"/>
        <v/>
      </c>
      <c r="C651" s="3">
        <f t="shared" ca="1" si="65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66"/>
        <v/>
      </c>
      <c r="C652" s="3">
        <f t="shared" ca="1" si="65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66"/>
        <v/>
      </c>
      <c r="C653" s="3">
        <f t="shared" ca="1" si="65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66"/>
        <v/>
      </c>
      <c r="C654" s="3">
        <f t="shared" ca="1" si="65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66"/>
        <v/>
      </c>
      <c r="C655" s="3">
        <f t="shared" ca="1" si="65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66"/>
        <v/>
      </c>
      <c r="C656" s="3">
        <f t="shared" ca="1" si="65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66"/>
        <v/>
      </c>
      <c r="C657" s="3">
        <f t="shared" ca="1" si="65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66"/>
        <v/>
      </c>
      <c r="C658" s="3">
        <f t="shared" ca="1" si="65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66"/>
        <v/>
      </c>
      <c r="C659" s="3">
        <f t="shared" ca="1" si="65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66"/>
        <v/>
      </c>
      <c r="C660" s="3">
        <f t="shared" ca="1" si="65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66"/>
        <v/>
      </c>
      <c r="C661" s="3">
        <f t="shared" ca="1" si="65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66"/>
        <v/>
      </c>
      <c r="C662" s="3">
        <f t="shared" ca="1" si="65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66"/>
        <v/>
      </c>
      <c r="C663" s="3">
        <f t="shared" ca="1" si="65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66"/>
        <v/>
      </c>
      <c r="C664" s="3">
        <f t="shared" ca="1" si="65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66"/>
        <v/>
      </c>
      <c r="C665" s="3">
        <f t="shared" ca="1" si="65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66"/>
        <v/>
      </c>
      <c r="C666" s="3">
        <f t="shared" ca="1" si="65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66"/>
        <v/>
      </c>
      <c r="C667" s="3">
        <f t="shared" ca="1" si="65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66"/>
        <v/>
      </c>
      <c r="C668" s="3">
        <f t="shared" ca="1" si="65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66"/>
        <v/>
      </c>
      <c r="C669" s="3">
        <f t="shared" ca="1" si="65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66"/>
        <v/>
      </c>
      <c r="C670" s="3">
        <f t="shared" ca="1" si="65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66"/>
        <v/>
      </c>
      <c r="C671" s="3">
        <f t="shared" ca="1" si="65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66"/>
        <v/>
      </c>
      <c r="C672" s="3">
        <f t="shared" ca="1" si="65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66"/>
        <v/>
      </c>
      <c r="C673" s="3">
        <f t="shared" ca="1" si="65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66"/>
        <v/>
      </c>
      <c r="C674" s="3">
        <f t="shared" ca="1" si="65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66"/>
        <v/>
      </c>
      <c r="C675" s="3">
        <f t="shared" ca="1" si="65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66"/>
        <v/>
      </c>
      <c r="C676" s="3">
        <f t="shared" ref="C676:C739" ca="1" si="70">OFFSET(F676,(ROW()-1)*1-1,0)</f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66"/>
        <v/>
      </c>
      <c r="C677" s="3">
        <f t="shared" ca="1" si="70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66"/>
        <v/>
      </c>
      <c r="C678" s="3">
        <f t="shared" ca="1" si="70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66"/>
        <v/>
      </c>
      <c r="C679" s="3">
        <f t="shared" ca="1" si="70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66"/>
        <v/>
      </c>
      <c r="C680" s="3">
        <f t="shared" ca="1" si="70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66"/>
        <v/>
      </c>
      <c r="C681" s="3">
        <f t="shared" ca="1" si="70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66"/>
        <v/>
      </c>
      <c r="C682" s="3">
        <f t="shared" ca="1" si="70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66"/>
        <v/>
      </c>
      <c r="C683" s="3">
        <f t="shared" ca="1" si="70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66"/>
        <v/>
      </c>
      <c r="C684" s="3">
        <f t="shared" ca="1" si="70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66"/>
        <v/>
      </c>
      <c r="C685" s="3">
        <f t="shared" ca="1" si="70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66"/>
        <v/>
      </c>
      <c r="C686" s="3">
        <f t="shared" ca="1" si="70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66"/>
        <v/>
      </c>
      <c r="C687" s="3">
        <f t="shared" ca="1" si="70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66"/>
        <v/>
      </c>
      <c r="C688" s="3">
        <f t="shared" ca="1" si="70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66"/>
        <v/>
      </c>
      <c r="C689" s="3">
        <f t="shared" ca="1" si="70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66"/>
        <v/>
      </c>
      <c r="C690" s="3">
        <f t="shared" ca="1" si="70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66"/>
        <v/>
      </c>
      <c r="C691" s="3">
        <f t="shared" ca="1" si="70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66"/>
        <v/>
      </c>
      <c r="C692" s="3">
        <f t="shared" ca="1" si="70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66"/>
        <v/>
      </c>
      <c r="C693" s="3">
        <f t="shared" ca="1" si="70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66"/>
        <v/>
      </c>
      <c r="C694" s="3">
        <f t="shared" ca="1" si="70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66"/>
        <v/>
      </c>
      <c r="C695" s="3">
        <f t="shared" ca="1" si="70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66"/>
        <v/>
      </c>
      <c r="C696" s="3">
        <f t="shared" ca="1" si="70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66"/>
        <v/>
      </c>
      <c r="C697" s="3">
        <f t="shared" ca="1" si="70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66"/>
        <v/>
      </c>
      <c r="C698" s="3">
        <f t="shared" ca="1" si="70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66"/>
        <v/>
      </c>
      <c r="C699" s="3">
        <f t="shared" ca="1" si="70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66"/>
        <v/>
      </c>
      <c r="C700" s="3">
        <f t="shared" ca="1" si="70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66"/>
        <v/>
      </c>
      <c r="C701" s="3">
        <f t="shared" ca="1" si="70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66"/>
        <v/>
      </c>
      <c r="C702" s="3">
        <f t="shared" ca="1" si="70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66"/>
        <v/>
      </c>
      <c r="C703" s="3">
        <f t="shared" ca="1" si="70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66"/>
        <v/>
      </c>
      <c r="C704" s="3">
        <f t="shared" ca="1" si="70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66"/>
        <v/>
      </c>
      <c r="C705" s="3">
        <f t="shared" ca="1" si="70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71">UPPER(OFFSET(F705,(ROW()-1)*1-1,0))</f>
        <v/>
      </c>
      <c r="C706" s="3">
        <f t="shared" ca="1" si="70"/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1"/>
        <v/>
      </c>
      <c r="C707" s="3">
        <f t="shared" ca="1" si="70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1"/>
        <v/>
      </c>
      <c r="C708" s="3">
        <f t="shared" ca="1" si="70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1"/>
        <v/>
      </c>
      <c r="C709" s="3">
        <f t="shared" ca="1" si="70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1"/>
        <v/>
      </c>
      <c r="C710" s="3">
        <f t="shared" ca="1" si="70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1"/>
        <v/>
      </c>
      <c r="C711" s="3">
        <f t="shared" ca="1" si="70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ca="1" si="71"/>
        <v/>
      </c>
      <c r="C712" s="3">
        <f t="shared" ca="1" si="70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1"/>
        <v/>
      </c>
      <c r="C713" s="3">
        <f t="shared" ca="1" si="70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1"/>
        <v/>
      </c>
      <c r="C714" s="3">
        <f t="shared" ca="1" si="70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1"/>
        <v/>
      </c>
      <c r="C715" s="3">
        <f t="shared" ca="1" si="70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1"/>
        <v/>
      </c>
      <c r="C716" s="3">
        <f t="shared" ca="1" si="70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1"/>
        <v/>
      </c>
      <c r="C717" s="3">
        <f t="shared" ca="1" si="70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1"/>
        <v/>
      </c>
      <c r="C718" s="3">
        <f t="shared" ca="1" si="70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1"/>
        <v/>
      </c>
      <c r="C719" s="3">
        <f t="shared" ca="1" si="70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1"/>
        <v/>
      </c>
      <c r="C720" s="3">
        <f t="shared" ca="1" si="70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1"/>
        <v/>
      </c>
      <c r="C721" s="3">
        <f t="shared" ca="1" si="70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1"/>
        <v/>
      </c>
      <c r="C722" s="3">
        <f t="shared" ca="1" si="70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1"/>
        <v/>
      </c>
      <c r="C723" s="3">
        <f t="shared" ca="1" si="70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1"/>
        <v/>
      </c>
      <c r="C724" s="3">
        <f t="shared" ca="1" si="70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1"/>
        <v/>
      </c>
      <c r="C725" s="3">
        <f t="shared" ca="1" si="70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1"/>
        <v/>
      </c>
      <c r="C726" s="3">
        <f t="shared" ca="1" si="70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1"/>
        <v/>
      </c>
      <c r="C727" s="3">
        <f t="shared" ca="1" si="70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1"/>
        <v/>
      </c>
      <c r="C728" s="3">
        <f t="shared" ca="1" si="70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1"/>
        <v/>
      </c>
      <c r="C729" s="3">
        <f t="shared" ca="1" si="70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1"/>
        <v/>
      </c>
      <c r="C730" s="3">
        <f t="shared" ca="1" si="70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1"/>
        <v/>
      </c>
      <c r="C731" s="3">
        <f t="shared" ca="1" si="70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1"/>
        <v/>
      </c>
      <c r="C732" s="3">
        <f t="shared" ca="1" si="70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1"/>
        <v/>
      </c>
      <c r="C733" s="3">
        <f t="shared" ca="1" si="70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1"/>
        <v/>
      </c>
      <c r="C734" s="3">
        <f t="shared" ca="1" si="70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1"/>
        <v/>
      </c>
      <c r="C735" s="3">
        <f t="shared" ca="1" si="70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1"/>
        <v/>
      </c>
      <c r="C736" s="3">
        <f t="shared" ca="1" si="70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1"/>
        <v/>
      </c>
      <c r="C737" s="3">
        <f t="shared" ca="1" si="70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1"/>
        <v/>
      </c>
      <c r="C738" s="3">
        <f t="shared" ca="1" si="70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1"/>
        <v/>
      </c>
      <c r="C739" s="3">
        <f t="shared" ca="1" si="70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1"/>
        <v/>
      </c>
      <c r="C740" s="3">
        <f t="shared" ref="C740:C803" ca="1" si="75">OFFSET(F740,(ROW()-1)*1-1,0)</f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1"/>
        <v/>
      </c>
      <c r="C741" s="3">
        <f t="shared" ca="1" si="75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1"/>
        <v/>
      </c>
      <c r="C742" s="3">
        <f t="shared" ca="1" si="75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1"/>
        <v/>
      </c>
      <c r="C743" s="3">
        <f t="shared" ca="1" si="75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1"/>
        <v/>
      </c>
      <c r="C744" s="3">
        <f t="shared" ca="1" si="75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1"/>
        <v/>
      </c>
      <c r="C745" s="3">
        <f t="shared" ca="1" si="75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1"/>
        <v/>
      </c>
      <c r="C746" s="3">
        <f t="shared" ca="1" si="75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1"/>
        <v/>
      </c>
      <c r="C747" s="3">
        <f t="shared" ca="1" si="75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1"/>
        <v/>
      </c>
      <c r="C748" s="3">
        <f t="shared" ca="1" si="75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1"/>
        <v/>
      </c>
      <c r="C749" s="3">
        <f t="shared" ca="1" si="75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1"/>
        <v/>
      </c>
      <c r="C750" s="3">
        <f t="shared" ca="1" si="75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1"/>
        <v/>
      </c>
      <c r="C751" s="3">
        <f t="shared" ca="1" si="75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1"/>
        <v/>
      </c>
      <c r="C752" s="3">
        <f t="shared" ca="1" si="75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1"/>
        <v/>
      </c>
      <c r="C753" s="3">
        <f t="shared" ca="1" si="75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1"/>
        <v/>
      </c>
      <c r="C754" s="3">
        <f t="shared" ca="1" si="75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1"/>
        <v/>
      </c>
      <c r="C755" s="3">
        <f t="shared" ca="1" si="75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1"/>
        <v/>
      </c>
      <c r="C756" s="3">
        <f t="shared" ca="1" si="75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1"/>
        <v/>
      </c>
      <c r="C757" s="3">
        <f t="shared" ca="1" si="75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1"/>
        <v/>
      </c>
      <c r="C758" s="3">
        <f t="shared" ca="1" si="75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1"/>
        <v/>
      </c>
      <c r="C759" s="3">
        <f t="shared" ca="1" si="75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1"/>
        <v/>
      </c>
      <c r="C760" s="3">
        <f t="shared" ca="1" si="75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1"/>
        <v/>
      </c>
      <c r="C761" s="3">
        <f t="shared" ca="1" si="75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1"/>
        <v/>
      </c>
      <c r="C762" s="3">
        <f t="shared" ca="1" si="75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1"/>
        <v/>
      </c>
      <c r="C763" s="3">
        <f t="shared" ca="1" si="75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1"/>
        <v/>
      </c>
      <c r="C764" s="3">
        <f t="shared" ca="1" si="75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1"/>
        <v/>
      </c>
      <c r="C765" s="3">
        <f t="shared" ca="1" si="75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1"/>
        <v/>
      </c>
      <c r="C766" s="3">
        <f t="shared" ca="1" si="75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1"/>
        <v/>
      </c>
      <c r="C767" s="3">
        <f t="shared" ca="1" si="75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1"/>
        <v/>
      </c>
      <c r="C768" s="3">
        <f t="shared" ca="1" si="75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1"/>
        <v/>
      </c>
      <c r="C769" s="3">
        <f t="shared" ca="1" si="75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6">UPPER(OFFSET(F769,(ROW()-1)*1-1,0))</f>
        <v/>
      </c>
      <c r="C770" s="3">
        <f t="shared" ca="1" si="75"/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6"/>
        <v/>
      </c>
      <c r="C771" s="3">
        <f t="shared" ca="1" si="75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6"/>
        <v/>
      </c>
      <c r="C772" s="3">
        <f t="shared" ca="1" si="75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6"/>
        <v/>
      </c>
      <c r="C773" s="3">
        <f t="shared" ca="1" si="75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6"/>
        <v/>
      </c>
      <c r="C774" s="3">
        <f t="shared" ca="1" si="75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6"/>
        <v/>
      </c>
      <c r="C775" s="3">
        <f t="shared" ca="1" si="75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ca="1" si="76"/>
        <v/>
      </c>
      <c r="C776" s="3">
        <f t="shared" ca="1" si="75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76"/>
        <v/>
      </c>
      <c r="C777" s="3">
        <f t="shared" ca="1" si="75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76"/>
        <v/>
      </c>
      <c r="C778" s="3">
        <f t="shared" ca="1" si="75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76"/>
        <v/>
      </c>
      <c r="C779" s="3">
        <f t="shared" ca="1" si="75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76"/>
        <v/>
      </c>
      <c r="C780" s="3">
        <f t="shared" ca="1" si="75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76"/>
        <v/>
      </c>
      <c r="C781" s="3">
        <f t="shared" ca="1" si="75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76"/>
        <v/>
      </c>
      <c r="C782" s="3">
        <f t="shared" ca="1" si="75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76"/>
        <v/>
      </c>
      <c r="C783" s="3">
        <f t="shared" ca="1" si="75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76"/>
        <v/>
      </c>
      <c r="C784" s="3">
        <f t="shared" ca="1" si="75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76"/>
        <v/>
      </c>
      <c r="C785" s="3">
        <f t="shared" ca="1" si="75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76"/>
        <v/>
      </c>
      <c r="C786" s="3">
        <f t="shared" ca="1" si="75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76"/>
        <v/>
      </c>
      <c r="C787" s="3">
        <f t="shared" ca="1" si="75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76"/>
        <v/>
      </c>
      <c r="C788" s="3">
        <f t="shared" ca="1" si="75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76"/>
        <v/>
      </c>
      <c r="C789" s="3">
        <f t="shared" ca="1" si="75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76"/>
        <v/>
      </c>
      <c r="C790" s="3">
        <f t="shared" ca="1" si="75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76"/>
        <v/>
      </c>
      <c r="C791" s="3">
        <f t="shared" ca="1" si="75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76"/>
        <v/>
      </c>
      <c r="C792" s="3">
        <f t="shared" ca="1" si="75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76"/>
        <v/>
      </c>
      <c r="C793" s="3">
        <f t="shared" ca="1" si="75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76"/>
        <v/>
      </c>
      <c r="C794" s="3">
        <f t="shared" ca="1" si="75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76"/>
        <v/>
      </c>
      <c r="C795" s="3">
        <f t="shared" ca="1" si="75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76"/>
        <v/>
      </c>
      <c r="C796" s="3">
        <f t="shared" ca="1" si="75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76"/>
        <v/>
      </c>
      <c r="C797" s="3">
        <f t="shared" ca="1" si="75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76"/>
        <v/>
      </c>
      <c r="C798" s="3">
        <f t="shared" ca="1" si="75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76"/>
        <v/>
      </c>
      <c r="C799" s="3">
        <f t="shared" ca="1" si="75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76"/>
        <v/>
      </c>
      <c r="C800" s="3">
        <f t="shared" ca="1" si="75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76"/>
        <v/>
      </c>
      <c r="C801" s="3">
        <f t="shared" ca="1" si="75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76"/>
        <v/>
      </c>
      <c r="C802" s="3">
        <f t="shared" ca="1" si="75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76"/>
        <v/>
      </c>
      <c r="C803" s="3">
        <f t="shared" ca="1" si="75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76"/>
        <v/>
      </c>
      <c r="C804" s="3">
        <f t="shared" ref="C804:C867" ca="1" si="80">OFFSET(F804,(ROW()-1)*1-1,0)</f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76"/>
        <v/>
      </c>
      <c r="C805" s="3">
        <f t="shared" ca="1" si="80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76"/>
        <v/>
      </c>
      <c r="C806" s="3">
        <f t="shared" ca="1" si="80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76"/>
        <v/>
      </c>
      <c r="C807" s="3">
        <f t="shared" ca="1" si="80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76"/>
        <v/>
      </c>
      <c r="C808" s="3">
        <f t="shared" ca="1" si="80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76"/>
        <v/>
      </c>
      <c r="C809" s="3">
        <f t="shared" ca="1" si="80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76"/>
        <v/>
      </c>
      <c r="C810" s="3">
        <f t="shared" ca="1" si="80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76"/>
        <v/>
      </c>
      <c r="C811" s="3">
        <f t="shared" ca="1" si="80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76"/>
        <v/>
      </c>
      <c r="C812" s="3">
        <f t="shared" ca="1" si="80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76"/>
        <v/>
      </c>
      <c r="C813" s="3">
        <f t="shared" ca="1" si="80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76"/>
        <v/>
      </c>
      <c r="C814" s="3">
        <f t="shared" ca="1" si="80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76"/>
        <v/>
      </c>
      <c r="C815" s="3">
        <f t="shared" ca="1" si="80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76"/>
        <v/>
      </c>
      <c r="C816" s="3">
        <f t="shared" ca="1" si="80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76"/>
        <v/>
      </c>
      <c r="C817" s="3">
        <f t="shared" ca="1" si="80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76"/>
        <v/>
      </c>
      <c r="C818" s="3">
        <f t="shared" ca="1" si="80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76"/>
        <v/>
      </c>
      <c r="C819" s="3">
        <f t="shared" ca="1" si="80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76"/>
        <v/>
      </c>
      <c r="C820" s="3">
        <f t="shared" ca="1" si="80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76"/>
        <v/>
      </c>
      <c r="C821" s="3">
        <f t="shared" ca="1" si="80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76"/>
        <v/>
      </c>
      <c r="C822" s="3">
        <f t="shared" ca="1" si="80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76"/>
        <v/>
      </c>
      <c r="C823" s="3">
        <f t="shared" ca="1" si="80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76"/>
        <v/>
      </c>
      <c r="C824" s="3">
        <f t="shared" ca="1" si="80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76"/>
        <v/>
      </c>
      <c r="C825" s="3">
        <f t="shared" ca="1" si="80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76"/>
        <v/>
      </c>
      <c r="C826" s="3">
        <f t="shared" ca="1" si="80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76"/>
        <v/>
      </c>
      <c r="C827" s="3">
        <f t="shared" ca="1" si="80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76"/>
        <v/>
      </c>
      <c r="C828" s="3">
        <f t="shared" ca="1" si="80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76"/>
        <v/>
      </c>
      <c r="C829" s="3">
        <f t="shared" ca="1" si="80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76"/>
        <v/>
      </c>
      <c r="C830" s="3">
        <f t="shared" ca="1" si="80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76"/>
        <v/>
      </c>
      <c r="C831" s="3">
        <f t="shared" ca="1" si="80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76"/>
        <v/>
      </c>
      <c r="C832" s="3">
        <f t="shared" ca="1" si="80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76"/>
        <v/>
      </c>
      <c r="C833" s="3">
        <f t="shared" ca="1" si="80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81">UPPER(OFFSET(F833,(ROW()-1)*1-1,0))</f>
        <v/>
      </c>
      <c r="C834" s="3">
        <f t="shared" ca="1" si="80"/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1"/>
        <v/>
      </c>
      <c r="C835" s="3">
        <f t="shared" ca="1" si="80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1"/>
        <v/>
      </c>
      <c r="C836" s="3">
        <f t="shared" ca="1" si="80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1"/>
        <v/>
      </c>
      <c r="C837" s="3">
        <f t="shared" ca="1" si="80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1"/>
        <v/>
      </c>
      <c r="C838" s="3">
        <f t="shared" ca="1" si="80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1"/>
        <v/>
      </c>
      <c r="C839" s="3">
        <f t="shared" ca="1" si="80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ca="1" si="81"/>
        <v/>
      </c>
      <c r="C840" s="3">
        <f t="shared" ca="1" si="80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1"/>
        <v/>
      </c>
      <c r="C841" s="3">
        <f t="shared" ca="1" si="80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1"/>
        <v/>
      </c>
      <c r="C842" s="3">
        <f t="shared" ca="1" si="80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1"/>
        <v/>
      </c>
      <c r="C843" s="3">
        <f t="shared" ca="1" si="80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1"/>
        <v/>
      </c>
      <c r="C844" s="3">
        <f t="shared" ca="1" si="80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1"/>
        <v/>
      </c>
      <c r="C845" s="3">
        <f t="shared" ca="1" si="80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1"/>
        <v/>
      </c>
      <c r="C846" s="3">
        <f t="shared" ca="1" si="80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1"/>
        <v/>
      </c>
      <c r="C847" s="3">
        <f t="shared" ca="1" si="80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1"/>
        <v/>
      </c>
      <c r="C848" s="3">
        <f t="shared" ca="1" si="80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1"/>
        <v/>
      </c>
      <c r="C849" s="3">
        <f t="shared" ca="1" si="80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1"/>
        <v/>
      </c>
      <c r="C850" s="3">
        <f t="shared" ca="1" si="80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1"/>
        <v/>
      </c>
      <c r="C851" s="3">
        <f t="shared" ca="1" si="80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1"/>
        <v/>
      </c>
      <c r="C852" s="3">
        <f t="shared" ca="1" si="80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1"/>
        <v/>
      </c>
      <c r="C853" s="3">
        <f t="shared" ca="1" si="80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1"/>
        <v/>
      </c>
      <c r="C854" s="3">
        <f t="shared" ca="1" si="80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1"/>
        <v/>
      </c>
      <c r="C855" s="3">
        <f t="shared" ca="1" si="80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1"/>
        <v/>
      </c>
      <c r="C856" s="3">
        <f t="shared" ca="1" si="80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1"/>
        <v/>
      </c>
      <c r="C857" s="3">
        <f t="shared" ca="1" si="80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1"/>
        <v/>
      </c>
      <c r="C858" s="3">
        <f t="shared" ca="1" si="80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1"/>
        <v/>
      </c>
      <c r="C859" s="3">
        <f t="shared" ca="1" si="80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1"/>
        <v/>
      </c>
      <c r="C860" s="3">
        <f t="shared" ca="1" si="80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1"/>
        <v/>
      </c>
      <c r="C861" s="3">
        <f t="shared" ca="1" si="80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1"/>
        <v/>
      </c>
      <c r="C862" s="3">
        <f t="shared" ca="1" si="80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1"/>
        <v/>
      </c>
      <c r="C863" s="3">
        <f t="shared" ca="1" si="80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1"/>
        <v/>
      </c>
      <c r="C864" s="3">
        <f t="shared" ca="1" si="80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1"/>
        <v/>
      </c>
      <c r="C865" s="3">
        <f t="shared" ca="1" si="80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1"/>
        <v/>
      </c>
      <c r="C866" s="3">
        <f t="shared" ca="1" si="80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1"/>
        <v/>
      </c>
      <c r="C867" s="3">
        <f t="shared" ca="1" si="80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1"/>
        <v/>
      </c>
      <c r="C868" s="3">
        <f t="shared" ref="C868:C931" ca="1" si="85">OFFSET(F868,(ROW()-1)*1-1,0)</f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1"/>
        <v/>
      </c>
      <c r="C869" s="3">
        <f t="shared" ca="1" si="85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1"/>
        <v/>
      </c>
      <c r="C870" s="3">
        <f t="shared" ca="1" si="85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1"/>
        <v/>
      </c>
      <c r="C871" s="3">
        <f t="shared" ca="1" si="85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1"/>
        <v/>
      </c>
      <c r="C872" s="3">
        <f t="shared" ca="1" si="85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1"/>
        <v/>
      </c>
      <c r="C873" s="3">
        <f t="shared" ca="1" si="85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1"/>
        <v/>
      </c>
      <c r="C874" s="3">
        <f t="shared" ca="1" si="85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1"/>
        <v/>
      </c>
      <c r="C875" s="3">
        <f t="shared" ca="1" si="85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1"/>
        <v/>
      </c>
      <c r="C876" s="3">
        <f t="shared" ca="1" si="85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1"/>
        <v/>
      </c>
      <c r="C877" s="3">
        <f t="shared" ca="1" si="85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1"/>
        <v/>
      </c>
      <c r="C878" s="3">
        <f t="shared" ca="1" si="85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1"/>
        <v/>
      </c>
      <c r="C879" s="3">
        <f t="shared" ca="1" si="85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1"/>
        <v/>
      </c>
      <c r="C880" s="3">
        <f t="shared" ca="1" si="85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1"/>
        <v/>
      </c>
      <c r="C881" s="3">
        <f t="shared" ca="1" si="85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1"/>
        <v/>
      </c>
      <c r="C882" s="3">
        <f t="shared" ca="1" si="85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1"/>
        <v/>
      </c>
      <c r="C883" s="3">
        <f t="shared" ca="1" si="85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1"/>
        <v/>
      </c>
      <c r="C884" s="3">
        <f t="shared" ca="1" si="85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1"/>
        <v/>
      </c>
      <c r="C885" s="3">
        <f t="shared" ca="1" si="85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1"/>
        <v/>
      </c>
      <c r="C886" s="3">
        <f t="shared" ca="1" si="85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1"/>
        <v/>
      </c>
      <c r="C887" s="3">
        <f t="shared" ca="1" si="85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1"/>
        <v/>
      </c>
      <c r="C888" s="3">
        <f t="shared" ca="1" si="85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1"/>
        <v/>
      </c>
      <c r="C889" s="3">
        <f t="shared" ca="1" si="85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1"/>
        <v/>
      </c>
      <c r="C890" s="3">
        <f t="shared" ca="1" si="85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1"/>
        <v/>
      </c>
      <c r="C891" s="3">
        <f t="shared" ca="1" si="85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1"/>
        <v/>
      </c>
      <c r="C892" s="3">
        <f t="shared" ca="1" si="85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1"/>
        <v/>
      </c>
      <c r="C893" s="3">
        <f t="shared" ca="1" si="85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1"/>
        <v/>
      </c>
      <c r="C894" s="3">
        <f t="shared" ca="1" si="85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1"/>
        <v/>
      </c>
      <c r="C895" s="3">
        <f t="shared" ca="1" si="85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1"/>
        <v/>
      </c>
      <c r="C896" s="3">
        <f t="shared" ca="1" si="85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1"/>
        <v/>
      </c>
      <c r="C897" s="3">
        <f t="shared" ca="1" si="85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6">UPPER(OFFSET(F897,(ROW()-1)*1-1,0))</f>
        <v/>
      </c>
      <c r="C898" s="3">
        <f t="shared" ca="1" si="85"/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6"/>
        <v/>
      </c>
      <c r="C899" s="3">
        <f t="shared" ca="1" si="85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6"/>
        <v/>
      </c>
      <c r="C900" s="3">
        <f t="shared" ca="1" si="85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6"/>
        <v/>
      </c>
      <c r="C901" s="3">
        <f t="shared" ca="1" si="85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6"/>
        <v/>
      </c>
      <c r="C902" s="3">
        <f t="shared" ca="1" si="85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6"/>
        <v/>
      </c>
      <c r="C903" s="3">
        <f t="shared" ca="1" si="85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ca="1" si="86"/>
        <v/>
      </c>
      <c r="C904" s="3">
        <f t="shared" ca="1" si="85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86"/>
        <v/>
      </c>
      <c r="C905" s="3">
        <f t="shared" ca="1" si="85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86"/>
        <v/>
      </c>
      <c r="C906" s="3">
        <f t="shared" ca="1" si="85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86"/>
        <v/>
      </c>
      <c r="C907" s="3">
        <f t="shared" ca="1" si="85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86"/>
        <v/>
      </c>
      <c r="C908" s="3">
        <f t="shared" ca="1" si="85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86"/>
        <v/>
      </c>
      <c r="C909" s="3">
        <f t="shared" ca="1" si="85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86"/>
        <v/>
      </c>
      <c r="C910" s="3">
        <f t="shared" ca="1" si="85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86"/>
        <v/>
      </c>
      <c r="C911" s="3">
        <f t="shared" ca="1" si="85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86"/>
        <v/>
      </c>
      <c r="C912" s="3">
        <f t="shared" ca="1" si="85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86"/>
        <v/>
      </c>
      <c r="C913" s="3">
        <f t="shared" ca="1" si="85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86"/>
        <v/>
      </c>
      <c r="C914" s="3">
        <f t="shared" ca="1" si="85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86"/>
        <v/>
      </c>
      <c r="C915" s="3">
        <f t="shared" ca="1" si="85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86"/>
        <v/>
      </c>
      <c r="C916" s="3">
        <f t="shared" ca="1" si="85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86"/>
        <v/>
      </c>
      <c r="C917" s="3">
        <f t="shared" ca="1" si="85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86"/>
        <v/>
      </c>
      <c r="C918" s="3">
        <f t="shared" ca="1" si="85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86"/>
        <v/>
      </c>
      <c r="C919" s="3">
        <f t="shared" ca="1" si="85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86"/>
        <v/>
      </c>
      <c r="C920" s="3">
        <f t="shared" ca="1" si="85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86"/>
        <v/>
      </c>
      <c r="C921" s="3">
        <f t="shared" ca="1" si="85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86"/>
        <v/>
      </c>
      <c r="C922" s="3">
        <f t="shared" ca="1" si="85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86"/>
        <v/>
      </c>
      <c r="C923" s="3">
        <f t="shared" ca="1" si="85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86"/>
        <v/>
      </c>
      <c r="C924" s="3">
        <f t="shared" ca="1" si="85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86"/>
        <v/>
      </c>
      <c r="C925" s="3">
        <f t="shared" ca="1" si="85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86"/>
        <v/>
      </c>
      <c r="C926" s="3">
        <f t="shared" ca="1" si="85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86"/>
        <v/>
      </c>
      <c r="C927" s="3">
        <f t="shared" ca="1" si="85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86"/>
        <v/>
      </c>
      <c r="C928" s="3">
        <f t="shared" ca="1" si="85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86"/>
        <v/>
      </c>
      <c r="C929" s="3">
        <f t="shared" ca="1" si="85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86"/>
        <v/>
      </c>
      <c r="C930" s="3">
        <f t="shared" ca="1" si="85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86"/>
        <v/>
      </c>
      <c r="C931" s="3">
        <f t="shared" ca="1" si="85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86"/>
        <v/>
      </c>
      <c r="C932" s="3">
        <f t="shared" ref="C932:C974" ca="1" si="90">OFFSET(F932,(ROW()-1)*1-1,0)</f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86"/>
        <v/>
      </c>
      <c r="C933" s="3">
        <f t="shared" ca="1" si="90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86"/>
        <v/>
      </c>
      <c r="C934" s="3">
        <f t="shared" ca="1" si="90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86"/>
        <v/>
      </c>
      <c r="C935" s="3">
        <f t="shared" ca="1" si="90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86"/>
        <v/>
      </c>
      <c r="C936" s="3">
        <f t="shared" ca="1" si="90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86"/>
        <v/>
      </c>
      <c r="C937" s="3">
        <f t="shared" ca="1" si="90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86"/>
        <v/>
      </c>
      <c r="C938" s="3">
        <f t="shared" ca="1" si="90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86"/>
        <v/>
      </c>
      <c r="C939" s="3">
        <f t="shared" ca="1" si="90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86"/>
        <v/>
      </c>
      <c r="C940" s="3">
        <f t="shared" ca="1" si="90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86"/>
        <v/>
      </c>
      <c r="C941" s="3">
        <f t="shared" ca="1" si="90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86"/>
        <v/>
      </c>
      <c r="C942" s="3">
        <f t="shared" ca="1" si="90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86"/>
        <v/>
      </c>
      <c r="C943" s="3">
        <f t="shared" ca="1" si="90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86"/>
        <v/>
      </c>
      <c r="C944" s="3">
        <f t="shared" ca="1" si="90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86"/>
        <v/>
      </c>
      <c r="C945" s="3">
        <f t="shared" ca="1" si="90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86"/>
        <v/>
      </c>
      <c r="C946" s="3">
        <f t="shared" ca="1" si="90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86"/>
        <v/>
      </c>
      <c r="C947" s="3">
        <f t="shared" ca="1" si="90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86"/>
        <v/>
      </c>
      <c r="C948" s="3">
        <f t="shared" ca="1" si="90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86"/>
        <v/>
      </c>
      <c r="C949" s="3">
        <f t="shared" ca="1" si="90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86"/>
        <v/>
      </c>
      <c r="C950" s="3">
        <f t="shared" ca="1" si="90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86"/>
        <v/>
      </c>
      <c r="C951" s="3">
        <f t="shared" ca="1" si="90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86"/>
        <v/>
      </c>
      <c r="C952" s="3">
        <f t="shared" ca="1" si="90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86"/>
        <v/>
      </c>
      <c r="C953" s="3">
        <f t="shared" ca="1" si="90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86"/>
        <v/>
      </c>
      <c r="C954" s="3">
        <f t="shared" ca="1" si="90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86"/>
        <v/>
      </c>
      <c r="C955" s="3">
        <f t="shared" ca="1" si="90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86"/>
        <v/>
      </c>
      <c r="C956" s="3">
        <f t="shared" ca="1" si="90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86"/>
        <v/>
      </c>
      <c r="C957" s="3">
        <f t="shared" ca="1" si="90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86"/>
        <v/>
      </c>
      <c r="C958" s="3">
        <f t="shared" ca="1" si="90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86"/>
        <v/>
      </c>
      <c r="C959" s="3">
        <f t="shared" ca="1" si="90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86"/>
        <v/>
      </c>
      <c r="C960" s="3">
        <f t="shared" ca="1" si="90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86"/>
        <v/>
      </c>
      <c r="C961" s="3">
        <f t="shared" ca="1" si="90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91">UPPER(OFFSET(F961,(ROW()-1)*1-1,0))</f>
        <v/>
      </c>
      <c r="C962" s="3">
        <f t="shared" ca="1" si="90"/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1"/>
        <v/>
      </c>
      <c r="C963" s="3">
        <f t="shared" ca="1" si="90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1"/>
        <v/>
      </c>
      <c r="C964" s="3">
        <f t="shared" ca="1" si="90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1"/>
        <v/>
      </c>
      <c r="C965" s="3">
        <f t="shared" ca="1" si="90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1"/>
        <v/>
      </c>
      <c r="C966" s="3">
        <f t="shared" ca="1" si="90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1"/>
        <v/>
      </c>
      <c r="C967" s="3">
        <f t="shared" ca="1" si="90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ca="1" si="91"/>
        <v/>
      </c>
      <c r="C968" s="3">
        <f t="shared" ca="1" si="90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1"/>
        <v/>
      </c>
      <c r="C969" s="3">
        <f t="shared" ca="1" si="90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1"/>
        <v/>
      </c>
      <c r="C970" s="3">
        <f t="shared" ca="1" si="90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1"/>
        <v/>
      </c>
      <c r="C971" s="3">
        <f t="shared" ca="1" si="90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1"/>
        <v/>
      </c>
      <c r="C972" s="3">
        <f t="shared" ca="1" si="90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5">UPPER(OFFSET(F972,(ROW()-1)*1-1,0))</f>
        <v/>
      </c>
      <c r="C973" s="3">
        <f t="shared" ca="1" si="90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0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B2" sqref="B2:C14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WAS COMMANDERS</v>
      </c>
      <c r="C2" s="21" t="str">
        <f ca="1">UPPER(OFFSET(E1,(ROW()-1)*2,0))</f>
        <v>ARZ CARDINALS</v>
      </c>
      <c r="D2" s="22" t="s">
        <v>91</v>
      </c>
      <c r="E2" s="74">
        <v>0.54166666666666663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ATL FALCONS</v>
      </c>
      <c r="C3" s="21" t="str">
        <f t="shared" ref="C3:C66" ca="1" si="4">UPPER(OFFSET(E2,(ROW()-1)*2,0))</f>
        <v>CAR PANTHERS</v>
      </c>
      <c r="D3" s="22" t="s">
        <v>91</v>
      </c>
      <c r="E3" s="75" t="s">
        <v>1329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CLE BROWNS</v>
      </c>
      <c r="C4" s="21" t="str">
        <f t="shared" ca="1" si="4"/>
        <v>CIN BENGALS</v>
      </c>
      <c r="D4" s="22" t="s">
        <v>91</v>
      </c>
      <c r="E4" s="75" t="s">
        <v>1330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BAL RAVENS</v>
      </c>
      <c r="C5" s="21" t="str">
        <f t="shared" ca="1" si="4"/>
        <v>HOU TEXANS</v>
      </c>
      <c r="D5" s="22" t="s">
        <v>91</v>
      </c>
      <c r="E5" s="74">
        <v>0.54166666666666663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IND COLTS</v>
      </c>
      <c r="C6" s="21" t="str">
        <f t="shared" ca="1" si="4"/>
        <v>JAX JAGUARS</v>
      </c>
      <c r="D6" s="22" t="s">
        <v>91</v>
      </c>
      <c r="E6" s="75" t="s">
        <v>1331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PIT STEELERS</v>
      </c>
      <c r="C7" s="21" t="str">
        <f t="shared" ca="1" si="4"/>
        <v>SF 49ERS</v>
      </c>
      <c r="D7" s="22" t="s">
        <v>91</v>
      </c>
      <c r="E7" s="75" t="s">
        <v>1332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MIN VIKINGS</v>
      </c>
      <c r="C8" s="21" t="str">
        <f t="shared" ca="1" si="4"/>
        <v>TB BUCCANEERS</v>
      </c>
      <c r="D8" s="22" t="s">
        <v>91</v>
      </c>
      <c r="E8" s="74">
        <v>0.54166666666666663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NO SAINTS</v>
      </c>
      <c r="C9" s="21" t="str">
        <f t="shared" ca="1" si="4"/>
        <v>TEN TITANS</v>
      </c>
      <c r="D9" s="22" t="s">
        <v>91</v>
      </c>
      <c r="E9" s="75" t="s">
        <v>1333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CHI BEARS</v>
      </c>
      <c r="C10" s="21" t="str">
        <f t="shared" ca="1" si="4"/>
        <v>GB PACKERS</v>
      </c>
      <c r="D10" s="22" t="s">
        <v>46</v>
      </c>
      <c r="E10" s="75" t="s">
        <v>1334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>SEA SEAHAWKS</v>
      </c>
      <c r="C11" s="21" t="str">
        <f t="shared" ca="1" si="4"/>
        <v>LA RAMS</v>
      </c>
      <c r="D11" s="22" t="s">
        <v>46</v>
      </c>
      <c r="E11" s="74">
        <v>0.54166666666666663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>DEN BRONCOS</v>
      </c>
      <c r="C12" s="21" t="str">
        <f t="shared" ca="1" si="4"/>
        <v>LV RAIDERS</v>
      </c>
      <c r="D12" s="22" t="s">
        <v>46</v>
      </c>
      <c r="E12" s="75" t="s">
        <v>1335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>LA CHARGERS</v>
      </c>
      <c r="C13" s="21" t="str">
        <f t="shared" ca="1" si="4"/>
        <v>MIA DOLPHINS</v>
      </c>
      <c r="D13" s="22" t="s">
        <v>46</v>
      </c>
      <c r="E13" s="75" t="s">
        <v>1336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>NY GIANTS</v>
      </c>
      <c r="C14" s="21" t="str">
        <f t="shared" ca="1" si="4"/>
        <v>DAL COWBOYS</v>
      </c>
      <c r="D14" s="22" t="s">
        <v>46</v>
      </c>
      <c r="E14" s="74">
        <v>0.54166666666666663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75" t="s">
        <v>1337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75" t="s">
        <v>1338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74">
        <v>0.54166666666666663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75" t="s">
        <v>1339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75" t="s">
        <v>1340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74">
        <v>0.54166666666666663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75" t="s">
        <v>1341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75" t="s">
        <v>1342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74">
        <v>0.54166666666666663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75" t="s">
        <v>1343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75" t="s">
        <v>1344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74">
        <v>0.68402777777777779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75" t="s">
        <v>1345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75" t="s">
        <v>1346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74">
        <v>0.68402777777777779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75" t="s">
        <v>1347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75" t="s">
        <v>1348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74">
        <v>0.68402777777777779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75" t="s">
        <v>1349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75" t="s">
        <v>1350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74">
        <v>0.68402777777777779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75" t="s">
        <v>1351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75" t="s">
        <v>1352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74">
        <v>0.84722222222222221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75" t="s">
        <v>1353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75" t="s">
        <v>1354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B27" sqref="B26:B27"/>
    </sheetView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360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</row>
    <row r="2" spans="1:9" x14ac:dyDescent="0.25">
      <c r="A2">
        <f>IF(B2=0,"",COUNTA($B$2:B2))</f>
        <v>1</v>
      </c>
      <c r="B2" s="3" t="s">
        <v>796</v>
      </c>
      <c r="C2" s="3">
        <v>4011283</v>
      </c>
      <c r="D2">
        <v>4021481</v>
      </c>
      <c r="E2">
        <v>4031483</v>
      </c>
      <c r="F2">
        <v>4041453</v>
      </c>
      <c r="G2">
        <v>4051435</v>
      </c>
      <c r="H2">
        <v>4061483</v>
      </c>
      <c r="I2">
        <v>4071467</v>
      </c>
    </row>
    <row r="3" spans="1:9" x14ac:dyDescent="0.25">
      <c r="A3">
        <f>IF(B3=0,"",COUNTA($B$2:B3))</f>
        <v>2</v>
      </c>
      <c r="B3" s="3" t="s">
        <v>797</v>
      </c>
      <c r="C3" s="3">
        <v>4011303</v>
      </c>
      <c r="D3">
        <v>4021517</v>
      </c>
      <c r="E3">
        <v>4031519</v>
      </c>
      <c r="F3">
        <v>4041489</v>
      </c>
      <c r="G3">
        <v>4051469</v>
      </c>
      <c r="H3">
        <v>4061519</v>
      </c>
      <c r="I3">
        <v>4071503</v>
      </c>
    </row>
    <row r="4" spans="1:9" x14ac:dyDescent="0.25">
      <c r="A4">
        <f>IF(B4=0,"",COUNTA($B$2:B4))</f>
        <v>3</v>
      </c>
      <c r="B4" s="3" t="s">
        <v>798</v>
      </c>
      <c r="C4" s="3">
        <v>4011323</v>
      </c>
      <c r="D4">
        <v>4021551</v>
      </c>
      <c r="E4">
        <v>4031553</v>
      </c>
      <c r="F4">
        <v>4041523</v>
      </c>
      <c r="G4">
        <v>4051503</v>
      </c>
      <c r="H4">
        <v>4061553</v>
      </c>
      <c r="I4">
        <v>4071537</v>
      </c>
    </row>
    <row r="5" spans="1:9" x14ac:dyDescent="0.25">
      <c r="A5" t="str">
        <f>IF(B5=0,"",COUNTA($B$2:B5))</f>
        <v/>
      </c>
      <c r="B5" s="3"/>
      <c r="C5" s="3"/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1" max="11" width="6.5703125" customWidth="1"/>
    <col min="12" max="12" width="4.8554687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55</v>
      </c>
      <c r="E1" s="41">
        <v>0</v>
      </c>
      <c r="G1" s="2" t="s">
        <v>1</v>
      </c>
      <c r="H1" s="2" t="s">
        <v>0</v>
      </c>
      <c r="J1" s="1"/>
    </row>
    <row r="2" spans="1:15" ht="15.75" thickBot="1" x14ac:dyDescent="0.3">
      <c r="A2" s="2">
        <f>IF(ISBLANK(D2),"",COUNTA($B$2:B2))</f>
        <v>1</v>
      </c>
      <c r="B2" s="2">
        <f>IF(C2="NO","0",IF(C2&gt;=11111,10000,ROUND(IF((SIGN(C2)=-1),C2*(1+$E$1/100),C2*(1-$E$1/100)),0)))</f>
        <v>-20</v>
      </c>
      <c r="C2" s="4">
        <f t="shared" ref="C2:C66" si="0">IF(ISERROR(_xlfn.NUMBERVALUE(VLOOKUP(D2,G:H,2,0))),"NO",_xlfn.NUMBERVALUE(VLOOKUP(D2,G:H,2,0)))</f>
        <v>-20</v>
      </c>
      <c r="D2" s="39" t="s">
        <v>92</v>
      </c>
      <c r="F2">
        <f t="shared" ref="F2:F65" si="1">+LEN(G2)</f>
        <v>3</v>
      </c>
      <c r="G2" s="2" t="str">
        <f>UPPER(IF(ISBLANK(J2),"",IF(ISNUMBER(SEARCH("+",J2)),LEFT(J2,SEARCH("+",J2,1)-1),LEFT(J2,SEARCH("-",J2,1)-1))))</f>
        <v>ABC</v>
      </c>
      <c r="H2" s="2" t="str">
        <f t="shared" ref="H2:H65" si="2">IF(ISBLANK(J2),0,IF(ISNUMBER(SEARCH("+",J2)),RIGHT(J2,LEN(J2)-SEARCH("+",J2,1)),RIGHT(J2,LEN(J2)-SEARCH("-",J2,1)+1)))</f>
        <v>-20</v>
      </c>
      <c r="I2">
        <f t="shared" ref="I2:I65" si="3">+LEN(J2)</f>
        <v>6</v>
      </c>
      <c r="J2" s="51" t="s">
        <v>518</v>
      </c>
      <c r="M2" t="s">
        <v>92</v>
      </c>
      <c r="N2" s="1" t="s">
        <v>545</v>
      </c>
      <c r="O2" s="1" t="s">
        <v>546</v>
      </c>
    </row>
    <row r="3" spans="1:15" ht="15.75" thickBot="1" x14ac:dyDescent="0.3">
      <c r="A3" s="2">
        <f>IF(ISBLANK(D3),"",COUNTA($B$2:B3))</f>
        <v>2</v>
      </c>
      <c r="B3" s="2">
        <f t="shared" ref="B3:B66" si="4">IF(C3="NO","0",IF(C3&gt;=11111,10000,ROUND(IF((SIGN(C3)=-1),C3*(1+$E$1/100),C3*(1-$E$1/100)),0)))</f>
        <v>485</v>
      </c>
      <c r="C3" s="4">
        <f t="shared" si="0"/>
        <v>485</v>
      </c>
      <c r="D3" s="39" t="s">
        <v>547</v>
      </c>
      <c r="F3" t="e">
        <f t="shared" si="1"/>
        <v>#VALUE!</v>
      </c>
      <c r="G3" s="2" t="e">
        <f t="shared" ref="G3:G66" si="5">UPPER(IF(ISBLANK(J3),"",IF(ISNUMBER(SEARCH("+",J3)),LEFT(J3,SEARCH("+",J3,1)-1),LEFT(J3,SEARCH("-",J3,1)-1))))</f>
        <v>#VALUE!</v>
      </c>
      <c r="H3" s="2" t="e">
        <f t="shared" si="2"/>
        <v>#VALUE!</v>
      </c>
      <c r="I3">
        <f t="shared" si="3"/>
        <v>59</v>
      </c>
      <c r="J3" s="51" t="s">
        <v>519</v>
      </c>
      <c r="M3" t="str">
        <f>$N$2&amp;" "&amp;N3</f>
        <v>Jim Miller BY KO,TKO OR DQ</v>
      </c>
      <c r="N3" t="s">
        <v>75</v>
      </c>
    </row>
    <row r="4" spans="1:15" ht="15.75" thickBot="1" x14ac:dyDescent="0.3">
      <c r="A4" s="2">
        <f>IF(ISBLANK(D4),"",COUNTA($B$2:B4))</f>
        <v>3</v>
      </c>
      <c r="B4" s="2">
        <f t="shared" si="4"/>
        <v>185</v>
      </c>
      <c r="C4" s="4">
        <f t="shared" si="0"/>
        <v>185</v>
      </c>
      <c r="D4" s="39" t="s">
        <v>548</v>
      </c>
      <c r="F4">
        <f t="shared" si="1"/>
        <v>3</v>
      </c>
      <c r="G4" s="2" t="str">
        <f t="shared" si="5"/>
        <v>YES</v>
      </c>
      <c r="H4" s="2" t="str">
        <f t="shared" si="2"/>
        <v>160</v>
      </c>
      <c r="I4">
        <f t="shared" si="3"/>
        <v>7</v>
      </c>
      <c r="J4" s="52" t="s">
        <v>520</v>
      </c>
      <c r="M4" t="str">
        <f t="shared" ref="M4:M5" si="6">$N$2&amp;" "&amp;N4</f>
        <v>Jim Miller BY SUBMISSION</v>
      </c>
      <c r="N4" t="s">
        <v>74</v>
      </c>
    </row>
    <row r="5" spans="1:15" ht="15.75" thickBot="1" x14ac:dyDescent="0.3">
      <c r="A5" s="2">
        <f>IF(ISBLANK(D5),"",COUNTA($B$2:B5))</f>
        <v>4</v>
      </c>
      <c r="B5" s="2">
        <f t="shared" si="4"/>
        <v>224</v>
      </c>
      <c r="C5" s="4">
        <f t="shared" si="0"/>
        <v>224</v>
      </c>
      <c r="D5" s="39" t="s">
        <v>549</v>
      </c>
      <c r="F5">
        <f t="shared" si="1"/>
        <v>2</v>
      </c>
      <c r="G5" s="2" t="str">
        <f t="shared" si="5"/>
        <v>NO</v>
      </c>
      <c r="H5" s="2" t="str">
        <f t="shared" si="2"/>
        <v>-205</v>
      </c>
      <c r="I5">
        <f t="shared" si="3"/>
        <v>6</v>
      </c>
      <c r="J5" s="52" t="s">
        <v>521</v>
      </c>
      <c r="M5" t="str">
        <f t="shared" si="6"/>
        <v>Jim Miller BY DECISION</v>
      </c>
      <c r="N5" t="s">
        <v>76</v>
      </c>
    </row>
    <row r="6" spans="1:15" ht="15.75" thickBot="1" x14ac:dyDescent="0.3">
      <c r="A6" s="2">
        <f>IF(ISBLANK(D6),"",COUNTA($B$2:B6))</f>
        <v>5</v>
      </c>
      <c r="B6" s="2">
        <f t="shared" si="4"/>
        <v>950</v>
      </c>
      <c r="C6" s="4">
        <f t="shared" si="0"/>
        <v>950</v>
      </c>
      <c r="D6" s="39" t="s">
        <v>550</v>
      </c>
      <c r="F6" t="e">
        <f t="shared" si="1"/>
        <v>#VALUE!</v>
      </c>
      <c r="G6" s="2" t="e">
        <f t="shared" si="5"/>
        <v>#VALUE!</v>
      </c>
      <c r="H6" s="2" t="e">
        <f t="shared" si="2"/>
        <v>#VALUE!</v>
      </c>
      <c r="I6">
        <f t="shared" si="3"/>
        <v>43</v>
      </c>
      <c r="J6" s="51" t="s">
        <v>522</v>
      </c>
      <c r="M6" t="str">
        <f>$O$2&amp;" "&amp;N6</f>
        <v>Jesse Butler BY KO,TKO OR DQ</v>
      </c>
      <c r="N6" t="s">
        <v>75</v>
      </c>
    </row>
    <row r="7" spans="1:15" ht="15.75" thickBot="1" x14ac:dyDescent="0.3">
      <c r="A7" s="2">
        <f>IF(ISBLANK(D7),"",COUNTA($B$2:B7))</f>
        <v>6</v>
      </c>
      <c r="B7" s="2">
        <f t="shared" si="4"/>
        <v>650</v>
      </c>
      <c r="C7" s="4">
        <f t="shared" si="0"/>
        <v>650</v>
      </c>
      <c r="D7" s="39" t="s">
        <v>551</v>
      </c>
      <c r="F7">
        <f t="shared" si="1"/>
        <v>18</v>
      </c>
      <c r="G7" s="2" t="str">
        <f t="shared" si="5"/>
        <v>FIGHT ENDS IN RD-1</v>
      </c>
      <c r="H7" s="2" t="str">
        <f t="shared" si="2"/>
        <v>140</v>
      </c>
      <c r="I7">
        <f t="shared" si="3"/>
        <v>22</v>
      </c>
      <c r="J7" s="52" t="s">
        <v>523</v>
      </c>
      <c r="M7" t="str">
        <f t="shared" ref="M7:M8" si="7">$O$2&amp;" "&amp;N7</f>
        <v>Jesse Butler BY SUBMISSION</v>
      </c>
      <c r="N7" t="s">
        <v>74</v>
      </c>
    </row>
    <row r="8" spans="1:15" ht="15.75" thickBot="1" x14ac:dyDescent="0.3">
      <c r="A8" s="2">
        <f>IF(ISBLANK(D8),"",COUNTA($B$2:B8))</f>
        <v>7</v>
      </c>
      <c r="B8" s="2">
        <f t="shared" si="4"/>
        <v>457</v>
      </c>
      <c r="C8" s="4">
        <f t="shared" si="0"/>
        <v>457</v>
      </c>
      <c r="D8" s="39" t="s">
        <v>552</v>
      </c>
      <c r="F8">
        <f t="shared" si="1"/>
        <v>18</v>
      </c>
      <c r="G8" s="2" t="str">
        <f t="shared" si="5"/>
        <v>FIGHT ENDS IN RD-2</v>
      </c>
      <c r="H8" s="2" t="str">
        <f t="shared" si="2"/>
        <v>325</v>
      </c>
      <c r="I8">
        <f t="shared" si="3"/>
        <v>22</v>
      </c>
      <c r="J8" s="52" t="s">
        <v>524</v>
      </c>
      <c r="M8" t="str">
        <f t="shared" si="7"/>
        <v>Jesse Butler BY DECISION</v>
      </c>
      <c r="N8" t="s">
        <v>76</v>
      </c>
    </row>
    <row r="9" spans="1:15" ht="15.75" thickBot="1" x14ac:dyDescent="0.3">
      <c r="A9" s="2">
        <f>IF(ISBLANK(D9),"",COUNTA($B$2:B9))</f>
        <v>8</v>
      </c>
      <c r="B9" s="2">
        <f t="shared" si="4"/>
        <v>6549</v>
      </c>
      <c r="C9" s="4">
        <f t="shared" si="0"/>
        <v>6549</v>
      </c>
      <c r="D9" s="39" t="s">
        <v>41</v>
      </c>
      <c r="F9">
        <f t="shared" si="1"/>
        <v>18</v>
      </c>
      <c r="G9" s="2" t="str">
        <f t="shared" si="5"/>
        <v>FIGHT ENDS IN RD-3</v>
      </c>
      <c r="H9" s="2" t="str">
        <f t="shared" si="2"/>
        <v>750</v>
      </c>
      <c r="I9">
        <f t="shared" si="3"/>
        <v>22</v>
      </c>
      <c r="J9" s="52" t="s">
        <v>525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4"/>
        <v>-20</v>
      </c>
      <c r="C10" s="4">
        <f t="shared" si="0"/>
        <v>-20</v>
      </c>
      <c r="D10" s="39" t="s">
        <v>92</v>
      </c>
      <c r="F10">
        <f t="shared" si="1"/>
        <v>17</v>
      </c>
      <c r="G10" s="2" t="str">
        <f t="shared" si="5"/>
        <v>FIGHT BY DECISION</v>
      </c>
      <c r="H10" s="2" t="str">
        <f t="shared" si="2"/>
        <v>160</v>
      </c>
      <c r="I10">
        <f t="shared" si="3"/>
        <v>21</v>
      </c>
      <c r="J10" s="52" t="s">
        <v>526</v>
      </c>
      <c r="M10" t="s">
        <v>92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4"/>
        <v>260</v>
      </c>
      <c r="C11" s="4">
        <f t="shared" si="0"/>
        <v>260</v>
      </c>
      <c r="D11" s="39" t="s">
        <v>553</v>
      </c>
      <c r="F11" t="e">
        <f t="shared" si="1"/>
        <v>#VALUE!</v>
      </c>
      <c r="G11" s="2" t="e">
        <f t="shared" si="5"/>
        <v>#VALUE!</v>
      </c>
      <c r="H11" s="2" t="e">
        <f t="shared" si="2"/>
        <v>#VALUE!</v>
      </c>
      <c r="I11">
        <f t="shared" si="3"/>
        <v>51</v>
      </c>
      <c r="J11" s="51" t="s">
        <v>527</v>
      </c>
      <c r="M11" t="str">
        <f>$N$2&amp;" "&amp;N11</f>
        <v>Jim Miller WINS IN ROUND 1</v>
      </c>
      <c r="N11" t="s">
        <v>77</v>
      </c>
    </row>
    <row r="12" spans="1:15" ht="15.75" thickBot="1" x14ac:dyDescent="0.3">
      <c r="A12" s="2">
        <f>IF(ISBLANK(D12),"",COUNTA($B$2:B12))</f>
        <v>11</v>
      </c>
      <c r="B12" s="2">
        <f t="shared" si="4"/>
        <v>454</v>
      </c>
      <c r="C12" s="4">
        <f t="shared" si="0"/>
        <v>454</v>
      </c>
      <c r="D12" s="39" t="s">
        <v>554</v>
      </c>
      <c r="F12">
        <f t="shared" si="1"/>
        <v>26</v>
      </c>
      <c r="G12" s="2" t="str">
        <f t="shared" si="5"/>
        <v>JIM MILLER WINS IN ROUND 1</v>
      </c>
      <c r="H12" s="2" t="str">
        <f t="shared" si="2"/>
        <v>260</v>
      </c>
      <c r="I12">
        <f t="shared" si="3"/>
        <v>30</v>
      </c>
      <c r="J12" s="52" t="s">
        <v>528</v>
      </c>
      <c r="M12" t="str">
        <f t="shared" ref="M12:M14" si="8">$N$2&amp;" "&amp;N12</f>
        <v>Jim Miller WINS IN ROUND 2</v>
      </c>
      <c r="N12" t="s">
        <v>78</v>
      </c>
    </row>
    <row r="13" spans="1:15" ht="15.75" thickBot="1" x14ac:dyDescent="0.3">
      <c r="A13" s="2">
        <f>IF(ISBLANK(D13),"",COUNTA($B$2:B13))</f>
        <v>12</v>
      </c>
      <c r="B13" s="2">
        <f t="shared" si="4"/>
        <v>908</v>
      </c>
      <c r="C13" s="4">
        <f t="shared" si="0"/>
        <v>908</v>
      </c>
      <c r="D13" s="39" t="s">
        <v>555</v>
      </c>
      <c r="F13">
        <f t="shared" si="1"/>
        <v>26</v>
      </c>
      <c r="G13" s="2" t="str">
        <f t="shared" si="5"/>
        <v>JIM MILLER WINS IN ROUND 2</v>
      </c>
      <c r="H13" s="2" t="str">
        <f t="shared" si="2"/>
        <v>454</v>
      </c>
      <c r="I13">
        <f t="shared" si="3"/>
        <v>30</v>
      </c>
      <c r="J13" s="52" t="s">
        <v>529</v>
      </c>
      <c r="M13" t="str">
        <f t="shared" si="8"/>
        <v>Jim Miller WINS IN ROUND 3</v>
      </c>
      <c r="N13" t="s">
        <v>79</v>
      </c>
    </row>
    <row r="14" spans="1:15" ht="15.75" thickBot="1" x14ac:dyDescent="0.3">
      <c r="A14" s="2">
        <f>IF(ISBLANK(D14),"",COUNTA($B$2:B14))</f>
        <v>13</v>
      </c>
      <c r="B14" s="2">
        <f t="shared" si="4"/>
        <v>223</v>
      </c>
      <c r="C14" s="4">
        <f t="shared" si="0"/>
        <v>223</v>
      </c>
      <c r="D14" s="39" t="s">
        <v>556</v>
      </c>
      <c r="F14">
        <f t="shared" si="1"/>
        <v>26</v>
      </c>
      <c r="G14" s="2" t="str">
        <f t="shared" si="5"/>
        <v>JIM MILLER WINS IN ROUND 3</v>
      </c>
      <c r="H14" s="2" t="str">
        <f t="shared" si="2"/>
        <v>908</v>
      </c>
      <c r="I14">
        <f t="shared" si="3"/>
        <v>30</v>
      </c>
      <c r="J14" s="52" t="s">
        <v>530</v>
      </c>
      <c r="M14" t="str">
        <f t="shared" si="8"/>
        <v>Jim Miller BY DECISIONS</v>
      </c>
      <c r="N14" t="s">
        <v>80</v>
      </c>
    </row>
    <row r="15" spans="1:15" ht="15.75" thickBot="1" x14ac:dyDescent="0.3">
      <c r="A15" s="2">
        <f>IF(ISBLANK(D15),"",COUNTA($B$2:B15))</f>
        <v>14</v>
      </c>
      <c r="B15" s="2">
        <f t="shared" si="4"/>
        <v>908</v>
      </c>
      <c r="C15" s="4">
        <f t="shared" si="0"/>
        <v>908</v>
      </c>
      <c r="D15" s="39" t="s">
        <v>557</v>
      </c>
      <c r="F15">
        <f t="shared" si="1"/>
        <v>23</v>
      </c>
      <c r="G15" s="2" t="str">
        <f t="shared" si="5"/>
        <v>JIM MILLER BY DECISIONS</v>
      </c>
      <c r="H15" s="2" t="str">
        <f t="shared" si="2"/>
        <v>223</v>
      </c>
      <c r="I15">
        <f t="shared" si="3"/>
        <v>27</v>
      </c>
      <c r="J15" s="52" t="s">
        <v>531</v>
      </c>
      <c r="M15" t="str">
        <f>$O$2&amp;" "&amp;N15</f>
        <v>Jesse Butler WINS IN ROUND 1</v>
      </c>
      <c r="N15" t="s">
        <v>77</v>
      </c>
    </row>
    <row r="16" spans="1:15" ht="15.75" thickBot="1" x14ac:dyDescent="0.3">
      <c r="A16" s="2">
        <f>IF(ISBLANK(D16),"",COUNTA($B$2:B16))</f>
        <v>15</v>
      </c>
      <c r="B16" s="2">
        <f t="shared" si="4"/>
        <v>1109</v>
      </c>
      <c r="C16" s="4">
        <f t="shared" si="0"/>
        <v>1109</v>
      </c>
      <c r="D16" s="39" t="s">
        <v>558</v>
      </c>
      <c r="F16">
        <f t="shared" si="1"/>
        <v>28</v>
      </c>
      <c r="G16" s="2" t="str">
        <f t="shared" si="5"/>
        <v>JESSE BUTLER WINS IN ROUND 1</v>
      </c>
      <c r="H16" s="2" t="str">
        <f t="shared" si="2"/>
        <v>908</v>
      </c>
      <c r="I16">
        <f t="shared" si="3"/>
        <v>32</v>
      </c>
      <c r="J16" s="52" t="s">
        <v>532</v>
      </c>
      <c r="M16" t="str">
        <f t="shared" ref="M16:M18" si="9">$O$2&amp;" "&amp;N16</f>
        <v>Jesse Butler WINS IN ROUND 2</v>
      </c>
      <c r="N16" t="s">
        <v>78</v>
      </c>
    </row>
    <row r="17" spans="1:14" ht="15.75" thickBot="1" x14ac:dyDescent="0.3">
      <c r="A17" s="2">
        <f>IF(ISBLANK(D17),"",COUNTA($B$2:B17))</f>
        <v>16</v>
      </c>
      <c r="B17" s="2">
        <f t="shared" si="4"/>
        <v>1613</v>
      </c>
      <c r="C17" s="4">
        <f t="shared" si="0"/>
        <v>1613</v>
      </c>
      <c r="D17" s="39" t="s">
        <v>559</v>
      </c>
      <c r="F17">
        <f t="shared" si="1"/>
        <v>28</v>
      </c>
      <c r="G17" s="2" t="str">
        <f t="shared" si="5"/>
        <v>JESSE BUTLER WINS IN ROUND 2</v>
      </c>
      <c r="H17" s="2" t="str">
        <f t="shared" si="2"/>
        <v>1109</v>
      </c>
      <c r="I17">
        <f t="shared" si="3"/>
        <v>33</v>
      </c>
      <c r="J17" s="52" t="s">
        <v>533</v>
      </c>
      <c r="M17" t="str">
        <f t="shared" si="9"/>
        <v>Jesse Butler WINS IN ROUND 3</v>
      </c>
      <c r="N17" t="s">
        <v>79</v>
      </c>
    </row>
    <row r="18" spans="1:14" ht="15.75" thickBot="1" x14ac:dyDescent="0.3">
      <c r="A18" s="2">
        <f>IF(ISBLANK(D18),"",COUNTA($B$2:B18))</f>
        <v>17</v>
      </c>
      <c r="B18" s="2">
        <f t="shared" si="4"/>
        <v>454</v>
      </c>
      <c r="C18" s="4">
        <f t="shared" si="0"/>
        <v>454</v>
      </c>
      <c r="D18" s="39" t="s">
        <v>560</v>
      </c>
      <c r="F18">
        <f t="shared" si="1"/>
        <v>28</v>
      </c>
      <c r="G18" s="2" t="str">
        <f t="shared" si="5"/>
        <v>JESSE BUTLER WINS IN ROUND 3</v>
      </c>
      <c r="H18" s="2" t="str">
        <f t="shared" si="2"/>
        <v>1613</v>
      </c>
      <c r="I18">
        <f t="shared" si="3"/>
        <v>33</v>
      </c>
      <c r="J18" s="52" t="s">
        <v>534</v>
      </c>
      <c r="M18" t="str">
        <f t="shared" si="9"/>
        <v>Jesse Butler BY DECISIONS</v>
      </c>
      <c r="N18" t="s">
        <v>80</v>
      </c>
    </row>
    <row r="19" spans="1:14" ht="15.75" thickBot="1" x14ac:dyDescent="0.3">
      <c r="A19" s="2">
        <f>IF(ISBLANK(D19),"",COUNTA($B$2:B19))</f>
        <v>18</v>
      </c>
      <c r="B19" s="2">
        <f t="shared" si="4"/>
        <v>6549</v>
      </c>
      <c r="C19" s="4">
        <f t="shared" si="0"/>
        <v>6549</v>
      </c>
      <c r="D19" s="39" t="s">
        <v>41</v>
      </c>
      <c r="F19">
        <f t="shared" si="1"/>
        <v>25</v>
      </c>
      <c r="G19" s="2" t="str">
        <f t="shared" si="5"/>
        <v>JESSE BUTLER BY DECISIONS</v>
      </c>
      <c r="H19" s="2" t="str">
        <f t="shared" si="2"/>
        <v>454</v>
      </c>
      <c r="I19">
        <f t="shared" si="3"/>
        <v>29</v>
      </c>
      <c r="J19" s="52" t="s">
        <v>535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4"/>
        <v>-20</v>
      </c>
      <c r="C20" s="4">
        <f t="shared" si="0"/>
        <v>-20</v>
      </c>
      <c r="D20" s="39" t="s">
        <v>92</v>
      </c>
      <c r="F20">
        <f t="shared" si="1"/>
        <v>4</v>
      </c>
      <c r="G20" s="2" t="str">
        <f t="shared" si="5"/>
        <v>DRAW</v>
      </c>
      <c r="H20" s="2" t="str">
        <f t="shared" si="2"/>
        <v>6549</v>
      </c>
      <c r="I20">
        <f t="shared" si="3"/>
        <v>9</v>
      </c>
      <c r="J20" s="52" t="s">
        <v>536</v>
      </c>
      <c r="M20" t="s">
        <v>92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4"/>
        <v>140</v>
      </c>
      <c r="C21" s="4">
        <f t="shared" si="0"/>
        <v>140</v>
      </c>
      <c r="D21" s="39" t="s">
        <v>66</v>
      </c>
      <c r="F21" t="e">
        <f t="shared" si="1"/>
        <v>#VALUE!</v>
      </c>
      <c r="G21" s="2" t="e">
        <f t="shared" si="5"/>
        <v>#VALUE!</v>
      </c>
      <c r="H21" s="2" t="e">
        <f t="shared" si="2"/>
        <v>#VALUE!</v>
      </c>
      <c r="I21">
        <f t="shared" si="3"/>
        <v>41</v>
      </c>
      <c r="J21" s="51" t="s">
        <v>537</v>
      </c>
      <c r="M21" t="s">
        <v>66</v>
      </c>
      <c r="N21" t="s">
        <v>66</v>
      </c>
    </row>
    <row r="22" spans="1:14" ht="15.75" thickBot="1" x14ac:dyDescent="0.3">
      <c r="A22" s="2">
        <f>IF(ISBLANK(D22),"",COUNTA($B$2:B22))</f>
        <v>21</v>
      </c>
      <c r="B22" s="2">
        <f t="shared" si="4"/>
        <v>325</v>
      </c>
      <c r="C22" s="4">
        <f t="shared" si="0"/>
        <v>325</v>
      </c>
      <c r="D22" s="39" t="s">
        <v>67</v>
      </c>
      <c r="F22">
        <f t="shared" si="1"/>
        <v>26</v>
      </c>
      <c r="G22" s="2" t="str">
        <f t="shared" si="5"/>
        <v>JIM MILLER BY KO,TKO OR DQ</v>
      </c>
      <c r="H22" s="2" t="str">
        <f t="shared" si="2"/>
        <v>485</v>
      </c>
      <c r="I22">
        <f t="shared" si="3"/>
        <v>30</v>
      </c>
      <c r="J22" s="52" t="s">
        <v>538</v>
      </c>
      <c r="M22" t="s">
        <v>67</v>
      </c>
      <c r="N22" t="s">
        <v>67</v>
      </c>
    </row>
    <row r="23" spans="1:14" ht="15.75" thickBot="1" x14ac:dyDescent="0.3">
      <c r="A23" s="2">
        <f>IF(ISBLANK(D23),"",COUNTA($B$2:B23))</f>
        <v>22</v>
      </c>
      <c r="B23" s="2">
        <f t="shared" si="4"/>
        <v>750</v>
      </c>
      <c r="C23" s="4">
        <f t="shared" si="0"/>
        <v>750</v>
      </c>
      <c r="D23" s="39" t="s">
        <v>68</v>
      </c>
      <c r="F23">
        <f t="shared" si="1"/>
        <v>24</v>
      </c>
      <c r="G23" s="2" t="str">
        <f t="shared" si="5"/>
        <v>JIM MILLER BY SUBMISSION</v>
      </c>
      <c r="H23" s="2" t="str">
        <f t="shared" si="2"/>
        <v>185</v>
      </c>
      <c r="I23">
        <f t="shared" si="3"/>
        <v>28</v>
      </c>
      <c r="J23" s="52" t="s">
        <v>539</v>
      </c>
      <c r="M23" t="s">
        <v>68</v>
      </c>
      <c r="N23" t="s">
        <v>68</v>
      </c>
    </row>
    <row r="24" spans="1:14" ht="15.75" thickBot="1" x14ac:dyDescent="0.3">
      <c r="A24" s="2">
        <f>IF(ISBLANK(D24),"",COUNTA($B$2:B24))</f>
        <v>23</v>
      </c>
      <c r="B24" s="2">
        <f t="shared" si="4"/>
        <v>160</v>
      </c>
      <c r="C24" s="4">
        <f t="shared" si="0"/>
        <v>160</v>
      </c>
      <c r="D24" s="39" t="s">
        <v>69</v>
      </c>
      <c r="F24">
        <f t="shared" si="1"/>
        <v>22</v>
      </c>
      <c r="G24" s="2" t="str">
        <f t="shared" si="5"/>
        <v>JIM MILLER BY DECISION</v>
      </c>
      <c r="H24" s="2" t="str">
        <f t="shared" si="2"/>
        <v>224</v>
      </c>
      <c r="I24">
        <f t="shared" si="3"/>
        <v>26</v>
      </c>
      <c r="J24" s="52" t="s">
        <v>540</v>
      </c>
      <c r="M24" t="s">
        <v>69</v>
      </c>
      <c r="N24" t="s">
        <v>69</v>
      </c>
    </row>
    <row r="25" spans="1:14" ht="15.75" thickBot="1" x14ac:dyDescent="0.3">
      <c r="A25" s="2">
        <f>IF(ISBLANK(D25),"",COUNTA($B$2:B25))</f>
        <v>24</v>
      </c>
      <c r="B25" s="2">
        <f t="shared" si="4"/>
        <v>-20</v>
      </c>
      <c r="C25" s="4">
        <f t="shared" si="0"/>
        <v>-20</v>
      </c>
      <c r="D25" s="39" t="s">
        <v>92</v>
      </c>
      <c r="F25">
        <f t="shared" si="1"/>
        <v>28</v>
      </c>
      <c r="G25" s="2" t="str">
        <f t="shared" si="5"/>
        <v>JESSE BUTLER BY KO,TKO OR DQ</v>
      </c>
      <c r="H25" s="2" t="str">
        <f t="shared" si="2"/>
        <v>950</v>
      </c>
      <c r="I25">
        <f t="shared" si="3"/>
        <v>32</v>
      </c>
      <c r="J25" s="52" t="s">
        <v>541</v>
      </c>
      <c r="M25" t="s">
        <v>92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4"/>
        <v>160</v>
      </c>
      <c r="C26" s="4">
        <f t="shared" si="0"/>
        <v>160</v>
      </c>
      <c r="D26" s="39" t="s">
        <v>70</v>
      </c>
      <c r="F26">
        <f t="shared" si="1"/>
        <v>26</v>
      </c>
      <c r="G26" s="2" t="str">
        <f t="shared" si="5"/>
        <v>JESSE BUTLER BY SUBMISSION</v>
      </c>
      <c r="H26" s="2" t="str">
        <f t="shared" si="2"/>
        <v>650</v>
      </c>
      <c r="I26">
        <f t="shared" si="3"/>
        <v>30</v>
      </c>
      <c r="J26" s="52" t="s">
        <v>542</v>
      </c>
      <c r="M26" t="s">
        <v>70</v>
      </c>
      <c r="N26" t="s">
        <v>70</v>
      </c>
    </row>
    <row r="27" spans="1:14" ht="15.75" thickBot="1" x14ac:dyDescent="0.3">
      <c r="A27" s="2">
        <f>IF(ISBLANK(D27),"",COUNTA($B$2:B27))</f>
        <v>26</v>
      </c>
      <c r="B27" s="2">
        <f t="shared" si="4"/>
        <v>-205</v>
      </c>
      <c r="C27" s="4">
        <f t="shared" si="0"/>
        <v>-205</v>
      </c>
      <c r="D27" s="39" t="s">
        <v>65</v>
      </c>
      <c r="F27">
        <f t="shared" si="1"/>
        <v>24</v>
      </c>
      <c r="G27" s="2" t="str">
        <f t="shared" si="5"/>
        <v>JESSE BUTLER BY DECISION</v>
      </c>
      <c r="H27" s="2" t="str">
        <f t="shared" si="2"/>
        <v>457</v>
      </c>
      <c r="I27">
        <f t="shared" si="3"/>
        <v>28</v>
      </c>
      <c r="J27" s="52" t="s">
        <v>543</v>
      </c>
      <c r="M27" t="s">
        <v>65</v>
      </c>
      <c r="N27" t="s">
        <v>65</v>
      </c>
    </row>
    <row r="28" spans="1:14" ht="15.75" thickBot="1" x14ac:dyDescent="0.3">
      <c r="A28" s="2">
        <f>IF(ISBLANK(D28),"",COUNTA($B$2:B28))</f>
        <v>27</v>
      </c>
      <c r="B28" s="2">
        <f t="shared" si="4"/>
        <v>-20</v>
      </c>
      <c r="C28" s="4">
        <f t="shared" si="0"/>
        <v>-20</v>
      </c>
      <c r="D28" s="39" t="s">
        <v>92</v>
      </c>
      <c r="F28">
        <f t="shared" si="1"/>
        <v>4</v>
      </c>
      <c r="G28" s="2" t="str">
        <f t="shared" si="5"/>
        <v>DRAW</v>
      </c>
      <c r="H28" s="2" t="str">
        <f t="shared" si="2"/>
        <v>6573</v>
      </c>
      <c r="I28">
        <f t="shared" si="3"/>
        <v>9</v>
      </c>
      <c r="J28" s="52" t="s">
        <v>544</v>
      </c>
      <c r="M28" t="s">
        <v>92</v>
      </c>
      <c r="N28">
        <v>-20</v>
      </c>
    </row>
    <row r="29" spans="1:14" ht="15.75" thickBot="1" x14ac:dyDescent="0.3">
      <c r="A29" s="2">
        <f>IF(ISBLANK(D29),"",COUNTA($B$2:B29))</f>
        <v>28</v>
      </c>
      <c r="B29" s="2" t="str">
        <f t="shared" si="4"/>
        <v>0</v>
      </c>
      <c r="C29" s="4" t="str">
        <f t="shared" si="0"/>
        <v>NO</v>
      </c>
      <c r="D29" s="39" t="s">
        <v>71</v>
      </c>
      <c r="F29">
        <f t="shared" si="1"/>
        <v>0</v>
      </c>
      <c r="G29" s="2" t="str">
        <f t="shared" si="5"/>
        <v/>
      </c>
      <c r="H29" s="2">
        <f t="shared" si="2"/>
        <v>0</v>
      </c>
      <c r="I29">
        <f t="shared" si="3"/>
        <v>0</v>
      </c>
      <c r="J29" s="52"/>
      <c r="M29" t="s">
        <v>71</v>
      </c>
      <c r="N29" t="s">
        <v>71</v>
      </c>
    </row>
    <row r="30" spans="1:14" ht="15.75" thickBot="1" x14ac:dyDescent="0.3">
      <c r="A30" s="2">
        <f>IF(ISBLANK(D30),"",COUNTA($B$2:B30))</f>
        <v>29</v>
      </c>
      <c r="B30" s="2" t="str">
        <f t="shared" si="4"/>
        <v>0</v>
      </c>
      <c r="C30" s="4" t="str">
        <f t="shared" si="0"/>
        <v>NO</v>
      </c>
      <c r="D30" s="39" t="s">
        <v>72</v>
      </c>
      <c r="F30">
        <f t="shared" si="1"/>
        <v>0</v>
      </c>
      <c r="G30" s="2" t="str">
        <f t="shared" si="5"/>
        <v/>
      </c>
      <c r="H30" s="2">
        <f t="shared" si="2"/>
        <v>0</v>
      </c>
      <c r="I30">
        <f t="shared" si="3"/>
        <v>0</v>
      </c>
      <c r="J30" s="52"/>
      <c r="M30" t="s">
        <v>72</v>
      </c>
      <c r="N30" t="s">
        <v>72</v>
      </c>
    </row>
    <row r="31" spans="1:14" ht="15.75" thickBot="1" x14ac:dyDescent="0.3">
      <c r="A31" s="2">
        <f>IF(ISBLANK(D31),"",COUNTA($B$2:B31))</f>
        <v>30</v>
      </c>
      <c r="B31" s="2" t="str">
        <f t="shared" si="4"/>
        <v>0</v>
      </c>
      <c r="C31" s="4" t="str">
        <f t="shared" si="0"/>
        <v>NO</v>
      </c>
      <c r="D31" s="39" t="s">
        <v>73</v>
      </c>
      <c r="F31">
        <f t="shared" si="1"/>
        <v>0</v>
      </c>
      <c r="G31" s="2" t="str">
        <f t="shared" si="5"/>
        <v/>
      </c>
      <c r="H31" s="2">
        <f t="shared" si="2"/>
        <v>0</v>
      </c>
      <c r="I31">
        <f t="shared" si="3"/>
        <v>0</v>
      </c>
      <c r="J31" s="51"/>
      <c r="M31" t="s">
        <v>73</v>
      </c>
      <c r="N31" t="s">
        <v>73</v>
      </c>
    </row>
    <row r="32" spans="1:14" ht="15.75" thickBot="1" x14ac:dyDescent="0.3">
      <c r="A32" s="2">
        <f>IF(ISBLANK(D32),"",COUNTA($B$2:B32))</f>
        <v>31</v>
      </c>
      <c r="B32" s="2">
        <f t="shared" si="4"/>
        <v>6549</v>
      </c>
      <c r="C32" s="4">
        <f t="shared" si="0"/>
        <v>6549</v>
      </c>
      <c r="D32" s="39" t="s">
        <v>41</v>
      </c>
      <c r="F32">
        <f t="shared" si="1"/>
        <v>0</v>
      </c>
      <c r="G32" s="2" t="str">
        <f t="shared" si="5"/>
        <v/>
      </c>
      <c r="H32" s="2">
        <f t="shared" si="2"/>
        <v>0</v>
      </c>
      <c r="I32">
        <f t="shared" si="3"/>
        <v>0</v>
      </c>
      <c r="J32" s="52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4"/>
        <v>0</v>
      </c>
      <c r="C33" s="4" t="str">
        <f t="shared" si="0"/>
        <v>NO</v>
      </c>
      <c r="D33" s="39"/>
      <c r="F33">
        <f t="shared" si="1"/>
        <v>0</v>
      </c>
      <c r="G33" s="2" t="str">
        <f t="shared" si="5"/>
        <v/>
      </c>
      <c r="H33" s="2">
        <f t="shared" si="2"/>
        <v>0</v>
      </c>
      <c r="I33">
        <f t="shared" si="3"/>
        <v>0</v>
      </c>
      <c r="J33" s="52"/>
    </row>
    <row r="34" spans="1:10" ht="15.75" thickBot="1" x14ac:dyDescent="0.3">
      <c r="A34" s="2" t="str">
        <f>IF(ISBLANK(D34),"",COUNTA($B$2:B34))</f>
        <v/>
      </c>
      <c r="B34" s="2" t="str">
        <f t="shared" si="4"/>
        <v>0</v>
      </c>
      <c r="C34" s="4" t="str">
        <f t="shared" si="0"/>
        <v>NO</v>
      </c>
      <c r="D34" s="39"/>
      <c r="F34">
        <f t="shared" si="1"/>
        <v>0</v>
      </c>
      <c r="G34" s="2" t="str">
        <f t="shared" si="5"/>
        <v/>
      </c>
      <c r="H34" s="2">
        <f t="shared" si="2"/>
        <v>0</v>
      </c>
      <c r="I34">
        <f t="shared" si="3"/>
        <v>0</v>
      </c>
      <c r="J34" s="52"/>
    </row>
    <row r="35" spans="1:10" ht="15.75" thickBot="1" x14ac:dyDescent="0.3">
      <c r="A35" s="2" t="str">
        <f>IF(ISBLANK(D35),"",COUNTA($B$2:B35))</f>
        <v/>
      </c>
      <c r="B35" s="2" t="str">
        <f t="shared" si="4"/>
        <v>0</v>
      </c>
      <c r="C35" s="4" t="str">
        <f t="shared" si="0"/>
        <v>NO</v>
      </c>
      <c r="D35" s="39"/>
      <c r="F35">
        <f t="shared" si="1"/>
        <v>0</v>
      </c>
      <c r="G35" s="2" t="str">
        <f t="shared" si="5"/>
        <v/>
      </c>
      <c r="H35" s="2">
        <f t="shared" si="2"/>
        <v>0</v>
      </c>
      <c r="I35">
        <f t="shared" si="3"/>
        <v>0</v>
      </c>
      <c r="J35" s="52"/>
    </row>
    <row r="36" spans="1:10" ht="15.75" thickBot="1" x14ac:dyDescent="0.3">
      <c r="A36" s="2" t="str">
        <f>IF(ISBLANK(D36),"",COUNTA($B$2:B36))</f>
        <v/>
      </c>
      <c r="B36" s="2" t="str">
        <f t="shared" si="4"/>
        <v>0</v>
      </c>
      <c r="C36" s="4" t="str">
        <f t="shared" si="0"/>
        <v>NO</v>
      </c>
      <c r="D36" s="39"/>
      <c r="F36">
        <f t="shared" si="1"/>
        <v>0</v>
      </c>
      <c r="G36" s="2" t="str">
        <f t="shared" si="5"/>
        <v/>
      </c>
      <c r="H36" s="2">
        <f t="shared" si="2"/>
        <v>0</v>
      </c>
      <c r="I36">
        <f t="shared" si="3"/>
        <v>0</v>
      </c>
      <c r="J36" s="52"/>
    </row>
    <row r="37" spans="1:10" ht="15.75" thickBot="1" x14ac:dyDescent="0.3">
      <c r="A37" s="2" t="str">
        <f>IF(ISBLANK(D37),"",COUNTA($B$2:B37))</f>
        <v/>
      </c>
      <c r="B37" s="2" t="str">
        <f t="shared" si="4"/>
        <v>0</v>
      </c>
      <c r="C37" s="4" t="str">
        <f t="shared" si="0"/>
        <v>NO</v>
      </c>
      <c r="D37" s="39"/>
      <c r="F37">
        <f t="shared" si="1"/>
        <v>0</v>
      </c>
      <c r="G37" s="2" t="str">
        <f t="shared" si="5"/>
        <v/>
      </c>
      <c r="H37" s="2">
        <f t="shared" si="2"/>
        <v>0</v>
      </c>
      <c r="I37">
        <f t="shared" si="3"/>
        <v>0</v>
      </c>
      <c r="J37" s="52"/>
    </row>
    <row r="38" spans="1:10" ht="15.75" thickBot="1" x14ac:dyDescent="0.3">
      <c r="A38" s="2" t="str">
        <f>IF(ISBLANK(D38),"",COUNTA($B$2:B38))</f>
        <v/>
      </c>
      <c r="B38" s="2" t="str">
        <f t="shared" si="4"/>
        <v>0</v>
      </c>
      <c r="C38" s="4" t="str">
        <f t="shared" si="0"/>
        <v>NO</v>
      </c>
      <c r="D38" s="39"/>
      <c r="F38">
        <f t="shared" si="1"/>
        <v>0</v>
      </c>
      <c r="G38" s="2" t="str">
        <f t="shared" si="5"/>
        <v/>
      </c>
      <c r="H38" s="2">
        <f t="shared" si="2"/>
        <v>0</v>
      </c>
      <c r="I38">
        <f t="shared" si="3"/>
        <v>0</v>
      </c>
      <c r="J38" s="52"/>
    </row>
    <row r="39" spans="1:10" ht="15.75" thickBot="1" x14ac:dyDescent="0.3">
      <c r="A39" s="2" t="str">
        <f>IF(ISBLANK(D39),"",COUNTA($B$2:B39))</f>
        <v/>
      </c>
      <c r="B39" s="2" t="str">
        <f t="shared" si="4"/>
        <v>0</v>
      </c>
      <c r="C39" s="4" t="str">
        <f t="shared" si="0"/>
        <v>NO</v>
      </c>
      <c r="D39" s="39"/>
      <c r="F39">
        <f t="shared" si="1"/>
        <v>0</v>
      </c>
      <c r="G39" s="2" t="str">
        <f t="shared" si="5"/>
        <v/>
      </c>
      <c r="H39" s="2">
        <f t="shared" si="2"/>
        <v>0</v>
      </c>
      <c r="I39">
        <f t="shared" si="3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4"/>
        <v>0</v>
      </c>
      <c r="C40" s="4" t="str">
        <f t="shared" si="0"/>
        <v>NO</v>
      </c>
      <c r="D40" s="39"/>
      <c r="F40">
        <f t="shared" si="1"/>
        <v>0</v>
      </c>
      <c r="G40" s="2" t="str">
        <f t="shared" si="5"/>
        <v/>
      </c>
      <c r="H40" s="2">
        <f t="shared" si="2"/>
        <v>0</v>
      </c>
      <c r="I40">
        <f t="shared" si="3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4"/>
        <v>0</v>
      </c>
      <c r="C41" s="4" t="str">
        <f t="shared" si="0"/>
        <v>NO</v>
      </c>
      <c r="D41" s="39"/>
      <c r="F41">
        <f t="shared" si="1"/>
        <v>0</v>
      </c>
      <c r="G41" s="2" t="str">
        <f t="shared" si="5"/>
        <v/>
      </c>
      <c r="H41" s="2">
        <f t="shared" si="2"/>
        <v>0</v>
      </c>
      <c r="I41">
        <f t="shared" si="3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4"/>
        <v>0</v>
      </c>
      <c r="C42" s="4" t="str">
        <f t="shared" si="0"/>
        <v>NO</v>
      </c>
      <c r="D42" s="39"/>
      <c r="F42">
        <f t="shared" si="1"/>
        <v>0</v>
      </c>
      <c r="G42" s="2" t="str">
        <f t="shared" si="5"/>
        <v/>
      </c>
      <c r="H42" s="2">
        <f t="shared" si="2"/>
        <v>0</v>
      </c>
      <c r="I42">
        <f t="shared" si="3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4"/>
        <v>0</v>
      </c>
      <c r="C43" s="4" t="str">
        <f t="shared" si="0"/>
        <v>NO</v>
      </c>
      <c r="D43" s="39"/>
      <c r="F43">
        <f t="shared" si="1"/>
        <v>0</v>
      </c>
      <c r="G43" s="2" t="str">
        <f t="shared" si="5"/>
        <v/>
      </c>
      <c r="H43" s="2">
        <f t="shared" si="2"/>
        <v>0</v>
      </c>
      <c r="I43">
        <f t="shared" si="3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4"/>
        <v>0</v>
      </c>
      <c r="C44" s="4" t="str">
        <f t="shared" si="0"/>
        <v>NO</v>
      </c>
      <c r="D44" s="39"/>
      <c r="F44">
        <f t="shared" si="1"/>
        <v>0</v>
      </c>
      <c r="G44" s="2" t="str">
        <f t="shared" si="5"/>
        <v/>
      </c>
      <c r="H44" s="2">
        <f t="shared" si="2"/>
        <v>0</v>
      </c>
      <c r="I44">
        <f t="shared" si="3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4"/>
        <v>0</v>
      </c>
      <c r="C45" s="4" t="str">
        <f t="shared" si="0"/>
        <v>NO</v>
      </c>
      <c r="D45" s="39"/>
      <c r="F45">
        <f t="shared" si="1"/>
        <v>0</v>
      </c>
      <c r="G45" s="2" t="str">
        <f t="shared" si="5"/>
        <v/>
      </c>
      <c r="H45" s="2">
        <f t="shared" si="2"/>
        <v>0</v>
      </c>
      <c r="I45">
        <f t="shared" si="3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4"/>
        <v>0</v>
      </c>
      <c r="C46" s="4" t="str">
        <f t="shared" si="0"/>
        <v>NO</v>
      </c>
      <c r="D46" s="39"/>
      <c r="F46">
        <f t="shared" si="1"/>
        <v>0</v>
      </c>
      <c r="G46" s="2" t="str">
        <f t="shared" si="5"/>
        <v/>
      </c>
      <c r="H46" s="2">
        <f t="shared" si="2"/>
        <v>0</v>
      </c>
      <c r="I46">
        <f t="shared" si="3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4"/>
        <v>0</v>
      </c>
      <c r="C47" s="4" t="str">
        <f t="shared" si="0"/>
        <v>NO</v>
      </c>
      <c r="D47" s="39"/>
      <c r="F47">
        <f t="shared" si="1"/>
        <v>0</v>
      </c>
      <c r="G47" s="2" t="str">
        <f t="shared" si="5"/>
        <v/>
      </c>
      <c r="H47" s="2">
        <f t="shared" si="2"/>
        <v>0</v>
      </c>
      <c r="I47">
        <f t="shared" si="3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4"/>
        <v>0</v>
      </c>
      <c r="C48" s="4" t="str">
        <f t="shared" si="0"/>
        <v>NO</v>
      </c>
      <c r="D48" s="39"/>
      <c r="F48">
        <f t="shared" si="1"/>
        <v>0</v>
      </c>
      <c r="G48" s="2" t="str">
        <f t="shared" si="5"/>
        <v/>
      </c>
      <c r="H48" s="2">
        <f t="shared" si="2"/>
        <v>0</v>
      </c>
      <c r="I48">
        <f t="shared" si="3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4"/>
        <v>0</v>
      </c>
      <c r="C49" s="4" t="str">
        <f t="shared" si="0"/>
        <v>NO</v>
      </c>
      <c r="D49" s="39"/>
      <c r="F49">
        <f t="shared" si="1"/>
        <v>0</v>
      </c>
      <c r="G49" s="2" t="str">
        <f t="shared" si="5"/>
        <v/>
      </c>
      <c r="H49" s="2">
        <f t="shared" si="2"/>
        <v>0</v>
      </c>
      <c r="I49">
        <f t="shared" si="3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4"/>
        <v>0</v>
      </c>
      <c r="C50" s="4" t="str">
        <f t="shared" si="0"/>
        <v>NO</v>
      </c>
      <c r="D50" s="39"/>
      <c r="F50">
        <f t="shared" si="1"/>
        <v>0</v>
      </c>
      <c r="G50" s="2" t="str">
        <f t="shared" si="5"/>
        <v/>
      </c>
      <c r="H50" s="2">
        <f t="shared" si="2"/>
        <v>0</v>
      </c>
      <c r="I50">
        <f t="shared" si="3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4"/>
        <v>0</v>
      </c>
      <c r="C51" s="4" t="str">
        <f t="shared" si="0"/>
        <v>NO</v>
      </c>
      <c r="D51" s="39"/>
      <c r="F51">
        <f t="shared" si="1"/>
        <v>0</v>
      </c>
      <c r="G51" s="2" t="str">
        <f t="shared" si="5"/>
        <v/>
      </c>
      <c r="H51" s="2">
        <f t="shared" si="2"/>
        <v>0</v>
      </c>
      <c r="I51">
        <f t="shared" si="3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4"/>
        <v>0</v>
      </c>
      <c r="C52" s="4" t="str">
        <f t="shared" si="0"/>
        <v>NO</v>
      </c>
      <c r="D52" s="39"/>
      <c r="F52">
        <f t="shared" si="1"/>
        <v>0</v>
      </c>
      <c r="G52" s="2" t="str">
        <f t="shared" si="5"/>
        <v/>
      </c>
      <c r="H52" s="2">
        <f t="shared" si="2"/>
        <v>0</v>
      </c>
      <c r="I52">
        <f t="shared" si="3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4"/>
        <v>0</v>
      </c>
      <c r="C53" s="4" t="str">
        <f t="shared" si="0"/>
        <v>NO</v>
      </c>
      <c r="D53" s="39"/>
      <c r="F53">
        <f t="shared" si="1"/>
        <v>0</v>
      </c>
      <c r="G53" s="2" t="str">
        <f t="shared" si="5"/>
        <v/>
      </c>
      <c r="H53" s="2">
        <f t="shared" si="2"/>
        <v>0</v>
      </c>
      <c r="I53">
        <f t="shared" si="3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4"/>
        <v>0</v>
      </c>
      <c r="C54" s="4" t="str">
        <f t="shared" si="0"/>
        <v>NO</v>
      </c>
      <c r="D54" s="39"/>
      <c r="F54">
        <f t="shared" si="1"/>
        <v>0</v>
      </c>
      <c r="G54" s="2" t="str">
        <f t="shared" si="5"/>
        <v/>
      </c>
      <c r="H54" s="2">
        <f t="shared" si="2"/>
        <v>0</v>
      </c>
      <c r="I54">
        <f t="shared" si="3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4"/>
        <v>0</v>
      </c>
      <c r="C55" s="4" t="str">
        <f t="shared" si="0"/>
        <v>NO</v>
      </c>
      <c r="D55" s="39"/>
      <c r="F55">
        <f t="shared" si="1"/>
        <v>0</v>
      </c>
      <c r="G55" s="2" t="str">
        <f t="shared" si="5"/>
        <v/>
      </c>
      <c r="H55" s="2">
        <f t="shared" si="2"/>
        <v>0</v>
      </c>
      <c r="I55">
        <f t="shared" si="3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4"/>
        <v>0</v>
      </c>
      <c r="C56" s="4" t="str">
        <f t="shared" si="0"/>
        <v>NO</v>
      </c>
      <c r="D56" s="39"/>
      <c r="F56">
        <f t="shared" si="1"/>
        <v>0</v>
      </c>
      <c r="G56" s="2" t="str">
        <f t="shared" si="5"/>
        <v/>
      </c>
      <c r="H56" s="2">
        <f t="shared" si="2"/>
        <v>0</v>
      </c>
      <c r="I56">
        <f t="shared" si="3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4"/>
        <v>0</v>
      </c>
      <c r="C57" s="4" t="str">
        <f t="shared" si="0"/>
        <v>NO</v>
      </c>
      <c r="D57" s="39"/>
      <c r="F57">
        <f t="shared" si="1"/>
        <v>0</v>
      </c>
      <c r="G57" s="2" t="str">
        <f t="shared" si="5"/>
        <v/>
      </c>
      <c r="H57" s="2">
        <f t="shared" si="2"/>
        <v>0</v>
      </c>
      <c r="I57">
        <f t="shared" si="3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4"/>
        <v>0</v>
      </c>
      <c r="C58" s="4" t="str">
        <f t="shared" si="0"/>
        <v>NO</v>
      </c>
      <c r="D58" s="39"/>
      <c r="F58">
        <f t="shared" si="1"/>
        <v>0</v>
      </c>
      <c r="G58" s="2" t="str">
        <f t="shared" si="5"/>
        <v/>
      </c>
      <c r="H58" s="2">
        <f t="shared" si="2"/>
        <v>0</v>
      </c>
      <c r="I58">
        <f t="shared" si="3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4"/>
        <v>0</v>
      </c>
      <c r="C59" s="4" t="str">
        <f t="shared" si="0"/>
        <v>NO</v>
      </c>
      <c r="D59" s="39"/>
      <c r="F59">
        <f t="shared" si="1"/>
        <v>0</v>
      </c>
      <c r="G59" s="2" t="str">
        <f t="shared" si="5"/>
        <v/>
      </c>
      <c r="H59" s="2">
        <f t="shared" si="2"/>
        <v>0</v>
      </c>
      <c r="I59">
        <f t="shared" si="3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4"/>
        <v>0</v>
      </c>
      <c r="C60" s="4" t="str">
        <f t="shared" si="0"/>
        <v>NO</v>
      </c>
      <c r="D60" s="39"/>
      <c r="F60">
        <f t="shared" si="1"/>
        <v>0</v>
      </c>
      <c r="G60" s="2" t="str">
        <f t="shared" si="5"/>
        <v/>
      </c>
      <c r="H60" s="2">
        <f t="shared" si="2"/>
        <v>0</v>
      </c>
      <c r="I60">
        <f t="shared" si="3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4"/>
        <v>0</v>
      </c>
      <c r="C61" s="4" t="str">
        <f t="shared" si="0"/>
        <v>NO</v>
      </c>
      <c r="D61" s="39"/>
      <c r="F61">
        <f t="shared" si="1"/>
        <v>0</v>
      </c>
      <c r="G61" s="2" t="str">
        <f t="shared" si="5"/>
        <v/>
      </c>
      <c r="H61" s="2">
        <f t="shared" si="2"/>
        <v>0</v>
      </c>
      <c r="I61">
        <f t="shared" si="3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4"/>
        <v>0</v>
      </c>
      <c r="C62" s="4" t="str">
        <f t="shared" si="0"/>
        <v>NO</v>
      </c>
      <c r="D62" s="39"/>
      <c r="F62">
        <f t="shared" si="1"/>
        <v>0</v>
      </c>
      <c r="G62" s="2" t="str">
        <f t="shared" si="5"/>
        <v/>
      </c>
      <c r="H62" s="2">
        <f t="shared" si="2"/>
        <v>0</v>
      </c>
      <c r="I62">
        <f t="shared" si="3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4"/>
        <v>0</v>
      </c>
      <c r="C63" s="4" t="str">
        <f t="shared" si="0"/>
        <v>NO</v>
      </c>
      <c r="D63" s="39"/>
      <c r="F63">
        <f t="shared" si="1"/>
        <v>0</v>
      </c>
      <c r="G63" s="2" t="str">
        <f t="shared" si="5"/>
        <v/>
      </c>
      <c r="H63" s="2">
        <f t="shared" si="2"/>
        <v>0</v>
      </c>
      <c r="I63">
        <f t="shared" si="3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4"/>
        <v>0</v>
      </c>
      <c r="C64" s="4" t="str">
        <f t="shared" si="0"/>
        <v>NO</v>
      </c>
      <c r="D64" s="39"/>
      <c r="F64">
        <f t="shared" si="1"/>
        <v>0</v>
      </c>
      <c r="G64" s="2" t="str">
        <f t="shared" si="5"/>
        <v/>
      </c>
      <c r="H64" s="2">
        <f t="shared" si="2"/>
        <v>0</v>
      </c>
      <c r="I64">
        <f t="shared" si="3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4"/>
        <v>0</v>
      </c>
      <c r="C65" s="4" t="str">
        <f t="shared" si="0"/>
        <v>NO</v>
      </c>
      <c r="D65" s="39"/>
      <c r="F65">
        <f t="shared" si="1"/>
        <v>0</v>
      </c>
      <c r="G65" s="2" t="str">
        <f t="shared" si="5"/>
        <v/>
      </c>
      <c r="H65" s="2">
        <f t="shared" si="2"/>
        <v>0</v>
      </c>
      <c r="I65">
        <f t="shared" si="3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4"/>
        <v>0</v>
      </c>
      <c r="C66" s="4" t="str">
        <f t="shared" si="0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17" priority="4" operator="equal">
      <formula>"NO"</formula>
    </cfRule>
  </conditionalFormatting>
  <conditionalFormatting sqref="F2:F300">
    <cfRule type="cellIs" dxfId="16" priority="1" operator="greaterThan">
      <formula>50</formula>
    </cfRule>
  </conditionalFormatting>
  <conditionalFormatting sqref="I2:I300">
    <cfRule type="cellIs" dxfId="15" priority="2" operator="greaterThan">
      <formula>50</formula>
    </cfRule>
  </conditionalFormatting>
  <hyperlinks>
    <hyperlink ref="J2" r:id="rId1" location="cn_p__1_28628868_1" display="https://be.bookmaker.eu/ - cn_p__1_28628868_1" xr:uid="{77D26362-A88C-42D6-8DF5-ACFDBF400152}"/>
    <hyperlink ref="J3" r:id="rId2" location="cn_p__1_28703897_1" display="https://be.bookmaker.eu/ - cn_p__1_28703897_1" xr:uid="{D09761D4-009F-44DF-9590-C0ED93508344}"/>
    <hyperlink ref="J6" r:id="rId3" location="cn_p__1_28703887_2" display="https://be.bookmaker.eu/ - cn_p__1_28703887_2" xr:uid="{E29F063F-2F37-4DC6-86D5-D8120318AB9A}"/>
    <hyperlink ref="J11" r:id="rId4" location="cn_p__1_28703895_3" display="https://be.bookmaker.eu/ - cn_p__1_28703895_3" xr:uid="{92296F9A-47FC-4D7A-A28C-A21E7134F373}"/>
    <hyperlink ref="J21" r:id="rId5" location="cn_p__1_28703891_4" display="https://be.bookmaker.eu/ - cn_p__1_28703891_4" xr:uid="{1903431D-C679-4014-B824-C20161408C1D}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83</v>
      </c>
      <c r="C1" t="s">
        <v>81</v>
      </c>
      <c r="D1" t="s">
        <v>39</v>
      </c>
      <c r="E1" s="54" t="s">
        <v>84</v>
      </c>
      <c r="F1" t="s">
        <v>82</v>
      </c>
      <c r="G1" s="1">
        <v>1</v>
      </c>
      <c r="H1" s="1" t="s">
        <v>81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5" t="str">
        <f>+IF(H2=100,"-110",IF(H2&gt;100,(H2*(1-$E$2/100)),(H2*(1+$E$2/100))))</f>
        <v>-110</v>
      </c>
      <c r="D2" s="55">
        <f>+IF(I2=100,"-110",IF(I2&gt;100,(I2*(1-$E$2/100)),(I2*(1+$E$2/100))))</f>
        <v>198</v>
      </c>
      <c r="E2" s="54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5">
        <f t="shared" ref="C3:C13" si="1">+IF(H3=100,"-110",IF(H3&gt;100,(H3*(1-$E$2/100)),(H3*(1+$E$2/100))))</f>
        <v>-176</v>
      </c>
      <c r="D3" s="55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5">
        <f t="shared" si="1"/>
        <v>-137.5</v>
      </c>
      <c r="D4" s="55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5">
        <f t="shared" si="1"/>
        <v>-148.5</v>
      </c>
      <c r="D5" s="55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5">
        <f t="shared" si="1"/>
        <v>-137.5</v>
      </c>
      <c r="D6" s="55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5">
        <f t="shared" si="1"/>
        <v>-132</v>
      </c>
      <c r="D7" s="55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5">
        <f t="shared" si="1"/>
        <v>-154</v>
      </c>
      <c r="D8" s="55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5">
        <f t="shared" si="1"/>
        <v>-121.00000000000001</v>
      </c>
      <c r="D9" s="55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5">
        <f t="shared" si="1"/>
        <v>117</v>
      </c>
      <c r="D10" s="55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5">
        <f t="shared" si="1"/>
        <v>-159.5</v>
      </c>
      <c r="D11" s="55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5">
        <f t="shared" si="1"/>
        <v>-165</v>
      </c>
      <c r="D12" s="55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5">
        <f t="shared" si="1"/>
        <v>-121.00000000000001</v>
      </c>
      <c r="D13" s="55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5"/>
      <c r="D14" s="55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5"/>
      <c r="D15" s="55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5"/>
      <c r="D16" s="55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5"/>
      <c r="D17" s="55"/>
    </row>
    <row r="18" spans="1:4" x14ac:dyDescent="0.25">
      <c r="A18" s="2" t="str">
        <f>IF(ISBLANK(C18),"",COUNTA($F$2:F18))</f>
        <v/>
      </c>
      <c r="C18" s="55"/>
      <c r="D18" s="55"/>
    </row>
    <row r="19" spans="1:4" x14ac:dyDescent="0.25">
      <c r="A19" s="2" t="str">
        <f>IF(ISBLANK(C19),"",COUNTA($F$2:F19))</f>
        <v/>
      </c>
      <c r="C19" s="55"/>
      <c r="D19" s="55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MMA</vt:lpstr>
      <vt:lpstr>3WAY</vt:lpstr>
      <vt:lpstr>DOUBLE RESULT</vt:lpstr>
      <vt:lpstr>RSW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clerk1</cp:lastModifiedBy>
  <dcterms:created xsi:type="dcterms:W3CDTF">2023-02-20T22:28:52Z</dcterms:created>
  <dcterms:modified xsi:type="dcterms:W3CDTF">2023-06-19T18:08:08Z</dcterms:modified>
</cp:coreProperties>
</file>