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CDC8D94D-B9C1-4835-A4BA-680F34CE5234}" xr6:coauthVersionLast="47" xr6:coauthVersionMax="47" xr10:uidLastSave="{00000000-0000-0000-0000-000000000000}"/>
  <bookViews>
    <workbookView xWindow="2565" yWindow="2730" windowWidth="21600" windowHeight="11385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" i="1" l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<sst xmlns="http://schemas.openxmlformats.org/spreadsheetml/2006/main" count="2007" uniqueCount="1265">
  <si>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</si>
  <si>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</si>
  <si>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</si>
  <si>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</si>
  <si>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</si>
  <si>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</si>
  <si>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</si>
  <si>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</si>
  <si>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</si>
  <si>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</si>
  <si>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</si>
  <si>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</si>
  <si>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</si>
  <si>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</si>
  <si>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</si>
  <si>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</si>
  <si>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</si>
  <si>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</si>
  <si>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</si>
  <si>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</si>
  <si>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</si>
  <si>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</si>
  <si>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</si>
  <si>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</si>
  <si>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</si>
  <si>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</si>
  <si>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</si>
  <si>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</si>
  <si>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</si>
  <si>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</si>
  <si>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</si>
  <si>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</si>
  <si>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</si>
  <si>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</si>
  <si>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</si>
  <si>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</si>
  <si>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</si>
  <si>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</si>
  <si>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</si>
  <si>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</si>
  <si>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</si>
  <si>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</si>
  <si>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</si>
  <si>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</si>
  <si>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</si>
  <si>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</si>
  <si>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</si>
  <si>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</si>
  <si>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</si>
  <si>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</si>
  <si>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</si>
  <si>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</si>
  <si>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</si>
  <si>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</si>
  <si>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</si>
  <si>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</si>
  <si>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</si>
  <si>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</si>
  <si>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</si>
  <si>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</si>
  <si>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</si>
  <si>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</si>
  <si>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</si>
  <si>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</si>
  <si>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</si>
  <si>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</si>
  <si>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</si>
  <si>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</si>
  <si>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</si>
  <si>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</si>
  <si>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</si>
  <si>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</si>
  <si>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</si>
  <si>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</si>
  <si>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</si>
  <si>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</si>
  <si>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</si>
  <si>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</si>
  <si>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</si>
  <si>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</si>
  <si>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</si>
  <si>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</si>
  <si>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</si>
  <si>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</si>
  <si>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</si>
  <si>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</si>
  <si>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</si>
  <si>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</si>
  <si>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</si>
  <si>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</si>
  <si>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</si>
  <si>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</si>
  <si>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</si>
  <si>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</si>
  <si>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</si>
  <si>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</si>
  <si>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</si>
  <si>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</si>
  <si>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</si>
  <si>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</si>
  <si>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</si>
  <si>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</si>
  <si>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</si>
  <si>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</si>
  <si>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</si>
  <si>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</si>
  <si>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</si>
  <si>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</si>
  <si>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</si>
  <si>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</si>
  <si>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</si>
  <si>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</si>
  <si>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</si>
  <si>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</si>
  <si>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</si>
  <si>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</si>
  <si>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</si>
  <si>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</si>
  <si>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</si>
  <si>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</si>
  <si>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</si>
  <si>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</si>
  <si>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</si>
  <si>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</si>
  <si>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</si>
  <si>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</si>
  <si>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</si>
  <si>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</si>
  <si>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</si>
  <si>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</si>
  <si>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</si>
  <si>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</si>
  <si>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</si>
  <si>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</si>
  <si>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</si>
  <si>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</si>
  <si>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</si>
  <si>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</si>
  <si>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</si>
  <si>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</si>
  <si>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</si>
  <si>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</si>
  <si>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</si>
  <si>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</si>
  <si>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</si>
  <si>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</si>
  <si>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</si>
  <si>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</si>
  <si>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</si>
  <si>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</si>
  <si>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</si>
  <si>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</si>
  <si>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</si>
  <si>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</si>
  <si>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</si>
  <si>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</si>
  <si>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</si>
  <si>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</si>
  <si>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</si>
  <si>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</si>
  <si>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</si>
  <si>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</si>
  <si>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</si>
  <si>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</si>
  <si>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</si>
  <si>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</si>
  <si>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</si>
  <si>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</si>
  <si>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</si>
  <si>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</si>
  <si>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</si>
  <si>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</si>
  <si>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</si>
  <si>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</si>
  <si>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</si>
  <si>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</si>
  <si>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</si>
  <si>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</si>
  <si>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</si>
  <si>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</si>
  <si>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</si>
  <si>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</si>
  <si>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</si>
  <si>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</si>
  <si>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</si>
  <si>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</si>
  <si>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</si>
  <si>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</si>
  <si>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</si>
  <si>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</si>
  <si>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</si>
  <si>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</si>
  <si>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</si>
  <si>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</si>
  <si>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</si>
  <si>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</si>
  <si>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</si>
  <si>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</si>
  <si>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</si>
  <si>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</si>
  <si>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</si>
  <si>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</si>
  <si>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</si>
  <si>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</si>
  <si>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</si>
  <si>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</si>
  <si>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</si>
  <si>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</si>
  <si>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</si>
  <si>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</si>
  <si>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</si>
  <si>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</si>
  <si>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</si>
  <si>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</si>
  <si>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</si>
  <si>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</si>
  <si>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</si>
  <si>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</si>
  <si>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</si>
  <si>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</si>
  <si>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</si>
  <si>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</si>
  <si>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</si>
  <si>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</si>
  <si>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</si>
  <si>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</si>
  <si>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</si>
  <si>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</si>
  <si>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</si>
  <si>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</si>
  <si>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</si>
  <si>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</si>
  <si>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</si>
  <si>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</si>
  <si>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</si>
  <si>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</si>
  <si>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</si>
  <si>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</si>
  <si>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</si>
  <si>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</si>
  <si>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</si>
  <si>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</si>
  <si>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</si>
  <si>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</si>
  <si>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</si>
  <si>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</si>
  <si>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</si>
  <si>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</si>
  <si>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</si>
  <si>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</si>
  <si>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</si>
  <si>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</si>
  <si>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</si>
  <si>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</si>
  <si>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</si>
  <si>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</si>
  <si>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</si>
  <si>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</si>
  <si>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</si>
  <si>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</si>
  <si>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</si>
  <si>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</si>
  <si>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</si>
  <si>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</si>
  <si>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</si>
  <si>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</si>
  <si>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</si>
  <si>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</si>
  <si>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</si>
  <si>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</si>
  <si>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</si>
  <si>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</si>
  <si>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</si>
  <si>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</si>
  <si>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</si>
  <si>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</si>
  <si>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</si>
  <si>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</si>
  <si>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</si>
  <si>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</si>
  <si>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</si>
  <si>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</si>
  <si>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</si>
  <si>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</si>
  <si>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</si>
  <si>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</si>
  <si>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</si>
  <si>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</si>
  <si>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</si>
  <si>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</si>
  <si>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</si>
  <si>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</si>
  <si>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</si>
  <si>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</si>
  <si>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</si>
  <si>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</si>
  <si>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</si>
  <si>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</si>
  <si>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</si>
  <si>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</si>
  <si>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</si>
  <si>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</si>
  <si>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</si>
  <si>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</si>
  <si>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</si>
  <si>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</si>
  <si>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</si>
  <si>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</si>
  <si>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</si>
  <si>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</si>
  <si>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</si>
  <si>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</si>
  <si>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</si>
  <si>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</si>
  <si>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</si>
  <si>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</si>
  <si>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</si>
  <si>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</si>
  <si>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</si>
  <si>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</si>
  <si>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</si>
  <si>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</si>
  <si>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</si>
  <si>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</si>
  <si>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</si>
  <si>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</si>
  <si>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</si>
  <si>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</si>
  <si>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</si>
  <si>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</si>
  <si>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</si>
  <si>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</si>
  <si>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</si>
  <si>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</si>
  <si>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</si>
  <si>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</si>
  <si>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</si>
  <si>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</si>
  <si>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</si>
  <si>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</si>
  <si>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</si>
  <si>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</si>
  <si>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</si>
  <si>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</si>
  <si>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</si>
  <si>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</si>
  <si>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</si>
  <si>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</si>
  <si>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</si>
  <si>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</si>
  <si>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</si>
  <si>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</si>
  <si>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</si>
  <si>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</si>
  <si>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</si>
  <si>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</si>
  <si>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</si>
  <si>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</si>
  <si>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</si>
  <si>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</si>
  <si>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</si>
  <si>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</si>
  <si>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</si>
  <si>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</si>
  <si>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</si>
  <si>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</si>
  <si>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</si>
  <si>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</si>
  <si>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</si>
  <si>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</si>
  <si>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</si>
  <si>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</si>
  <si>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</si>
  <si>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</si>
  <si>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</si>
  <si>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</si>
  <si>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</si>
  <si>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</si>
  <si>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</si>
  <si>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</si>
  <si>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</si>
  <si>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</si>
  <si>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</si>
  <si>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</si>
  <si>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</si>
  <si>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</si>
  <si>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</si>
  <si>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</si>
  <si>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</si>
  <si>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</si>
  <si>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</si>
  <si>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</si>
  <si>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</si>
  <si>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</si>
  <si>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</si>
  <si>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</si>
  <si>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</si>
  <si>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</si>
  <si>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</si>
  <si>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</si>
  <si>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</si>
  <si>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</si>
  <si>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</si>
  <si>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</si>
  <si>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</si>
  <si>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</si>
  <si>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</si>
  <si>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</si>
  <si>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</si>
  <si>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</si>
  <si>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</si>
  <si>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</si>
  <si>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</si>
  <si>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</si>
  <si>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</si>
  <si>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</si>
  <si>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</si>
  <si>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</si>
  <si>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</si>
  <si>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</si>
  <si>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</si>
  <si>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</si>
  <si>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</si>
  <si>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</si>
  <si>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</si>
  <si>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</si>
  <si>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</si>
  <si>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</si>
  <si>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</si>
  <si>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</si>
  <si>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</si>
  <si>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</si>
  <si>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</si>
  <si>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</si>
  <si>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</si>
  <si>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</si>
  <si>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</si>
  <si>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</si>
  <si>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</si>
  <si>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</si>
  <si>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</si>
  <si>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</si>
  <si>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</si>
  <si>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</si>
  <si>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</si>
  <si>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</si>
  <si>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</si>
  <si>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</si>
  <si>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</si>
  <si>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</si>
  <si>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</si>
  <si>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</si>
  <si>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</si>
  <si>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</si>
  <si>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</si>
  <si>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</si>
  <si>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</si>
  <si>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</si>
  <si>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</si>
  <si>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</si>
  <si>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</si>
  <si>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</si>
  <si>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</si>
  <si>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</si>
  <si>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</si>
  <si>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</si>
  <si>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</si>
  <si>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</si>
  <si>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</si>
  <si>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</si>
  <si>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</si>
  <si>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</si>
  <si>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</si>
  <si>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</si>
  <si>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</si>
  <si>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</si>
  <si>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</si>
  <si>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</si>
  <si>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</si>
  <si>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</si>
  <si>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</si>
  <si>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</si>
  <si>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</si>
  <si>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</si>
  <si>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</si>
  <si>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</si>
  <si>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</si>
  <si>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</si>
  <si>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</si>
  <si>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</si>
  <si>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</si>
  <si>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</si>
  <si>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</si>
  <si>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</si>
  <si>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</si>
  <si>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</si>
  <si>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</si>
  <si>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</si>
  <si>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</si>
  <si>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</si>
  <si>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</si>
  <si>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</si>
  <si>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</si>
  <si>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</si>
  <si>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</si>
  <si>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</si>
  <si>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</si>
  <si>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</si>
  <si>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</si>
  <si>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</si>
  <si>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</si>
  <si>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</si>
  <si>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</si>
  <si>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</si>
  <si>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</si>
  <si>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</si>
  <si>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</si>
  <si>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</si>
  <si>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</si>
  <si>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</si>
  <si>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</si>
  <si>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</si>
  <si>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</si>
  <si>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</si>
  <si>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</si>
  <si>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</si>
  <si>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</si>
  <si>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</si>
  <si>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</si>
  <si>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</si>
  <si>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</si>
  <si>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</si>
  <si>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</si>
  <si>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</si>
  <si>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</si>
  <si>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</si>
  <si>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</si>
  <si>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</si>
  <si>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</si>
  <si>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</si>
  <si>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</si>
  <si>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</si>
  <si>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</si>
  <si>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</si>
  <si>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</si>
  <si>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</si>
  <si>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</si>
  <si>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</si>
  <si>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</si>
  <si>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</si>
  <si>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</si>
  <si>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</si>
  <si>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</si>
  <si>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</si>
  <si>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</si>
  <si>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</si>
  <si>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</si>
  <si>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</si>
  <si>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</si>
  <si>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</si>
  <si>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</si>
  <si>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</si>
  <si>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</si>
  <si>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</si>
  <si>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</si>
  <si>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</si>
  <si>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</si>
  <si>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</si>
  <si>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</si>
  <si>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</si>
  <si>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</si>
  <si>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</si>
  <si>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</si>
  <si>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</si>
  <si>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</si>
  <si>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</si>
  <si>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</si>
  <si>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</si>
  <si>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</si>
  <si>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</si>
  <si>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</si>
  <si>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</si>
  <si>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</si>
  <si>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</si>
  <si>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</si>
  <si>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</si>
  <si>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</si>
  <si>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</si>
  <si>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</si>
  <si>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</si>
  <si>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</si>
  <si>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</si>
  <si>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</si>
  <si>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</si>
  <si>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</si>
  <si>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</si>
  <si>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</si>
  <si>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</si>
  <si>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</si>
  <si>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</si>
  <si>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</si>
  <si>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</si>
  <si>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</si>
  <si>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</si>
  <si>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</si>
  <si>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</si>
  <si>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</si>
  <si>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</si>
  <si>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</si>
  <si>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</si>
  <si>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</si>
  <si>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</si>
  <si>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</si>
  <si>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</si>
  <si>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</si>
  <si>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</si>
  <si>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</si>
  <si>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</si>
  <si>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</si>
  <si>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</si>
  <si>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</si>
  <si>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</si>
  <si>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</si>
  <si>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</si>
  <si>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</si>
  <si>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</si>
  <si>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</si>
  <si>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</si>
  <si>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</si>
  <si>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</si>
  <si>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</si>
  <si>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</si>
  <si>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</si>
  <si>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</si>
  <si>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</si>
  <si>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</si>
  <si>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</si>
  <si>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</si>
  <si>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</si>
  <si>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</si>
  <si>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</si>
  <si>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</si>
  <si>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</si>
  <si>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</si>
  <si>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</si>
  <si>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</si>
  <si>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</si>
  <si>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</si>
  <si>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</si>
  <si>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</si>
  <si>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</si>
  <si>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</si>
  <si>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</si>
  <si>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</si>
  <si>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</si>
  <si>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</si>
  <si>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</si>
  <si>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</si>
  <si>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</si>
  <si>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</si>
  <si>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</si>
  <si>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</si>
  <si>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</si>
  <si>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</si>
  <si>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</si>
  <si>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</si>
  <si>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</si>
  <si>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</si>
  <si>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</si>
  <si>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</si>
  <si>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</si>
  <si>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</si>
  <si>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</si>
  <si>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</si>
  <si>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</si>
  <si>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</si>
  <si>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</si>
  <si>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</si>
  <si>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</si>
  <si>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</si>
  <si>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</si>
  <si>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</si>
  <si>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</si>
  <si>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</si>
  <si>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</si>
  <si>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</si>
  <si>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</si>
  <si>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</si>
  <si>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</si>
  <si>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</si>
  <si>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</si>
  <si>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</si>
  <si>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</si>
  <si>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</si>
  <si>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</si>
  <si>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</si>
  <si>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</si>
  <si>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</si>
  <si>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</si>
  <si>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</si>
  <si>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</si>
  <si>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</si>
  <si>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</si>
  <si>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</si>
  <si>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</si>
  <si>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</si>
  <si>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</si>
  <si>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</si>
  <si>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</si>
  <si>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</si>
  <si>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</si>
  <si>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</si>
  <si>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</si>
  <si>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</si>
  <si>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</si>
  <si>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</si>
  <si>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</si>
  <si>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</si>
  <si>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</si>
  <si>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</si>
  <si>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</si>
  <si>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</si>
  <si>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</si>
  <si>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</si>
  <si>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</si>
  <si>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</si>
  <si>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</si>
  <si>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</si>
  <si>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</si>
  <si>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</si>
  <si>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</si>
  <si>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</si>
  <si>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</si>
  <si>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</si>
  <si>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</si>
  <si>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</si>
  <si>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</si>
  <si>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</si>
  <si>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</si>
  <si>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</si>
  <si>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</si>
  <si>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</si>
  <si>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</si>
  <si>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</si>
  <si>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</si>
  <si>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</si>
  <si>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</si>
  <si>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</si>
  <si>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</si>
  <si>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</si>
  <si>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</si>
  <si>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</si>
  <si>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</si>
  <si>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</si>
  <si>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</si>
  <si>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</si>
  <si>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</si>
  <si>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</si>
  <si>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</si>
  <si>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</si>
  <si>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</si>
  <si>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</si>
  <si>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</si>
  <si>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</si>
  <si>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</si>
  <si>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</si>
  <si>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</si>
  <si>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</si>
  <si>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</si>
  <si>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</si>
  <si>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</si>
  <si>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</si>
  <si>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</si>
  <si>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</si>
  <si>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</si>
  <si>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</si>
  <si>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</si>
  <si>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</si>
  <si>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</si>
  <si>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</si>
  <si>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</si>
  <si>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</si>
  <si>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</si>
  <si>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</si>
  <si>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</si>
  <si>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</si>
  <si>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</si>
  <si>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</si>
  <si>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</si>
  <si>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</si>
  <si>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</si>
  <si>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</si>
  <si>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</si>
  <si>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</si>
  <si>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</si>
  <si>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</si>
  <si>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</si>
  <si>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</si>
  <si>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</si>
  <si>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</si>
  <si>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</si>
  <si>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</si>
  <si>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</si>
  <si>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</si>
  <si>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</si>
  <si>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</si>
  <si>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</si>
  <si>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</si>
  <si>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</si>
  <si>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</si>
  <si>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</si>
  <si>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</si>
  <si>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</si>
  <si>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</si>
  <si>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</si>
  <si>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</si>
  <si>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</si>
  <si>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</si>
  <si>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</si>
  <si>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</si>
  <si>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Nicholas Lindheim</t>
  </si>
  <si>
    <t>Max McGreevy</t>
  </si>
  <si>
    <t>NICHOLAS LINDHEIM</t>
  </si>
  <si>
    <t>MAX MCGREEVY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</si>
  <si>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</si>
  <si>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</si>
  <si>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</si>
  <si>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</si>
  <si>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</si>
  <si>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</si>
  <si>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</si>
  <si>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</si>
  <si>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</si>
  <si>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</si>
  <si>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</si>
  <si>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</si>
  <si>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</si>
  <si>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</si>
  <si>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</si>
  <si>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</si>
  <si>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</si>
  <si>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</si>
  <si>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</si>
  <si>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</si>
  <si>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</si>
  <si>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</si>
  <si>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</si>
  <si>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</si>
  <si>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</si>
  <si>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</si>
  <si>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</si>
  <si>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</si>
  <si>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</si>
  <si>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</si>
  <si>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</si>
  <si>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</si>
  <si>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</si>
  <si>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</si>
  <si>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</si>
  <si>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</si>
  <si>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</si>
  <si>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</si>
  <si>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</si>
  <si>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</si>
  <si>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</si>
  <si>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</si>
  <si>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</si>
  <si>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</si>
  <si>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</si>
  <si>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</si>
  <si>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</si>
  <si>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</si>
  <si>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</si>
  <si>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</si>
  <si>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</si>
  <si>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</si>
  <si>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</si>
  <si>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</si>
  <si>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</si>
  <si>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</si>
  <si>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</si>
  <si>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</si>
  <si>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</si>
  <si>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</si>
  <si>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</si>
  <si>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</si>
  <si>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</si>
  <si>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</si>
  <si>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</si>
  <si>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</si>
  <si>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</si>
  <si>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</si>
  <si>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</si>
  <si>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</si>
  <si>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</si>
  <si>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</si>
  <si>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</si>
  <si>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</si>
  <si>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</si>
  <si>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</si>
  <si>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</si>
  <si>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</si>
  <si>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</si>
  <si>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</si>
  <si>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</si>
  <si>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</si>
  <si>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</si>
  <si>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</si>
  <si>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</si>
  <si>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</si>
  <si>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</si>
  <si>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</si>
  <si>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</si>
  <si>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</si>
  <si>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</si>
  <si>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</si>
  <si>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</si>
  <si>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</si>
  <si>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</si>
  <si>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</si>
  <si>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</si>
  <si>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</si>
  <si>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</si>
  <si>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</si>
  <si>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</si>
  <si>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</si>
  <si>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</si>
  <si>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</si>
  <si>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</si>
  <si>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</si>
  <si>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</si>
  <si>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</si>
  <si>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</si>
  <si>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</si>
  <si>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</si>
  <si>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</si>
  <si>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</si>
  <si>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</si>
  <si>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</si>
  <si>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</si>
  <si>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</si>
  <si>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</si>
  <si>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</si>
  <si>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</si>
  <si>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</si>
  <si>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</si>
  <si>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</si>
  <si>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</si>
  <si>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</si>
  <si>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</si>
  <si>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</si>
  <si>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</si>
  <si>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</si>
  <si>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</si>
  <si>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</si>
  <si>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</si>
  <si>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</si>
  <si>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</si>
  <si>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</si>
  <si>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</si>
  <si>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</si>
  <si>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</si>
  <si>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</si>
  <si>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</si>
  <si>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</si>
  <si>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</si>
  <si>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</si>
  <si>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</si>
  <si>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</si>
  <si>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</si>
  <si>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</si>
  <si>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</si>
  <si>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</si>
  <si>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</si>
  <si>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</si>
  <si>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</si>
  <si>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</si>
  <si>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</si>
  <si>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</si>
  <si>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</si>
  <si>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</si>
  <si>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</si>
  <si>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</si>
  <si>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</si>
  <si>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</si>
  <si>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</si>
  <si>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</si>
  <si>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</si>
  <si>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</si>
  <si>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</si>
  <si>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</si>
  <si>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</si>
  <si>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</si>
  <si>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</si>
  <si>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</si>
  <si>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</si>
  <si>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</si>
  <si>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</si>
  <si>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</si>
  <si>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</si>
  <si>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</si>
  <si>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</si>
  <si>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</si>
  <si>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</si>
  <si>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</si>
  <si>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</si>
  <si>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</si>
  <si>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</si>
  <si>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</si>
  <si>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</si>
  <si>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</si>
  <si>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</si>
  <si>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</si>
  <si>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</si>
  <si>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</si>
  <si>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</si>
  <si>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</si>
  <si>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</si>
  <si>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</si>
  <si>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</si>
  <si>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</si>
  <si>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</si>
  <si>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</si>
  <si>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</si>
  <si>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</si>
  <si>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</si>
  <si>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</si>
  <si>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</si>
  <si>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</si>
  <si>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</si>
  <si>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</si>
  <si>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</si>
  <si>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</si>
  <si>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</si>
  <si>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</si>
  <si>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</si>
  <si>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</si>
  <si>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</si>
  <si>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</si>
  <si>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</si>
  <si>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</si>
  <si>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</si>
  <si>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</si>
  <si>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</si>
  <si>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</si>
  <si>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</si>
  <si>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</si>
  <si>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</si>
  <si>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</si>
  <si>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</si>
  <si>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</si>
  <si>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</si>
  <si>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</si>
  <si>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</si>
  <si>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</si>
  <si>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</si>
  <si>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</si>
  <si>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</si>
  <si>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</si>
  <si>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</si>
  <si>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</si>
  <si>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</si>
  <si>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</si>
  <si>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</si>
  <si>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</si>
  <si>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</si>
  <si>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</si>
  <si>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</si>
  <si>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</si>
  <si>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</si>
  <si>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</si>
  <si>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</si>
  <si>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</si>
  <si>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</si>
  <si>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</si>
  <si>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</si>
  <si>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</si>
  <si>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</si>
  <si>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</si>
  <si>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</si>
  <si>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</si>
  <si>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</si>
  <si>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</si>
  <si>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</si>
  <si>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</si>
  <si>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</si>
  <si>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</si>
  <si>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</si>
  <si>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</si>
  <si>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</si>
  <si>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</si>
  <si>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</si>
  <si>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</si>
  <si>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</si>
  <si>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</si>
  <si>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</si>
  <si>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</si>
  <si>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</si>
  <si>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</si>
  <si>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</si>
  <si>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</si>
  <si>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</si>
  <si>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</si>
  <si>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</si>
  <si>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</si>
  <si>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</si>
  <si>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</si>
  <si>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</si>
  <si>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</si>
  <si>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</si>
  <si>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</si>
  <si>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</si>
  <si>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</si>
  <si>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</si>
  <si>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</si>
  <si>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</si>
  <si>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</si>
  <si>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</si>
  <si>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</si>
  <si>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</si>
  <si>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</si>
  <si>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</si>
  <si>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</si>
  <si>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</si>
  <si>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0.0-140</t>
  </si>
  <si>
    <t>0.0+100</t>
  </si>
  <si>
    <t>O 5.5-125</t>
  </si>
  <si>
    <t>U 5.5-115</t>
  </si>
  <si>
    <t>O 6.5-125</t>
  </si>
  <si>
    <t>U 6.5-115</t>
  </si>
  <si>
    <t>0.0-155</t>
  </si>
  <si>
    <t>0.0+115</t>
  </si>
  <si>
    <t>O 6.5-105</t>
  </si>
  <si>
    <t>U 6.5-135</t>
  </si>
  <si>
    <t>CLE GUARDIANS</t>
  </si>
  <si>
    <t>DET TIGERS</t>
  </si>
  <si>
    <t>BOS RED SOX</t>
  </si>
  <si>
    <t>BAL ORIOLES</t>
  </si>
  <si>
    <t>TB RAYS</t>
  </si>
  <si>
    <t>TOR BLUE JAYS</t>
  </si>
  <si>
    <t>WAS NATIONALS</t>
  </si>
  <si>
    <t>ATL BRAVES</t>
  </si>
  <si>
    <t>SD PADRES</t>
  </si>
  <si>
    <t>CHI WHITE SOX</t>
  </si>
  <si>
    <t>CHI CUBS</t>
  </si>
  <si>
    <t>MIL BREWERS</t>
  </si>
  <si>
    <t>MIN TWINS</t>
  </si>
  <si>
    <t>COL ROCKIES</t>
  </si>
  <si>
    <t>NY YANKEES</t>
  </si>
  <si>
    <t>KC ROYALS</t>
  </si>
  <si>
    <t>CIN REDS</t>
  </si>
  <si>
    <t>STL CARDINALS</t>
  </si>
  <si>
    <t>OAK ATHLETICS</t>
  </si>
  <si>
    <t>LA ANGELS</t>
  </si>
  <si>
    <t>HOU ASTROS</t>
  </si>
  <si>
    <t>ARI DIAMONDBACKS</t>
  </si>
  <si>
    <t>TEX RANGERS</t>
  </si>
  <si>
    <t>SEA MARINERS</t>
  </si>
  <si>
    <t>LA DODGERS</t>
  </si>
  <si>
    <t>SF GIANTS</t>
  </si>
  <si>
    <t>O 5.5-135</t>
  </si>
  <si>
    <t>U 5.5-105</t>
  </si>
  <si>
    <t>O 5.5-145</t>
  </si>
  <si>
    <t>U 5.5+105</t>
  </si>
  <si>
    <t>O 8.5-105</t>
  </si>
  <si>
    <t>U 8.5-135</t>
  </si>
  <si>
    <t>O 6.5-120</t>
  </si>
  <si>
    <t>U 6.5-120</t>
  </si>
  <si>
    <t>O 6.5-115</t>
  </si>
  <si>
    <t>U 6.5-125</t>
  </si>
  <si>
    <t>O 8.5-120</t>
  </si>
  <si>
    <t>U 8.5-120</t>
  </si>
  <si>
    <t>O 7.5+100</t>
  </si>
  <si>
    <t>U 7.5-140</t>
  </si>
  <si>
    <t>O 7.5+105</t>
  </si>
  <si>
    <t>U 7.5-145</t>
  </si>
  <si>
    <t>0.0-120</t>
  </si>
  <si>
    <t>0.0+225</t>
  </si>
  <si>
    <t>0.0-310</t>
  </si>
  <si>
    <t>0.0-110</t>
  </si>
  <si>
    <t>0.0-130</t>
  </si>
  <si>
    <t>0.0-215</t>
  </si>
  <si>
    <t>0.0+165</t>
  </si>
  <si>
    <t>0.0-165</t>
  </si>
  <si>
    <t>0.0+125</t>
  </si>
  <si>
    <t>0.0-105</t>
  </si>
  <si>
    <t>0.0-135</t>
  </si>
  <si>
    <t>ROT3</t>
  </si>
  <si>
    <t>ROT4</t>
  </si>
  <si>
    <t>COLUMBUS BLUE JACKETS VS CALGARY FLAMES</t>
  </si>
  <si>
    <t>NEW YORK ISLANDERS VS NEW JERSEY DEVILS</t>
  </si>
  <si>
    <t>VINCE WHALEY</t>
  </si>
  <si>
    <t>DOUG GHIM</t>
  </si>
  <si>
    <t>ALEX NOREN</t>
  </si>
  <si>
    <t>DAVIS RILEY</t>
  </si>
  <si>
    <t>LUCAS GLOVER</t>
  </si>
  <si>
    <t>NICK HARDY</t>
  </si>
  <si>
    <t>STEWART CINK</t>
  </si>
  <si>
    <t>AKSHAY BHATIA</t>
  </si>
  <si>
    <t>LUKE LIST</t>
  </si>
  <si>
    <t>TROY MERRITT</t>
  </si>
  <si>
    <t>RYAN PALMER</t>
  </si>
  <si>
    <t>THOMAS DETRY</t>
  </si>
  <si>
    <t>DYLAN WU</t>
  </si>
  <si>
    <t>BRANDON WU</t>
  </si>
  <si>
    <t>TAYLOR PENDRITH</t>
  </si>
  <si>
    <t>MJ DAFFUE</t>
  </si>
  <si>
    <t>ADAM SCOTT</t>
  </si>
  <si>
    <t>BEN GRIFFIN</t>
  </si>
  <si>
    <t>BRENDON TODD</t>
  </si>
  <si>
    <t>LUCAS HERBERT</t>
  </si>
  <si>
    <t>KEVIN YU</t>
  </si>
  <si>
    <t>MARK HUBBARD</t>
  </si>
  <si>
    <t>ALEX SMALLEY</t>
  </si>
  <si>
    <t>MATTI SCHMID</t>
  </si>
  <si>
    <t>PETER KUEST</t>
  </si>
  <si>
    <t>NICK DUNLAP</t>
  </si>
  <si>
    <t>42 OR BETTER</t>
  </si>
  <si>
    <t>31 OR BETTER</t>
  </si>
  <si>
    <t>23 OR BETTER</t>
  </si>
  <si>
    <t>35 OR BETTER</t>
  </si>
  <si>
    <t>25 OR BETTER</t>
  </si>
  <si>
    <t>33 OR BETTER</t>
  </si>
  <si>
    <t>44 OR BETTER</t>
  </si>
  <si>
    <t>47 OR BETTER</t>
  </si>
  <si>
    <t>22 OR BETTER</t>
  </si>
  <si>
    <t>29 OR BETTER</t>
  </si>
  <si>
    <t>45 OR BETTER</t>
  </si>
  <si>
    <t>26 OR BETTER</t>
  </si>
  <si>
    <t>39 OR BETTER</t>
  </si>
  <si>
    <t>37 OR BETTER</t>
  </si>
  <si>
    <t>27 OR BETTER</t>
  </si>
  <si>
    <t>43 OR BETTER</t>
  </si>
  <si>
    <t>43 or Worse-120</t>
  </si>
  <si>
    <t>32 or Worse-120</t>
  </si>
  <si>
    <t>24 or Worse-120</t>
  </si>
  <si>
    <t>36 or Worse-120</t>
  </si>
  <si>
    <t>26 or Worse-120</t>
  </si>
  <si>
    <t>34 or Worse-120</t>
  </si>
  <si>
    <t>45 or Worse-120</t>
  </si>
  <si>
    <t>48 or Worse-120</t>
  </si>
  <si>
    <t>23 or Worse-120</t>
  </si>
  <si>
    <t>30 or Worse-120</t>
  </si>
  <si>
    <t>46 or Worse-120</t>
  </si>
  <si>
    <t>27 or Worse-120</t>
  </si>
  <si>
    <t>40 or Worse-120</t>
  </si>
  <si>
    <t>38 or Worse-120</t>
  </si>
  <si>
    <t>28 or Worse-120</t>
  </si>
  <si>
    <t>44 or Worse-120</t>
  </si>
  <si>
    <t>43 OR WORSE</t>
  </si>
  <si>
    <t>32 OR WORSE</t>
  </si>
  <si>
    <t>24 OR WORSE</t>
  </si>
  <si>
    <t>36 OR WORSE</t>
  </si>
  <si>
    <t>26 OR WORSE</t>
  </si>
  <si>
    <t>34 OR WORSE</t>
  </si>
  <si>
    <t>45 OR WORSE</t>
  </si>
  <si>
    <t>48 OR WORSE</t>
  </si>
  <si>
    <t>23 OR WORSE</t>
  </si>
  <si>
    <t>30 OR WORSE</t>
  </si>
  <si>
    <t>46 OR WORSE</t>
  </si>
  <si>
    <t>27 OR WORSE</t>
  </si>
  <si>
    <t>40 OR WORSE</t>
  </si>
  <si>
    <t>38 OR WORSE</t>
  </si>
  <si>
    <t>28 OR WORSE</t>
  </si>
  <si>
    <t>44 OR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</si>
</sst>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sz val="14"/>
      <color rgb="FF000000"/>
      <name val="Segoe UI"/>
      <family val="2"/>
    </font>
    <font>
      <sz val="11"/>
      <color rgb="FF000000"/>
      <name val="Consolas"/>
      <family val="3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24" fillId="0" borderId="7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2"/>
    </xf>
    <xf numFmtId="0" fontId="39" fillId="0" borderId="0" xfId="0" applyFont="1" applyAlignment="1">
      <alignment horizontal="left" vertical="center" wrapText="1" indent="1"/>
    </xf>
    <xf numFmtId="0" fontId="40" fillId="0" borderId="5" xfId="0" applyFont="1" applyBorder="1" applyAlignment="1">
      <alignment wrapText="1"/>
    </xf>
    <xf numFmtId="0" fontId="40" fillId="0" borderId="5" xfId="0" applyFont="1" applyBorder="1" applyAlignment="1">
      <alignment horizontal="right" wrapText="1"/>
    </xf>
    <xf numFmtId="0" fontId="41" fillId="0" borderId="5" xfId="0" applyFont="1" applyBorder="1" applyAlignment="1">
      <alignment horizontal="right" wrapText="1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tabSelected="1" zoomScale="55" zoomScaleNormal="55" workbookViewId="0">
      <pane xSplit="1" topLeftCell="E1" activePane="topRight" state="frozen"/>
      <selection pane="topRight" activeCell="M17" sqref="M1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445</v>
      </c>
      <c r="P1" s="1" t="s">
        <v>446</v>
      </c>
      <c r="Q1" s="1" t="s">
        <v>447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43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1233</v>
      </c>
      <c r="O2" t="s">
        <v>1191</v>
      </c>
      <c r="P2" s="66" t="s">
        <v>1217</v>
      </c>
      <c r="Q2" t="s">
        <v>1249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32 OR WORSE</v>
      </c>
      <c r="H3" s="2" t="str">
        <f t="shared" si="3"/>
        <v>-120</v>
      </c>
      <c r="I3">
        <f t="shared" si="4"/>
        <v>15</v>
      </c>
      <c r="J3" s="66" t="s">
        <v>1234</v>
      </c>
      <c r="O3" t="s">
        <v>1192</v>
      </c>
      <c r="P3" s="66" t="s">
        <v>1218</v>
      </c>
      <c r="Q3" s="66" t="s">
        <v>1250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11</v>
      </c>
      <c r="G4" s="2" t="str">
        <f t="shared" si="2"/>
        <v>24 OR WORSE</v>
      </c>
      <c r="H4" s="2" t="str">
        <f t="shared" si="3"/>
        <v>-120</v>
      </c>
      <c r="I4">
        <f t="shared" si="4"/>
        <v>15</v>
      </c>
      <c r="J4" s="66" t="s">
        <v>1235</v>
      </c>
      <c r="O4" t="s">
        <v>1193</v>
      </c>
      <c r="P4" s="66" t="s">
        <v>1219</v>
      </c>
      <c r="Q4" s="66" t="s">
        <v>1251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36 OR WORSE</v>
      </c>
      <c r="H5" s="2" t="str">
        <f t="shared" si="3"/>
        <v>-120</v>
      </c>
      <c r="I5">
        <f t="shared" si="4"/>
        <v>15</v>
      </c>
      <c r="J5" s="66" t="s">
        <v>1236</v>
      </c>
      <c r="O5" t="s">
        <v>1194</v>
      </c>
      <c r="P5" s="66" t="s">
        <v>1220</v>
      </c>
      <c r="Q5" s="66" t="s">
        <v>1252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26 OR WORSE</v>
      </c>
      <c r="H6" s="2" t="str">
        <f t="shared" si="3"/>
        <v>-120</v>
      </c>
      <c r="I6">
        <f t="shared" si="4"/>
        <v>15</v>
      </c>
      <c r="J6" s="66" t="s">
        <v>1237</v>
      </c>
      <c r="O6" t="s">
        <v>1195</v>
      </c>
      <c r="P6" s="66" t="s">
        <v>1221</v>
      </c>
      <c r="Q6" s="66" t="s">
        <v>1253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34 OR WORSE</v>
      </c>
      <c r="H7" s="2" t="str">
        <f t="shared" si="3"/>
        <v>-120</v>
      </c>
      <c r="I7">
        <f t="shared" si="4"/>
        <v>15</v>
      </c>
      <c r="J7" s="66" t="s">
        <v>1238</v>
      </c>
      <c r="O7" t="s">
        <v>1196</v>
      </c>
      <c r="P7" s="66" t="s">
        <v>1222</v>
      </c>
      <c r="Q7" s="66" t="s">
        <v>1254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45 OR WORSE</v>
      </c>
      <c r="H8" s="2" t="str">
        <f t="shared" si="3"/>
        <v>-120</v>
      </c>
      <c r="I8">
        <f t="shared" si="4"/>
        <v>15</v>
      </c>
      <c r="J8" s="66" t="s">
        <v>1239</v>
      </c>
      <c r="O8" t="s">
        <v>839</v>
      </c>
      <c r="P8" s="66" t="s">
        <v>1223</v>
      </c>
      <c r="Q8" s="66" t="s">
        <v>1255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48 OR WORSE</v>
      </c>
      <c r="H9" s="2" t="str">
        <f t="shared" si="3"/>
        <v>-120</v>
      </c>
      <c r="I9">
        <f t="shared" si="4"/>
        <v>15</v>
      </c>
      <c r="J9" s="66" t="s">
        <v>1240</v>
      </c>
      <c r="O9" t="s">
        <v>1197</v>
      </c>
      <c r="P9" s="66" t="s">
        <v>1224</v>
      </c>
      <c r="Q9" s="66" t="s">
        <v>1256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23 OR WORSE</v>
      </c>
      <c r="H10" s="2" t="str">
        <f t="shared" si="3"/>
        <v>-120</v>
      </c>
      <c r="I10">
        <f t="shared" si="4"/>
        <v>15</v>
      </c>
      <c r="J10" s="66" t="s">
        <v>1241</v>
      </c>
      <c r="O10" t="s">
        <v>1198</v>
      </c>
      <c r="P10" s="66" t="s">
        <v>1225</v>
      </c>
      <c r="Q10" s="66" t="s">
        <v>1257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30 OR WORSE</v>
      </c>
      <c r="H11" s="2" t="str">
        <f t="shared" si="3"/>
        <v>-120</v>
      </c>
      <c r="I11">
        <f t="shared" si="4"/>
        <v>15</v>
      </c>
      <c r="J11" s="66" t="s">
        <v>1242</v>
      </c>
      <c r="O11" t="s">
        <v>1199</v>
      </c>
      <c r="P11" s="66" t="s">
        <v>1226</v>
      </c>
      <c r="Q11" s="66" t="s">
        <v>1258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11</v>
      </c>
      <c r="G12" s="2" t="str">
        <f t="shared" si="2"/>
        <v>46 OR WORSE</v>
      </c>
      <c r="H12" s="2" t="str">
        <f t="shared" si="3"/>
        <v>-120</v>
      </c>
      <c r="I12">
        <f t="shared" si="4"/>
        <v>15</v>
      </c>
      <c r="J12" s="63" t="s">
        <v>1243</v>
      </c>
      <c r="O12" t="s">
        <v>1200</v>
      </c>
      <c r="P12" s="66" t="s">
        <v>1227</v>
      </c>
      <c r="Q12" s="66" t="s">
        <v>1259</v>
      </c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11</v>
      </c>
      <c r="G13" s="2" t="str">
        <f t="shared" si="2"/>
        <v>34 OR WORSE</v>
      </c>
      <c r="H13" s="2" t="str">
        <f t="shared" si="3"/>
        <v>-120</v>
      </c>
      <c r="I13">
        <f t="shared" si="4"/>
        <v>15</v>
      </c>
      <c r="J13" s="63" t="s">
        <v>1238</v>
      </c>
      <c r="O13" t="s">
        <v>1201</v>
      </c>
      <c r="P13" s="66" t="s">
        <v>1222</v>
      </c>
      <c r="Q13" s="66" t="s">
        <v>1254</v>
      </c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11</v>
      </c>
      <c r="G14" s="2" t="str">
        <f t="shared" si="2"/>
        <v>27 OR WORSE</v>
      </c>
      <c r="H14" s="2" t="str">
        <f t="shared" si="3"/>
        <v>-120</v>
      </c>
      <c r="I14">
        <f t="shared" si="4"/>
        <v>15</v>
      </c>
      <c r="J14" s="63" t="s">
        <v>1244</v>
      </c>
      <c r="O14" t="s">
        <v>1202</v>
      </c>
      <c r="P14" s="66" t="s">
        <v>1228</v>
      </c>
      <c r="Q14" s="66" t="s">
        <v>1260</v>
      </c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11</v>
      </c>
      <c r="G15" s="2" t="str">
        <f t="shared" si="2"/>
        <v>40 OR WORSE</v>
      </c>
      <c r="H15" s="2" t="str">
        <f t="shared" si="3"/>
        <v>-120</v>
      </c>
      <c r="I15">
        <f t="shared" si="4"/>
        <v>15</v>
      </c>
      <c r="J15" s="63" t="s">
        <v>1245</v>
      </c>
      <c r="O15" t="s">
        <v>1203</v>
      </c>
      <c r="P15" s="66" t="s">
        <v>1229</v>
      </c>
      <c r="Q15" s="66" t="s">
        <v>1261</v>
      </c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11</v>
      </c>
      <c r="G16" s="2" t="str">
        <f t="shared" si="2"/>
        <v>38 OR WORSE</v>
      </c>
      <c r="H16" s="2" t="str">
        <f t="shared" si="3"/>
        <v>-120</v>
      </c>
      <c r="I16">
        <f t="shared" si="4"/>
        <v>15</v>
      </c>
      <c r="J16" s="63" t="s">
        <v>1246</v>
      </c>
      <c r="O16" t="s">
        <v>1204</v>
      </c>
      <c r="P16" s="66" t="s">
        <v>1230</v>
      </c>
      <c r="Q16" s="66" t="s">
        <v>1262</v>
      </c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11</v>
      </c>
      <c r="G17" s="2" t="str">
        <f t="shared" si="2"/>
        <v>28 OR WORSE</v>
      </c>
      <c r="H17" s="2" t="str">
        <f t="shared" si="3"/>
        <v>-120</v>
      </c>
      <c r="I17">
        <f t="shared" si="4"/>
        <v>15</v>
      </c>
      <c r="J17" s="63" t="s">
        <v>1247</v>
      </c>
      <c r="O17" t="s">
        <v>1205</v>
      </c>
      <c r="P17" s="66" t="s">
        <v>1231</v>
      </c>
      <c r="Q17" s="66" t="s">
        <v>1263</v>
      </c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11</v>
      </c>
      <c r="G18" s="2" t="str">
        <f t="shared" si="2"/>
        <v>43 OR WORSE</v>
      </c>
      <c r="H18" s="2" t="str">
        <f t="shared" si="3"/>
        <v>-120</v>
      </c>
      <c r="I18">
        <f t="shared" si="4"/>
        <v>15</v>
      </c>
      <c r="J18" s="63" t="s">
        <v>1233</v>
      </c>
      <c r="O18" t="s">
        <v>1206</v>
      </c>
      <c r="P18" s="66" t="s">
        <v>1217</v>
      </c>
      <c r="Q18" s="66" t="s">
        <v>1249</v>
      </c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11</v>
      </c>
      <c r="G19" s="2" t="str">
        <f t="shared" si="2"/>
        <v>23 OR WORSE</v>
      </c>
      <c r="H19" s="2" t="str">
        <f t="shared" si="3"/>
        <v>-120</v>
      </c>
      <c r="I19">
        <f t="shared" si="4"/>
        <v>15</v>
      </c>
      <c r="J19" s="63" t="s">
        <v>1241</v>
      </c>
      <c r="O19" t="s">
        <v>1207</v>
      </c>
      <c r="P19" s="66" t="s">
        <v>1225</v>
      </c>
      <c r="Q19" s="66" t="s">
        <v>1257</v>
      </c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11</v>
      </c>
      <c r="G20" s="2" t="str">
        <f t="shared" si="2"/>
        <v>27 OR WORSE</v>
      </c>
      <c r="H20" s="2" t="str">
        <f t="shared" si="3"/>
        <v>-120</v>
      </c>
      <c r="I20">
        <f t="shared" si="4"/>
        <v>15</v>
      </c>
      <c r="J20" s="63" t="s">
        <v>1244</v>
      </c>
      <c r="O20" t="s">
        <v>1208</v>
      </c>
      <c r="P20" s="66" t="s">
        <v>1228</v>
      </c>
      <c r="Q20" s="66" t="s">
        <v>1260</v>
      </c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11</v>
      </c>
      <c r="G21" s="2" t="str">
        <f t="shared" si="2"/>
        <v>23 OR WORSE</v>
      </c>
      <c r="H21" s="2" t="str">
        <f t="shared" si="3"/>
        <v>-120</v>
      </c>
      <c r="I21">
        <f t="shared" si="4"/>
        <v>15</v>
      </c>
      <c r="J21" s="63" t="s">
        <v>1241</v>
      </c>
      <c r="O21" t="s">
        <v>1209</v>
      </c>
      <c r="P21" s="66" t="s">
        <v>1225</v>
      </c>
      <c r="Q21" s="66" t="s">
        <v>1257</v>
      </c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11</v>
      </c>
      <c r="G22" s="2" t="str">
        <f t="shared" si="2"/>
        <v>28 OR WORSE</v>
      </c>
      <c r="H22" s="2" t="str">
        <f t="shared" si="3"/>
        <v>-120</v>
      </c>
      <c r="I22">
        <f t="shared" si="4"/>
        <v>15</v>
      </c>
      <c r="J22" s="63" t="s">
        <v>1247</v>
      </c>
      <c r="O22" t="s">
        <v>1210</v>
      </c>
      <c r="P22" s="66" t="s">
        <v>1231</v>
      </c>
      <c r="Q22" s="66" t="s">
        <v>1263</v>
      </c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11</v>
      </c>
      <c r="G23" s="2" t="str">
        <f t="shared" si="2"/>
        <v>43 OR WORSE</v>
      </c>
      <c r="H23" s="2" t="str">
        <f t="shared" si="3"/>
        <v>-120</v>
      </c>
      <c r="I23">
        <f t="shared" si="4"/>
        <v>15</v>
      </c>
      <c r="J23" s="63" t="s">
        <v>1233</v>
      </c>
      <c r="O23" t="s">
        <v>1211</v>
      </c>
      <c r="P23" s="66" t="s">
        <v>1217</v>
      </c>
      <c r="Q23" s="66" t="s">
        <v>1249</v>
      </c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11</v>
      </c>
      <c r="G24" s="2" t="str">
        <f t="shared" si="2"/>
        <v>32 OR WORSE</v>
      </c>
      <c r="H24" s="2" t="str">
        <f t="shared" si="3"/>
        <v>-120</v>
      </c>
      <c r="I24">
        <f t="shared" si="4"/>
        <v>15</v>
      </c>
      <c r="J24" s="63" t="s">
        <v>1234</v>
      </c>
      <c r="O24" t="s">
        <v>1212</v>
      </c>
      <c r="P24" s="66" t="s">
        <v>1218</v>
      </c>
      <c r="Q24" s="66" t="s">
        <v>1250</v>
      </c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11</v>
      </c>
      <c r="G25" s="2" t="str">
        <f t="shared" si="2"/>
        <v>27 OR WORSE</v>
      </c>
      <c r="H25" s="2" t="str">
        <f t="shared" si="3"/>
        <v>-120</v>
      </c>
      <c r="I25">
        <f t="shared" si="4"/>
        <v>15</v>
      </c>
      <c r="J25" s="63" t="s">
        <v>1244</v>
      </c>
      <c r="O25" t="s">
        <v>1213</v>
      </c>
      <c r="P25" s="66" t="s">
        <v>1228</v>
      </c>
      <c r="Q25" s="66" t="s">
        <v>1260</v>
      </c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11</v>
      </c>
      <c r="G26" s="2" t="str">
        <f t="shared" si="2"/>
        <v>43 OR WORSE</v>
      </c>
      <c r="H26" s="2" t="str">
        <f t="shared" si="3"/>
        <v>-120</v>
      </c>
      <c r="I26">
        <f t="shared" si="4"/>
        <v>15</v>
      </c>
      <c r="J26" s="63" t="s">
        <v>1233</v>
      </c>
      <c r="O26" t="s">
        <v>1214</v>
      </c>
      <c r="P26" s="66" t="s">
        <v>1217</v>
      </c>
      <c r="Q26" s="66" t="s">
        <v>1249</v>
      </c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11</v>
      </c>
      <c r="G27" s="2" t="str">
        <f t="shared" ref="G27:G66" si="7">UPPER(IF(ISBLANK(J27),"",IF(ISNUMBER(SEARCH("+",J27)),LEFT(J27,SEARCH("+",J27,1)-1),LEFT(J27,SEARCH("-",J27,1)-1))))</f>
        <v>44 OR WORSE</v>
      </c>
      <c r="H27" s="2" t="str">
        <f t="shared" ref="H27:H32" si="8">IF(ISBLANK(J27),0,IF(ISNUMBER(SEARCH("+",J27)),RIGHT(J27,LEN(J27)-SEARCH("+",J27,1)),RIGHT(J27,LEN(J27)-SEARCH("-",J27,1)+1)))</f>
        <v>-120</v>
      </c>
      <c r="I27">
        <f t="shared" si="4"/>
        <v>15</v>
      </c>
      <c r="J27" s="63" t="s">
        <v>1248</v>
      </c>
      <c r="O27" t="s">
        <v>1215</v>
      </c>
      <c r="P27" s="66" t="s">
        <v>1232</v>
      </c>
      <c r="Q27" s="66" t="s">
        <v>1264</v>
      </c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11</v>
      </c>
      <c r="G28" s="2" t="str">
        <f t="shared" si="7"/>
        <v>43 OR WORSE</v>
      </c>
      <c r="H28" s="2" t="str">
        <f t="shared" si="8"/>
        <v>-120</v>
      </c>
      <c r="I28">
        <f t="shared" si="4"/>
        <v>15</v>
      </c>
      <c r="J28" s="63" t="s">
        <v>1233</v>
      </c>
      <c r="O28" t="s">
        <v>1216</v>
      </c>
      <c r="P28" s="66" t="s">
        <v>1217</v>
      </c>
      <c r="Q28" s="66" t="s">
        <v>1249</v>
      </c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448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674</v>
      </c>
      <c r="L2" s="66" t="s">
        <v>703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314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385</v>
      </c>
    </row>
    <row r="3" spans="1:30" ht="26.25" thickBot="1" x14ac:dyDescent="0.3">
      <c r="A3">
        <f>IF($B$2=0,"",COUNTA($B$2:B3))</f>
        <v>2</v>
      </c>
      <c r="B3" s="3" t="s">
        <v>449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675</v>
      </c>
      <c r="L3" s="66" t="s">
        <v>704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386</v>
      </c>
    </row>
    <row r="4" spans="1:30" ht="26.25" thickBot="1" x14ac:dyDescent="0.3">
      <c r="A4">
        <f>IF($B$2=0,"",COUNTA($B$2:B4))</f>
        <v>3</v>
      </c>
      <c r="B4" s="3" t="s">
        <v>450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676</v>
      </c>
      <c r="L4" s="66" t="s">
        <v>705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387</v>
      </c>
    </row>
    <row r="5" spans="1:30" ht="26.25" thickBot="1" x14ac:dyDescent="0.3">
      <c r="A5">
        <f>IF($B$2=0,"",COUNTA($B$2:B5))</f>
        <v>4</v>
      </c>
      <c r="B5" s="3" t="s">
        <v>442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677</v>
      </c>
      <c r="L5" s="66" t="s">
        <v>706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388</v>
      </c>
    </row>
    <row r="6" spans="1:30" ht="26.25" thickBot="1" x14ac:dyDescent="0.3">
      <c r="A6">
        <f>IF($B$2=0,"",COUNTA($B$2:B6))</f>
        <v>5</v>
      </c>
      <c r="B6" s="3" t="s">
        <v>443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678</v>
      </c>
      <c r="L6" s="66" t="s">
        <v>707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389</v>
      </c>
    </row>
    <row r="7" spans="1:30" ht="26.25" thickBot="1" x14ac:dyDescent="0.3">
      <c r="A7">
        <f>IF($B$2=0,"",COUNTA($B$2:B7))</f>
        <v>6</v>
      </c>
      <c r="B7" s="3" t="s">
        <v>444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679</v>
      </c>
      <c r="L7" s="66" t="s">
        <v>701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315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390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680</v>
      </c>
      <c r="L8" s="66" t="s">
        <v>708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391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681</v>
      </c>
      <c r="L9" s="66" t="s">
        <v>709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392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676</v>
      </c>
      <c r="L10" s="66" t="s">
        <v>705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393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682</v>
      </c>
      <c r="L11" s="66" t="s">
        <v>693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394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683</v>
      </c>
      <c r="L12" s="66" t="s">
        <v>695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316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395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684</v>
      </c>
      <c r="L13" s="66" t="s">
        <v>684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396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685</v>
      </c>
      <c r="L14" s="66" t="s">
        <v>710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397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686</v>
      </c>
      <c r="L15" s="66" t="s">
        <v>700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398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687</v>
      </c>
      <c r="L16" s="66" t="s">
        <v>711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399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688</v>
      </c>
      <c r="L17" s="66" t="s">
        <v>712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317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400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689</v>
      </c>
      <c r="L18" s="66" t="s">
        <v>692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401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690</v>
      </c>
      <c r="L19" s="66" t="s">
        <v>713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402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691</v>
      </c>
      <c r="L20" s="66" t="s">
        <v>714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403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692</v>
      </c>
      <c r="L21" s="66" t="s">
        <v>689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404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693</v>
      </c>
      <c r="L22" s="66" t="s">
        <v>682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318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405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694</v>
      </c>
      <c r="L23" s="66" t="s">
        <v>715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406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695</v>
      </c>
      <c r="L24" s="66" t="s">
        <v>683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407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696</v>
      </c>
      <c r="L25" s="66" t="s">
        <v>716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408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687</v>
      </c>
      <c r="L26" s="66" t="s">
        <v>711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409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697</v>
      </c>
      <c r="L27" s="66" t="s">
        <v>717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319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410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698</v>
      </c>
      <c r="L28" s="66" t="s">
        <v>718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411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698</v>
      </c>
      <c r="L29" s="66" t="s">
        <v>718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412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699</v>
      </c>
      <c r="L30" s="66" t="s">
        <v>719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413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700</v>
      </c>
      <c r="L31" s="66" t="s">
        <v>686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414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701</v>
      </c>
      <c r="L32" s="66" t="s">
        <v>679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320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415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702</v>
      </c>
      <c r="L33" s="66" t="s">
        <v>720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416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417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418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419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321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420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421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422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423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424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322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425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426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427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428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429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323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430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431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432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433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434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324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435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325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436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437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326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438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439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327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440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441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328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329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330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331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325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326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332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333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334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335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336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337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338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339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325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326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340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341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342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343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344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345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346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347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348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349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350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351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325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352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326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353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354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355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356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357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358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359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360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354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355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361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362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354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355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363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364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365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366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367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368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369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370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371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372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373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374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375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376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377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378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379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380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381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382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383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384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616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643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617</v>
      </c>
      <c r="M2" t="str">
        <f t="shared" ref="M2:M65" si="5">N2&amp;" "&amp;$M$1</f>
        <v>DEN NUGGETS 84:75 MIA HEAT (END 3Q)</v>
      </c>
      <c r="N2" s="70" t="s">
        <v>537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644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476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645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618</v>
      </c>
      <c r="M4" t="str">
        <f t="shared" si="5"/>
        <v>DEN NUGGETS 81:82 MIA HEAT (END 3Q)</v>
      </c>
      <c r="N4" s="70" t="s">
        <v>505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646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647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619</v>
      </c>
      <c r="M6" t="str">
        <f t="shared" si="5"/>
        <v>DEN NUGGETS 78:75 MIA HEAT (END 3Q)</v>
      </c>
      <c r="N6" s="70" t="s">
        <v>538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648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477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649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620</v>
      </c>
      <c r="M8" t="str">
        <f t="shared" si="5"/>
        <v>DEN NUGGETS 87:77 MIA HEAT (END 3Q)</v>
      </c>
      <c r="N8" s="70" t="s">
        <v>539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650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525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651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621</v>
      </c>
      <c r="M10" t="str">
        <f t="shared" si="5"/>
        <v>DEN NUGGETS 82:72 MIA HEAT (END 3Q)</v>
      </c>
      <c r="N10" s="70" t="s">
        <v>485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652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653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622</v>
      </c>
      <c r="M12" t="str">
        <f t="shared" si="5"/>
        <v>DEN NUGGETS 83:81 MIA HEAT (END 3Q)</v>
      </c>
      <c r="N12" s="70" t="s">
        <v>472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654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655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623</v>
      </c>
      <c r="M14" t="str">
        <f t="shared" si="5"/>
        <v>DEN NUGGETS 84:70 MIA HEAT (END 3Q)</v>
      </c>
      <c r="N14" s="70" t="s">
        <v>540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656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624</v>
      </c>
      <c r="M16" t="str">
        <f t="shared" si="5"/>
        <v>DEN NUGGETS 75:78 MIA HEAT (END 3Q)</v>
      </c>
      <c r="N16" s="70" t="s">
        <v>542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509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625</v>
      </c>
      <c r="M18" t="str">
        <f t="shared" si="5"/>
        <v>DEN NUGGETS 80:73 MIA HEAT (END 3Q)</v>
      </c>
      <c r="N18" s="70" t="s">
        <v>519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626</v>
      </c>
      <c r="M20" t="str">
        <f t="shared" si="5"/>
        <v>DEN NUGGETS 81:77 MIA HEAT (END 3Q)</v>
      </c>
      <c r="N20" s="70" t="s">
        <v>470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627</v>
      </c>
      <c r="M22" t="str">
        <f t="shared" si="5"/>
        <v>DEN NUGGETS 74:72 MIA HEAT (END 3Q)</v>
      </c>
      <c r="N22" s="70" t="s">
        <v>544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628</v>
      </c>
      <c r="M24" t="str">
        <f t="shared" si="5"/>
        <v>DEN NUGGETS 77:75 MIA HEAT (END 3Q)</v>
      </c>
      <c r="N24" s="70" t="s">
        <v>545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478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546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515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629</v>
      </c>
      <c r="M28" t="str">
        <f t="shared" si="5"/>
        <v>DEN NUGGETS 84:82 MIA HEAT (END 3Q)</v>
      </c>
      <c r="N28" s="70" t="s">
        <v>482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547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630</v>
      </c>
      <c r="M30" t="str">
        <f t="shared" si="5"/>
        <v>DEN NUGGETS 78:69 MIA HEAT (END 3Q)</v>
      </c>
      <c r="N30" s="70" t="s">
        <v>548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488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631</v>
      </c>
      <c r="M32" t="str">
        <f t="shared" si="5"/>
        <v>DEN NUGGETS 76:71 MIA HEAT (END 3Q)</v>
      </c>
      <c r="N32" s="70" t="s">
        <v>549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466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632</v>
      </c>
      <c r="M34" t="str">
        <f t="shared" si="5"/>
        <v>DEN NUGGETS 88:73 MIA HEAT (END 3Q)</v>
      </c>
      <c r="N34" s="70" t="s">
        <v>550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633</v>
      </c>
      <c r="M36" t="str">
        <f t="shared" si="5"/>
        <v>DEN NUGGETS 87:71 MIA HEAT (END 3Q)</v>
      </c>
      <c r="N36" s="70" t="s">
        <v>518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634</v>
      </c>
      <c r="M38" t="str">
        <f t="shared" si="5"/>
        <v>DEN NUGGETS 83:80 MIA HEAT (END 3Q)</v>
      </c>
      <c r="N38" s="70" t="s">
        <v>523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498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635</v>
      </c>
      <c r="M40" t="str">
        <f t="shared" si="5"/>
        <v>DEN NUGGETS 88:82 MIA HEAT (END 3Q)</v>
      </c>
      <c r="N40" s="70" t="s">
        <v>502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636</v>
      </c>
      <c r="M42" t="str">
        <f t="shared" si="5"/>
        <v>DEN NUGGETS 83:82 MIA HEAT (END 3Q)</v>
      </c>
      <c r="N42" s="70" t="s">
        <v>501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637</v>
      </c>
      <c r="M44" t="str">
        <f t="shared" si="5"/>
        <v>DEN NUGGETS 85:69 MIA HEAT (END 3Q)</v>
      </c>
      <c r="N44" s="70" t="s">
        <v>554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638</v>
      </c>
      <c r="M46" t="str">
        <f t="shared" si="5"/>
        <v>DEN NUGGETS 84:81 MIA HEAT (END 3Q)</v>
      </c>
      <c r="N46" s="71" t="s">
        <v>471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555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639</v>
      </c>
      <c r="M48" t="str">
        <f t="shared" si="5"/>
        <v>DEN NUGGETS 84:78 MIA HEAT (END 3Q)</v>
      </c>
      <c r="N48" s="71" t="s">
        <v>536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556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640</v>
      </c>
      <c r="M50" t="str">
        <f t="shared" si="5"/>
        <v>DEN NUGGETS 80:76 MIA HEAT (END 3Q)</v>
      </c>
      <c r="N50" s="71" t="s">
        <v>489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641</v>
      </c>
      <c r="M52" t="str">
        <f t="shared" si="5"/>
        <v>DEN NUGGETS 89:74 MIA HEAT (END 3Q)</v>
      </c>
      <c r="N52" s="70" t="s">
        <v>493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557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642</v>
      </c>
      <c r="M54" t="str">
        <f t="shared" si="5"/>
        <v>DEN NUGGETS 83:78 MIA HEAT (END 3Q)</v>
      </c>
      <c r="N54" s="70" t="s">
        <v>487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558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559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469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535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565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566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567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568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497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499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569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516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495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475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575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529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576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577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506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578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507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517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579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585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586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587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588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589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468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467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595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596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597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598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599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526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528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479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605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508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606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607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608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609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527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486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496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615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824</v>
      </c>
      <c r="F2" s="76">
        <f t="shared" ref="F2:F65" si="2">+LEN(G2)</f>
        <v>25</v>
      </c>
      <c r="G2" s="99" t="s">
        <v>974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822</v>
      </c>
      <c r="F3" s="76">
        <f t="shared" si="2"/>
        <v>17</v>
      </c>
      <c r="G3" s="99" t="s">
        <v>820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825</v>
      </c>
      <c r="F4" s="76">
        <f t="shared" si="2"/>
        <v>15</v>
      </c>
      <c r="G4" s="99" t="s">
        <v>975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826</v>
      </c>
      <c r="F5" s="76">
        <f t="shared" si="2"/>
        <v>13</v>
      </c>
      <c r="G5" s="99" t="s">
        <v>976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827</v>
      </c>
      <c r="F6" s="76">
        <f t="shared" si="2"/>
        <v>14</v>
      </c>
      <c r="G6" s="99" t="s">
        <v>977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828</v>
      </c>
      <c r="F7" s="76">
        <f t="shared" si="2"/>
        <v>15</v>
      </c>
      <c r="G7" s="99" t="s">
        <v>978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829</v>
      </c>
      <c r="F8" s="76">
        <f t="shared" si="2"/>
        <v>14</v>
      </c>
      <c r="G8" s="99" t="s">
        <v>979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830</v>
      </c>
      <c r="F9" s="76">
        <f t="shared" si="2"/>
        <v>16</v>
      </c>
      <c r="G9" s="99" t="s">
        <v>980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831</v>
      </c>
      <c r="F10" s="76">
        <f t="shared" si="2"/>
        <v>12</v>
      </c>
      <c r="G10" s="99" t="s">
        <v>981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832</v>
      </c>
      <c r="F11" s="76">
        <f t="shared" si="2"/>
        <v>13</v>
      </c>
      <c r="G11" s="99" t="s">
        <v>982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833</v>
      </c>
      <c r="F12" s="76">
        <f t="shared" si="2"/>
        <v>15</v>
      </c>
      <c r="G12" s="99" t="s">
        <v>983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834</v>
      </c>
      <c r="F13" s="76">
        <f t="shared" si="2"/>
        <v>11</v>
      </c>
      <c r="G13" s="99" t="s">
        <v>984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835</v>
      </c>
      <c r="F14" s="76">
        <f t="shared" si="2"/>
        <v>10</v>
      </c>
      <c r="G14" s="99" t="s">
        <v>985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836</v>
      </c>
      <c r="F15" s="76">
        <f t="shared" si="2"/>
        <v>10</v>
      </c>
      <c r="G15" s="99" t="s">
        <v>986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837</v>
      </c>
      <c r="F16" s="76">
        <f t="shared" si="2"/>
        <v>9</v>
      </c>
      <c r="G16" s="99" t="s">
        <v>987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838</v>
      </c>
      <c r="F17" s="76">
        <f t="shared" si="2"/>
        <v>11</v>
      </c>
      <c r="G17" s="99" t="s">
        <v>988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839</v>
      </c>
      <c r="F18" s="76">
        <f t="shared" si="2"/>
        <v>17</v>
      </c>
      <c r="G18" s="99" t="s">
        <v>989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840</v>
      </c>
      <c r="F19" s="76">
        <f t="shared" si="2"/>
        <v>15</v>
      </c>
      <c r="G19" s="99" t="s">
        <v>990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841</v>
      </c>
      <c r="F20" s="76">
        <f t="shared" si="2"/>
        <v>12</v>
      </c>
      <c r="G20" s="99" t="s">
        <v>991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842</v>
      </c>
      <c r="F21" s="76">
        <f t="shared" si="2"/>
        <v>13</v>
      </c>
      <c r="G21" s="99" t="s">
        <v>992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843</v>
      </c>
      <c r="F22" s="76">
        <f t="shared" si="2"/>
        <v>12</v>
      </c>
      <c r="G22" s="99" t="s">
        <v>993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844</v>
      </c>
      <c r="F23" s="76">
        <f t="shared" si="2"/>
        <v>12</v>
      </c>
      <c r="G23" s="99" t="s">
        <v>994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845</v>
      </c>
      <c r="F24" s="76">
        <f t="shared" si="2"/>
        <v>14</v>
      </c>
      <c r="G24" s="99" t="s">
        <v>995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846</v>
      </c>
      <c r="F25" s="76">
        <f t="shared" si="2"/>
        <v>14</v>
      </c>
      <c r="G25" s="99" t="s">
        <v>996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847</v>
      </c>
      <c r="F26" s="76">
        <f t="shared" si="2"/>
        <v>12</v>
      </c>
      <c r="G26" s="99" t="s">
        <v>997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848</v>
      </c>
      <c r="F27" s="76">
        <f t="shared" si="2"/>
        <v>12</v>
      </c>
      <c r="G27" s="99" t="s">
        <v>998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849</v>
      </c>
      <c r="F28" s="76">
        <f t="shared" si="2"/>
        <v>10</v>
      </c>
      <c r="G28" s="99" t="s">
        <v>999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850</v>
      </c>
      <c r="F29" s="76">
        <f t="shared" si="2"/>
        <v>10</v>
      </c>
      <c r="G29" s="99" t="s">
        <v>1000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851</v>
      </c>
      <c r="F30" s="76">
        <f t="shared" si="2"/>
        <v>17</v>
      </c>
      <c r="G30" s="99" t="s">
        <v>1001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852</v>
      </c>
      <c r="F31" s="76">
        <f t="shared" si="2"/>
        <v>10</v>
      </c>
      <c r="G31" s="99" t="s">
        <v>1002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853</v>
      </c>
      <c r="F32" s="76">
        <f t="shared" si="2"/>
        <v>11</v>
      </c>
      <c r="G32" s="99" t="s">
        <v>1003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854</v>
      </c>
      <c r="F33" s="76">
        <f t="shared" si="2"/>
        <v>11</v>
      </c>
      <c r="G33" s="99" t="s">
        <v>1004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855</v>
      </c>
      <c r="F34" s="76">
        <f t="shared" si="2"/>
        <v>19</v>
      </c>
      <c r="G34" s="99" t="s">
        <v>1005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856</v>
      </c>
      <c r="F35" s="76">
        <f t="shared" si="2"/>
        <v>13</v>
      </c>
      <c r="G35" s="99" t="s">
        <v>1006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857</v>
      </c>
      <c r="F36" s="76">
        <f t="shared" si="2"/>
        <v>13</v>
      </c>
      <c r="G36" s="99" t="s">
        <v>1007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858</v>
      </c>
      <c r="F37" s="76">
        <f t="shared" si="2"/>
        <v>12</v>
      </c>
      <c r="G37" s="99" t="s">
        <v>1008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859</v>
      </c>
      <c r="F38" s="76">
        <f t="shared" si="2"/>
        <v>13</v>
      </c>
      <c r="G38" s="99" t="s">
        <v>1009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860</v>
      </c>
      <c r="F39" s="76">
        <f t="shared" si="2"/>
        <v>14</v>
      </c>
      <c r="G39" s="99" t="s">
        <v>1010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861</v>
      </c>
      <c r="F40" s="76">
        <f t="shared" si="2"/>
        <v>11</v>
      </c>
      <c r="G40" s="99" t="s">
        <v>1011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862</v>
      </c>
      <c r="F41" s="76">
        <f t="shared" si="2"/>
        <v>14</v>
      </c>
      <c r="G41" s="99" t="s">
        <v>1012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863</v>
      </c>
      <c r="F42" s="76">
        <f t="shared" si="2"/>
        <v>12</v>
      </c>
      <c r="G42" s="99" t="s">
        <v>1013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864</v>
      </c>
      <c r="F43" s="76">
        <f t="shared" si="2"/>
        <v>14</v>
      </c>
      <c r="G43" s="99" t="s">
        <v>1014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865</v>
      </c>
      <c r="F44" s="76">
        <f t="shared" si="2"/>
        <v>22</v>
      </c>
      <c r="G44" s="99" t="s">
        <v>1015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866</v>
      </c>
      <c r="F45" s="76">
        <f t="shared" si="2"/>
        <v>11</v>
      </c>
      <c r="G45" s="99" t="s">
        <v>1016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867</v>
      </c>
      <c r="F46" s="76">
        <f t="shared" si="2"/>
        <v>13</v>
      </c>
      <c r="G46" s="99" t="s">
        <v>1017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868</v>
      </c>
      <c r="F47" s="76">
        <f t="shared" si="2"/>
        <v>12</v>
      </c>
      <c r="G47" s="99" t="s">
        <v>1018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823</v>
      </c>
      <c r="F48" s="76">
        <f t="shared" si="2"/>
        <v>12</v>
      </c>
      <c r="G48" s="99" t="s">
        <v>821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869</v>
      </c>
      <c r="F49" s="76">
        <f t="shared" si="2"/>
        <v>12</v>
      </c>
      <c r="G49" s="99" t="s">
        <v>1019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870</v>
      </c>
      <c r="F50" s="76">
        <f t="shared" si="2"/>
        <v>13</v>
      </c>
      <c r="G50" s="99" t="s">
        <v>1020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871</v>
      </c>
      <c r="F51" s="76">
        <f t="shared" si="2"/>
        <v>11</v>
      </c>
      <c r="G51" s="99" t="s">
        <v>1021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872</v>
      </c>
      <c r="F52" s="76">
        <f t="shared" si="2"/>
        <v>11</v>
      </c>
      <c r="G52" s="99" t="s">
        <v>1022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873</v>
      </c>
      <c r="F53" s="76">
        <f t="shared" si="2"/>
        <v>11</v>
      </c>
      <c r="G53" s="99" t="s">
        <v>1023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874</v>
      </c>
      <c r="F54" s="76">
        <f t="shared" si="2"/>
        <v>15</v>
      </c>
      <c r="G54" s="99" t="s">
        <v>1024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875</v>
      </c>
      <c r="F55" s="76">
        <f t="shared" si="2"/>
        <v>16</v>
      </c>
      <c r="G55" s="99" t="s">
        <v>1025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876</v>
      </c>
      <c r="F56" s="76">
        <f t="shared" si="2"/>
        <v>12</v>
      </c>
      <c r="G56" s="99" t="s">
        <v>1026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877</v>
      </c>
      <c r="F57" s="76">
        <f t="shared" si="2"/>
        <v>14</v>
      </c>
      <c r="G57" s="99" t="s">
        <v>1027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878</v>
      </c>
      <c r="F58" s="76">
        <f t="shared" si="2"/>
        <v>11</v>
      </c>
      <c r="G58" s="99" t="s">
        <v>1028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879</v>
      </c>
      <c r="F59" s="76">
        <f t="shared" si="2"/>
        <v>14</v>
      </c>
      <c r="G59" s="99" t="s">
        <v>1029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880</v>
      </c>
      <c r="F60" s="76">
        <f t="shared" si="2"/>
        <v>13</v>
      </c>
      <c r="G60" s="99" t="s">
        <v>1030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881</v>
      </c>
      <c r="F61" s="76">
        <f t="shared" si="2"/>
        <v>8</v>
      </c>
      <c r="G61" s="99" t="s">
        <v>1031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882</v>
      </c>
      <c r="F62" s="76">
        <f t="shared" si="2"/>
        <v>14</v>
      </c>
      <c r="G62" s="99" t="s">
        <v>1032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883</v>
      </c>
      <c r="F63" s="76">
        <f t="shared" si="2"/>
        <v>11</v>
      </c>
      <c r="G63" s="99" t="s">
        <v>1033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884</v>
      </c>
      <c r="F64" s="76">
        <f t="shared" si="2"/>
        <v>23</v>
      </c>
      <c r="G64" s="99" t="s">
        <v>1034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885</v>
      </c>
      <c r="F65" s="76">
        <f t="shared" si="2"/>
        <v>11</v>
      </c>
      <c r="G65" s="99" t="s">
        <v>1035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886</v>
      </c>
      <c r="F66" s="76">
        <f t="shared" ref="F66:F129" si="6">+LEN(G66)</f>
        <v>13</v>
      </c>
      <c r="G66" s="99" t="s">
        <v>1036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887</v>
      </c>
      <c r="F67" s="76">
        <f t="shared" si="6"/>
        <v>12</v>
      </c>
      <c r="G67" s="99" t="s">
        <v>1037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888</v>
      </c>
      <c r="F68" s="76">
        <f t="shared" si="6"/>
        <v>13</v>
      </c>
      <c r="G68" s="99" t="s">
        <v>1038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889</v>
      </c>
      <c r="F69" s="76">
        <f t="shared" si="6"/>
        <v>19</v>
      </c>
      <c r="G69" s="99" t="s">
        <v>1039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890</v>
      </c>
      <c r="F70" s="76">
        <f t="shared" si="6"/>
        <v>12</v>
      </c>
      <c r="G70" s="99" t="s">
        <v>1040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891</v>
      </c>
      <c r="F71" s="76">
        <f t="shared" si="6"/>
        <v>12</v>
      </c>
      <c r="G71" s="99" t="s">
        <v>1041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892</v>
      </c>
      <c r="F72" s="76">
        <f t="shared" si="6"/>
        <v>12</v>
      </c>
      <c r="G72" s="99" t="s">
        <v>1042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893</v>
      </c>
      <c r="F73" s="76">
        <f t="shared" si="6"/>
        <v>16</v>
      </c>
      <c r="G73" s="99" t="s">
        <v>1043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894</v>
      </c>
      <c r="F74" s="76">
        <f t="shared" si="6"/>
        <v>10</v>
      </c>
      <c r="G74" s="99" t="s">
        <v>1044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895</v>
      </c>
      <c r="F75" s="76">
        <f t="shared" si="6"/>
        <v>15</v>
      </c>
      <c r="G75" s="99" t="s">
        <v>1045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896</v>
      </c>
      <c r="F76" s="76">
        <f t="shared" si="6"/>
        <v>15</v>
      </c>
      <c r="G76" s="99" t="s">
        <v>1046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897</v>
      </c>
      <c r="F77" s="76">
        <f t="shared" si="6"/>
        <v>16</v>
      </c>
      <c r="G77" s="99" t="s">
        <v>1047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898</v>
      </c>
      <c r="F78" s="76">
        <f t="shared" si="6"/>
        <v>14</v>
      </c>
      <c r="G78" s="99" t="s">
        <v>1048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899</v>
      </c>
      <c r="F79" s="76">
        <f t="shared" si="6"/>
        <v>10</v>
      </c>
      <c r="G79" s="99" t="s">
        <v>1049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900</v>
      </c>
      <c r="F80" s="76">
        <f t="shared" si="6"/>
        <v>20</v>
      </c>
      <c r="G80" s="99" t="s">
        <v>1050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901</v>
      </c>
      <c r="F81" s="76">
        <f t="shared" si="6"/>
        <v>15</v>
      </c>
      <c r="G81" s="99" t="s">
        <v>1051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902</v>
      </c>
      <c r="F82" s="76">
        <f t="shared" si="6"/>
        <v>12</v>
      </c>
      <c r="G82" s="99" t="s">
        <v>1052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903</v>
      </c>
      <c r="F83" s="76">
        <f t="shared" si="6"/>
        <v>12</v>
      </c>
      <c r="G83" s="99" t="s">
        <v>1053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904</v>
      </c>
      <c r="F84" s="76">
        <f t="shared" si="6"/>
        <v>10</v>
      </c>
      <c r="G84" s="99" t="s">
        <v>1054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905</v>
      </c>
      <c r="F85" s="76">
        <f t="shared" si="6"/>
        <v>14</v>
      </c>
      <c r="G85" s="99" t="s">
        <v>1055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906</v>
      </c>
      <c r="F86" s="76">
        <f t="shared" si="6"/>
        <v>14</v>
      </c>
      <c r="G86" s="99" t="s">
        <v>1056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907</v>
      </c>
      <c r="F87" s="76">
        <f t="shared" si="6"/>
        <v>17</v>
      </c>
      <c r="G87" s="99" t="s">
        <v>1057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908</v>
      </c>
      <c r="F88" s="76">
        <f t="shared" si="6"/>
        <v>16</v>
      </c>
      <c r="G88" s="99" t="s">
        <v>1058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909</v>
      </c>
      <c r="F89" s="76">
        <f t="shared" si="6"/>
        <v>12</v>
      </c>
      <c r="G89" s="99" t="s">
        <v>1059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910</v>
      </c>
      <c r="F90" s="76">
        <f t="shared" si="6"/>
        <v>13</v>
      </c>
      <c r="G90" s="99" t="s">
        <v>1060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911</v>
      </c>
      <c r="F91" s="76">
        <f t="shared" si="6"/>
        <v>14</v>
      </c>
      <c r="G91" s="99" t="s">
        <v>1061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912</v>
      </c>
      <c r="F92" s="76">
        <f t="shared" si="6"/>
        <v>14</v>
      </c>
      <c r="G92" s="99" t="s">
        <v>1062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913</v>
      </c>
      <c r="F93" s="76">
        <f t="shared" si="6"/>
        <v>14</v>
      </c>
      <c r="G93" s="99" t="s">
        <v>1063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914</v>
      </c>
      <c r="F94" s="76">
        <f t="shared" si="6"/>
        <v>13</v>
      </c>
      <c r="G94" s="99" t="s">
        <v>1064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915</v>
      </c>
      <c r="F95" s="76">
        <f t="shared" si="6"/>
        <v>15</v>
      </c>
      <c r="G95" s="99" t="s">
        <v>1065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916</v>
      </c>
      <c r="F96" s="76">
        <f t="shared" si="6"/>
        <v>13</v>
      </c>
      <c r="G96" s="99" t="s">
        <v>1066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917</v>
      </c>
      <c r="F97" s="76">
        <f t="shared" si="6"/>
        <v>9</v>
      </c>
      <c r="G97" s="99" t="s">
        <v>1067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918</v>
      </c>
      <c r="F98" s="76">
        <f t="shared" si="6"/>
        <v>15</v>
      </c>
      <c r="G98" s="99" t="s">
        <v>1068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919</v>
      </c>
      <c r="F99" s="76">
        <f t="shared" si="6"/>
        <v>15</v>
      </c>
      <c r="G99" s="99" t="s">
        <v>1069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920</v>
      </c>
      <c r="F100" s="76">
        <f t="shared" si="6"/>
        <v>11</v>
      </c>
      <c r="G100" s="99" t="s">
        <v>1070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921</v>
      </c>
      <c r="E101" s="80"/>
      <c r="F101" s="76">
        <f t="shared" si="6"/>
        <v>17</v>
      </c>
      <c r="G101" s="99" t="s">
        <v>1071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922</v>
      </c>
      <c r="F102" s="76">
        <f t="shared" si="6"/>
        <v>10</v>
      </c>
      <c r="G102" s="99" t="s">
        <v>1072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923</v>
      </c>
      <c r="F103" s="76">
        <f t="shared" si="6"/>
        <v>18</v>
      </c>
      <c r="G103" s="99" t="s">
        <v>1073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924</v>
      </c>
      <c r="F104" s="76">
        <f t="shared" si="6"/>
        <v>13</v>
      </c>
      <c r="G104" s="99" t="s">
        <v>1074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925</v>
      </c>
      <c r="F105" s="76">
        <f t="shared" si="6"/>
        <v>12</v>
      </c>
      <c r="G105" s="99" t="s">
        <v>1075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926</v>
      </c>
      <c r="F106" s="76">
        <f t="shared" si="6"/>
        <v>7</v>
      </c>
      <c r="G106" s="99" t="s">
        <v>1076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927</v>
      </c>
      <c r="F107" s="76">
        <f t="shared" si="6"/>
        <v>12</v>
      </c>
      <c r="G107" s="99" t="s">
        <v>1077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928</v>
      </c>
      <c r="F108" s="76">
        <f t="shared" si="6"/>
        <v>15</v>
      </c>
      <c r="G108" s="99" t="s">
        <v>1078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929</v>
      </c>
      <c r="F109" s="76">
        <f t="shared" si="6"/>
        <v>12</v>
      </c>
      <c r="G109" s="99" t="s">
        <v>1079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930</v>
      </c>
      <c r="F110" s="76">
        <f t="shared" si="6"/>
        <v>13</v>
      </c>
      <c r="G110" s="99" t="s">
        <v>1080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931</v>
      </c>
      <c r="F111" s="76">
        <f t="shared" si="6"/>
        <v>11</v>
      </c>
      <c r="G111" s="99" t="s">
        <v>1081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932</v>
      </c>
      <c r="F112" s="76">
        <f t="shared" si="6"/>
        <v>12</v>
      </c>
      <c r="G112" s="99" t="s">
        <v>1082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933</v>
      </c>
      <c r="F113" s="76">
        <f t="shared" si="6"/>
        <v>12</v>
      </c>
      <c r="G113" s="99" t="s">
        <v>1083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934</v>
      </c>
      <c r="F114" s="76">
        <f t="shared" si="6"/>
        <v>14</v>
      </c>
      <c r="G114" s="99" t="s">
        <v>1084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935</v>
      </c>
      <c r="F115" s="76">
        <f t="shared" si="6"/>
        <v>14</v>
      </c>
      <c r="G115" s="99" t="s">
        <v>1085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936</v>
      </c>
      <c r="F116" s="76">
        <f t="shared" si="6"/>
        <v>11</v>
      </c>
      <c r="G116" s="99" t="s">
        <v>1086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937</v>
      </c>
      <c r="F117" s="76">
        <f t="shared" si="6"/>
        <v>12</v>
      </c>
      <c r="G117" s="99" t="s">
        <v>1087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938</v>
      </c>
      <c r="F118" s="76">
        <f t="shared" si="6"/>
        <v>12</v>
      </c>
      <c r="G118" s="99" t="s">
        <v>1088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939</v>
      </c>
      <c r="F119" s="76">
        <f t="shared" si="6"/>
        <v>10</v>
      </c>
      <c r="G119" s="99" t="s">
        <v>1089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940</v>
      </c>
      <c r="F120" s="76">
        <f t="shared" si="6"/>
        <v>14</v>
      </c>
      <c r="G120" s="99" t="s">
        <v>1090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941</v>
      </c>
      <c r="F121" s="76">
        <f t="shared" si="6"/>
        <v>19</v>
      </c>
      <c r="G121" s="99" t="s">
        <v>1091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942</v>
      </c>
      <c r="F122" s="76">
        <f t="shared" si="6"/>
        <v>13</v>
      </c>
      <c r="G122" s="99" t="s">
        <v>1092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943</v>
      </c>
      <c r="F123" s="76">
        <f t="shared" si="6"/>
        <v>14</v>
      </c>
      <c r="G123" s="99" t="s">
        <v>1093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944</v>
      </c>
      <c r="F124" s="76">
        <f t="shared" si="6"/>
        <v>17</v>
      </c>
      <c r="G124" s="99" t="s">
        <v>1094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945</v>
      </c>
      <c r="F125" s="76">
        <f t="shared" si="6"/>
        <v>14</v>
      </c>
      <c r="G125" s="99" t="s">
        <v>1095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946</v>
      </c>
      <c r="F126" s="76">
        <f t="shared" si="6"/>
        <v>11</v>
      </c>
      <c r="G126" s="99" t="s">
        <v>1096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947</v>
      </c>
      <c r="F127" s="76">
        <f t="shared" si="6"/>
        <v>11</v>
      </c>
      <c r="G127" s="99" t="s">
        <v>1097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948</v>
      </c>
      <c r="F128" s="76">
        <f t="shared" si="6"/>
        <v>16</v>
      </c>
      <c r="G128" s="99" t="s">
        <v>1098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949</v>
      </c>
      <c r="F129" s="76">
        <f t="shared" si="6"/>
        <v>13</v>
      </c>
      <c r="G129" s="99" t="s">
        <v>1099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950</v>
      </c>
      <c r="F130" s="76">
        <f t="shared" ref="F130:F193" si="9">+LEN(G130)</f>
        <v>11</v>
      </c>
      <c r="G130" s="99" t="s">
        <v>1100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951</v>
      </c>
      <c r="F131" s="76">
        <f t="shared" si="9"/>
        <v>15</v>
      </c>
      <c r="G131" s="99" t="s">
        <v>1101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952</v>
      </c>
      <c r="F132" s="76">
        <f t="shared" si="9"/>
        <v>18</v>
      </c>
      <c r="G132" s="99" t="s">
        <v>1102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953</v>
      </c>
      <c r="F133" s="76">
        <f t="shared" si="9"/>
        <v>15</v>
      </c>
      <c r="G133" s="99" t="s">
        <v>1103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954</v>
      </c>
      <c r="F134" s="76">
        <f t="shared" si="9"/>
        <v>15</v>
      </c>
      <c r="G134" s="99" t="s">
        <v>1104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955</v>
      </c>
      <c r="F135" s="76">
        <f t="shared" si="9"/>
        <v>12</v>
      </c>
      <c r="G135" s="99" t="s">
        <v>1105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956</v>
      </c>
      <c r="F136" s="76">
        <f t="shared" si="9"/>
        <v>12</v>
      </c>
      <c r="G136" s="99" t="s">
        <v>1106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957</v>
      </c>
      <c r="F137" s="76">
        <f t="shared" si="9"/>
        <v>11</v>
      </c>
      <c r="G137" s="99" t="s">
        <v>1107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958</v>
      </c>
      <c r="F138" s="76">
        <f t="shared" si="9"/>
        <v>10</v>
      </c>
      <c r="G138" s="99" t="s">
        <v>1108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959</v>
      </c>
      <c r="F139" s="76">
        <f t="shared" si="9"/>
        <v>13</v>
      </c>
      <c r="G139" s="99" t="s">
        <v>1109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960</v>
      </c>
      <c r="F140" s="76">
        <f t="shared" si="9"/>
        <v>13</v>
      </c>
      <c r="G140" s="99" t="s">
        <v>1110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961</v>
      </c>
      <c r="F141" s="76">
        <f t="shared" si="9"/>
        <v>11</v>
      </c>
      <c r="G141" s="99" t="s">
        <v>1111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962</v>
      </c>
      <c r="F142" s="76">
        <f t="shared" si="9"/>
        <v>14</v>
      </c>
      <c r="G142" s="99" t="s">
        <v>1112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963</v>
      </c>
      <c r="F143" s="76">
        <f t="shared" si="9"/>
        <v>9</v>
      </c>
      <c r="G143" s="99" t="s">
        <v>1113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964</v>
      </c>
      <c r="F144" s="76">
        <f t="shared" si="9"/>
        <v>14</v>
      </c>
      <c r="G144" s="99" t="s">
        <v>1114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965</v>
      </c>
      <c r="F145" s="76">
        <f t="shared" si="9"/>
        <v>11</v>
      </c>
      <c r="G145" s="99" t="s">
        <v>1115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966</v>
      </c>
      <c r="F146" s="76">
        <f t="shared" si="9"/>
        <v>13</v>
      </c>
      <c r="G146" s="99" t="s">
        <v>1116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967</v>
      </c>
      <c r="F147" s="76">
        <f t="shared" si="9"/>
        <v>11</v>
      </c>
      <c r="G147" s="99" t="s">
        <v>1117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968</v>
      </c>
      <c r="F148" s="76">
        <f t="shared" si="9"/>
        <v>14</v>
      </c>
      <c r="G148" s="99" t="s">
        <v>1118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969</v>
      </c>
      <c r="F149" s="76">
        <f t="shared" si="9"/>
        <v>11</v>
      </c>
      <c r="G149" s="99" t="s">
        <v>1119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970</v>
      </c>
      <c r="F150" s="76">
        <f t="shared" si="9"/>
        <v>11</v>
      </c>
      <c r="G150" s="99" t="s">
        <v>1120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971</v>
      </c>
      <c r="F151" s="76">
        <f t="shared" si="9"/>
        <v>12</v>
      </c>
      <c r="G151" s="99" t="s">
        <v>1121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972</v>
      </c>
      <c r="F152" s="76">
        <f t="shared" si="9"/>
        <v>10</v>
      </c>
      <c r="G152" s="99" t="s">
        <v>1122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973</v>
      </c>
      <c r="F153" s="76">
        <f t="shared" si="9"/>
        <v>9</v>
      </c>
      <c r="G153" s="80" t="s">
        <v>1123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60" zoomScaleNormal="60" workbookViewId="0">
      <selection activeCell="J11" sqref="J11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451</v>
      </c>
      <c r="F1" t="s">
        <v>14</v>
      </c>
      <c r="G1" t="s">
        <v>15</v>
      </c>
      <c r="H1" s="1" t="s">
        <v>42</v>
      </c>
      <c r="I1" s="1" t="s">
        <v>452</v>
      </c>
      <c r="J1" s="59" t="s">
        <v>7</v>
      </c>
      <c r="K1" s="59" t="s">
        <v>453</v>
      </c>
      <c r="L1" t="s">
        <v>30</v>
      </c>
      <c r="M1" t="s">
        <v>454</v>
      </c>
      <c r="N1" t="s">
        <v>455</v>
      </c>
      <c r="O1" t="s">
        <v>456</v>
      </c>
      <c r="P1" t="s">
        <v>457</v>
      </c>
      <c r="Q1" t="s">
        <v>458</v>
      </c>
      <c r="S1" s="1"/>
    </row>
    <row r="2" spans="1:21" ht="21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-120</v>
      </c>
      <c r="G2">
        <f>IF(VALUE(Q2)&gt;0,-20,IF(VALUE(Q2)&gt;VALUE(P2),-20,VALUE(Q2)))</f>
        <v>-120</v>
      </c>
      <c r="H2">
        <v>1</v>
      </c>
      <c r="I2" s="102" t="s">
        <v>1134</v>
      </c>
      <c r="J2" s="100" t="s">
        <v>1128</v>
      </c>
      <c r="K2" s="97" t="s">
        <v>1176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-120</v>
      </c>
      <c r="Q2" t="str">
        <f>IF(ISBLANK(K3),0,IF(ISNUMBER(SEARCH("+",K3)),RIGHT(K3,LEN(K3)-SEARCH("+",K3,1)),RIGHT(K3,LEN(K3)-SEARCH("-",K3,1)+1)))</f>
        <v>-120</v>
      </c>
      <c r="S2" s="50" t="s">
        <v>459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20.25" x14ac:dyDescent="0.25">
      <c r="A3">
        <f>IF(ISBLANK(L3),"",COUNTA($L$2:L3))</f>
        <v>2</v>
      </c>
      <c r="B3" t="str">
        <f t="shared" ref="B3:B36" si="1">L3</f>
        <v>O 5.5</v>
      </c>
      <c r="C3" t="str">
        <f t="shared" ref="C3:C36" si="2">IF(VALUE(M3)&gt;0,-20,IF(VALUE(M3)&gt;VALUE(N3),-20,M3))</f>
        <v>-135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-120</v>
      </c>
      <c r="G3">
        <f t="shared" ref="G3:G35" si="5">IF(VALUE(Q3)&gt;0,-20,IF(VALUE(Q3)&gt;VALUE(P3),-20,VALUE(Q3)))</f>
        <v>-120</v>
      </c>
      <c r="H3">
        <v>1</v>
      </c>
      <c r="I3" s="102" t="s">
        <v>1135</v>
      </c>
      <c r="J3" s="101" t="s">
        <v>1129</v>
      </c>
      <c r="K3" s="98" t="s">
        <v>1176</v>
      </c>
      <c r="L3" t="str">
        <f>IF(ISBLANK(J4),"",IF(ISNUMBER(SEARCH("+",J4)),LEFT(J4,SEARCH("+",J4,1)-1),LEFT(J4,SEARCH("-",J4,1)-1)))</f>
        <v>O 5.5</v>
      </c>
      <c r="M3" t="str">
        <f>IF(ISBLANK(J4),0,IF(ISNUMBER(SEARCH("+",J4)),RIGHT(J4,LEN(J4)-SEARCH("+",J4,1)),RIGHT(J4,LEN(J4)-SEARCH("-",J4,1)+1)))</f>
        <v>-135</v>
      </c>
      <c r="N3" t="str">
        <f>IF(ISBLANK(J5),0,IF(ISNUMBER(SEARCH("+",J5)),RIGHT(J5,LEN(J5)-SEARCH("+",J5,1)),RIGHT(J5,LEN(J5)-SEARCH("-",J5,1)+1)))</f>
        <v>-105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-120</v>
      </c>
      <c r="Q3" t="str">
        <f>IF(ISBLANK(K5),0,IF(ISNUMBER(SEARCH("+",K5)),RIGHT(K5,LEN(K5)-SEARCH("+",K5,1)),RIGHT(K5,LEN(K5)-SEARCH("-",K5,1)+1)))</f>
        <v>-120</v>
      </c>
      <c r="S3" s="51" t="s">
        <v>460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21" thickBot="1" x14ac:dyDescent="0.3">
      <c r="A4">
        <f>IF(ISBLANK(L4),"",COUNTA($L$2:L4))</f>
        <v>3</v>
      </c>
      <c r="B4" t="str">
        <f t="shared" si="1"/>
        <v>O 5.5</v>
      </c>
      <c r="C4" t="str">
        <f t="shared" si="2"/>
        <v>-145</v>
      </c>
      <c r="D4">
        <f t="shared" si="3"/>
        <v>-20</v>
      </c>
      <c r="E4" t="str">
        <f t="shared" si="0"/>
        <v>0.0</v>
      </c>
      <c r="F4">
        <f t="shared" si="4"/>
        <v>-20</v>
      </c>
      <c r="G4">
        <f t="shared" si="5"/>
        <v>-155</v>
      </c>
      <c r="H4">
        <v>2</v>
      </c>
      <c r="I4" s="102" t="s">
        <v>1136</v>
      </c>
      <c r="J4" s="100" t="s">
        <v>1160</v>
      </c>
      <c r="K4" s="97" t="s">
        <v>1176</v>
      </c>
      <c r="L4" t="str">
        <f>IF(ISBLANK(J6),"",IF(ISNUMBER(SEARCH("+",J6)),LEFT(J6,SEARCH("+",J6,1)-1),LEFT(J6,SEARCH("-",J6,1)-1)))</f>
        <v>O 5.5</v>
      </c>
      <c r="M4" t="str">
        <f>IF(ISBLANK(J6),0,IF(ISNUMBER(SEARCH("+",J6)),RIGHT(J6,LEN(J6)-SEARCH("+",J6,1)),RIGHT(J6,LEN(J6)-SEARCH("-",J6,1)+1)))</f>
        <v>-145</v>
      </c>
      <c r="N4" t="str">
        <f>IF(ISBLANK(J7),0,IF(ISNUMBER(SEARCH("+",J7)),RIGHT(J7,LEN(J7)-SEARCH("+",J7,1)),RIGHT(J7,LEN(J7)-SEARCH("-",J7,1)+1)))</f>
        <v>105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115</v>
      </c>
      <c r="Q4" t="str">
        <f>IF(ISBLANK(K7),0,IF(ISNUMBER(SEARCH("+",K7)),RIGHT(K7,LEN(K7)-SEARCH("+",K7,1)),RIGHT(K7,LEN(K7)-SEARCH("-",K7,1)+1)))</f>
        <v>-155</v>
      </c>
      <c r="S4" s="51" t="s">
        <v>461</v>
      </c>
    </row>
    <row r="5" spans="1:21" ht="20.25" x14ac:dyDescent="0.25">
      <c r="A5">
        <f>IF(ISBLANK(L5),"",COUNTA($L$2:L5))</f>
        <v>4</v>
      </c>
      <c r="B5" t="str">
        <f t="shared" si="1"/>
        <v>O 8.5</v>
      </c>
      <c r="C5">
        <f t="shared" si="2"/>
        <v>-20</v>
      </c>
      <c r="D5" t="str">
        <f t="shared" si="3"/>
        <v>-135</v>
      </c>
      <c r="E5" t="str">
        <f t="shared" si="0"/>
        <v>0.0</v>
      </c>
      <c r="F5">
        <f t="shared" si="4"/>
        <v>-20</v>
      </c>
      <c r="G5">
        <f t="shared" si="5"/>
        <v>-310</v>
      </c>
      <c r="H5">
        <v>2</v>
      </c>
      <c r="I5" s="102" t="s">
        <v>1137</v>
      </c>
      <c r="J5" s="101" t="s">
        <v>1161</v>
      </c>
      <c r="K5" s="98" t="s">
        <v>1176</v>
      </c>
      <c r="L5" t="str">
        <f>IF(ISBLANK(J8),"",IF(ISNUMBER(SEARCH("+",J8)),LEFT(J8,SEARCH("+",J8,1)-1),LEFT(J8,SEARCH("-",J8,1)-1)))</f>
        <v>O 8.5</v>
      </c>
      <c r="M5" t="str">
        <f>IF(ISBLANK(J8),0,IF(ISNUMBER(SEARCH("+",J8)),RIGHT(J8,LEN(J8)-SEARCH("+",J8,1)),RIGHT(J8,LEN(J8)-SEARCH("-",J8,1)+1)))</f>
        <v>-105</v>
      </c>
      <c r="N5" t="str">
        <f>IF(ISBLANK(J9),0,IF(ISNUMBER(SEARCH("+",J9)),RIGHT(J9,LEN(J9)-SEARCH("+",J9,1)),RIGHT(J9,LEN(J9)-SEARCH("-",J9,1)+1)))</f>
        <v>-135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225</v>
      </c>
      <c r="Q5" t="str">
        <f>IF(ISBLANK(K9),0,IF(ISNUMBER(SEARCH("+",K9)),RIGHT(K9,LEN(K9)-SEARCH("+",K9,1)),RIGHT(K9,LEN(K9)-SEARCH("-",K9,1)+1)))</f>
        <v>-310</v>
      </c>
      <c r="S5" s="50" t="s">
        <v>459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21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-120</v>
      </c>
      <c r="D6" t="str">
        <f t="shared" si="3"/>
        <v>-120</v>
      </c>
      <c r="E6" t="str">
        <f t="shared" si="0"/>
        <v>0.0</v>
      </c>
      <c r="F6">
        <f t="shared" si="4"/>
        <v>-140</v>
      </c>
      <c r="G6">
        <f t="shared" si="5"/>
        <v>-20</v>
      </c>
      <c r="H6">
        <v>3</v>
      </c>
      <c r="I6" s="102" t="s">
        <v>1138</v>
      </c>
      <c r="J6" s="100" t="s">
        <v>1162</v>
      </c>
      <c r="K6" s="97" t="s">
        <v>1131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-120</v>
      </c>
      <c r="N6" t="str">
        <f>IF(ISBLANK(J11),0,IF(ISNUMBER(SEARCH("+",J11)),RIGHT(J11,LEN(J11)-SEARCH("+",J11,1)),RIGHT(J11,LEN(J11)-SEARCH("-",J11,1)+1)))</f>
        <v>-120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-140</v>
      </c>
      <c r="Q6" t="str">
        <f>IF(ISBLANK(K11),0,IF(ISNUMBER(SEARCH("+",K11)),RIGHT(K11,LEN(K11)-SEARCH("+",K11,1)),RIGHT(K11,LEN(K11)-SEARCH("-",K11,1)+1)))</f>
        <v>100</v>
      </c>
      <c r="S6" s="51" t="s">
        <v>462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20.25" x14ac:dyDescent="0.25">
      <c r="A7">
        <f>IF(ISBLANK(L7),"",COUNTA($L$2:L7))</f>
        <v>6</v>
      </c>
      <c r="B7" t="str">
        <f t="shared" si="1"/>
        <v>O 6.5</v>
      </c>
      <c r="C7">
        <f t="shared" si="2"/>
        <v>-20</v>
      </c>
      <c r="D7" t="str">
        <f t="shared" si="3"/>
        <v>-125</v>
      </c>
      <c r="E7" t="str">
        <f t="shared" si="0"/>
        <v>0.0</v>
      </c>
      <c r="F7">
        <f t="shared" si="4"/>
        <v>-20</v>
      </c>
      <c r="G7">
        <f t="shared" si="5"/>
        <v>-130</v>
      </c>
      <c r="H7">
        <v>3</v>
      </c>
      <c r="I7" s="102" t="s">
        <v>1139</v>
      </c>
      <c r="J7" s="101" t="s">
        <v>1163</v>
      </c>
      <c r="K7" s="98" t="s">
        <v>1130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-115</v>
      </c>
      <c r="N7" t="str">
        <f>IF(ISBLANK(J13),0,IF(ISNUMBER(SEARCH("+",J13)),RIGHT(J13,LEN(J13)-SEARCH("+",J13,1)),RIGHT(J13,LEN(J13)-SEARCH("-",J13,1)+1)))</f>
        <v>-125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-110</v>
      </c>
      <c r="Q7" t="str">
        <f>IF(ISBLANK(K13),0,IF(ISNUMBER(SEARCH("+",K13)),RIGHT(K13,LEN(K13)-SEARCH("+",K13,1)),RIGHT(K13,LEN(K13)-SEARCH("-",K13,1)+1)))</f>
        <v>-130</v>
      </c>
      <c r="S7" s="51" t="s">
        <v>463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21" thickBot="1" x14ac:dyDescent="0.3">
      <c r="A8">
        <f>IF(ISBLANK(L8),"",COUNTA($L$2:L8))</f>
        <v>7</v>
      </c>
      <c r="B8" t="str">
        <f t="shared" si="1"/>
        <v>O 7.5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-165</v>
      </c>
      <c r="G8">
        <f t="shared" si="5"/>
        <v>-20</v>
      </c>
      <c r="H8">
        <v>4</v>
      </c>
      <c r="I8" s="102" t="s">
        <v>1140</v>
      </c>
      <c r="J8" s="100" t="s">
        <v>1164</v>
      </c>
      <c r="K8" s="97" t="s">
        <v>1177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-165</v>
      </c>
      <c r="Q8" t="str">
        <f>IF(ISBLANK(K15),0,IF(ISNUMBER(SEARCH("+",K15)),RIGHT(K15,LEN(K15)-SEARCH("+",K15,1)),RIGHT(K15,LEN(K15)-SEARCH("-",K15,1)+1)))</f>
        <v>125</v>
      </c>
      <c r="S8" s="50" t="s">
        <v>459</v>
      </c>
      <c r="T8" t="e">
        <f t="shared" si="6"/>
        <v>#VALUE!</v>
      </c>
      <c r="U8" t="e">
        <f t="shared" si="7"/>
        <v>#VALUE!</v>
      </c>
    </row>
    <row r="9" spans="1:21" ht="20.25" x14ac:dyDescent="0.25">
      <c r="A9">
        <f>IF(ISBLANK(L9),"",COUNTA($L$2:L9))</f>
        <v>8</v>
      </c>
      <c r="B9" t="str">
        <f t="shared" si="1"/>
        <v>O 8.5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-215</v>
      </c>
      <c r="G9">
        <f t="shared" si="5"/>
        <v>-20</v>
      </c>
      <c r="H9">
        <v>4</v>
      </c>
      <c r="I9" s="102" t="s">
        <v>1141</v>
      </c>
      <c r="J9" s="101" t="s">
        <v>1165</v>
      </c>
      <c r="K9" s="98" t="s">
        <v>1178</v>
      </c>
      <c r="L9" t="str">
        <f>IF(ISBLANK(J16),"",IF(ISNUMBER(SEARCH("+",J16)),LEFT(J16,SEARCH("+",J16,1)-1),LEFT(J16,SEARCH("-",J16,1)-1)))</f>
        <v>O 8.5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-215</v>
      </c>
      <c r="Q9" t="str">
        <f>IF(ISBLANK(K17),0,IF(ISNUMBER(SEARCH("+",K17)),RIGHT(K17,LEN(K17)-SEARCH("+",K17,1)),RIGHT(K17,LEN(K17)-SEARCH("-",K17,1)+1)))</f>
        <v>165</v>
      </c>
      <c r="S9" s="51" t="s">
        <v>464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21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-140</v>
      </c>
      <c r="E10" t="str">
        <f t="shared" si="0"/>
        <v>0.0</v>
      </c>
      <c r="F10">
        <f t="shared" si="4"/>
        <v>-130</v>
      </c>
      <c r="G10">
        <f t="shared" si="5"/>
        <v>-20</v>
      </c>
      <c r="H10">
        <v>5</v>
      </c>
      <c r="I10" s="102" t="s">
        <v>1142</v>
      </c>
      <c r="J10" s="100" t="s">
        <v>1166</v>
      </c>
      <c r="K10" s="97" t="s">
        <v>1124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100</v>
      </c>
      <c r="N10" t="str">
        <f>IF(ISBLANK(J19),0,IF(ISNUMBER(SEARCH("+",J19)),RIGHT(J19,LEN(J19)-SEARCH("+",J19,1)),RIGHT(J19,LEN(J19)-SEARCH("-",J19,1)+1)))</f>
        <v>-140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-130</v>
      </c>
      <c r="Q10" t="str">
        <f>IF(ISBLANK(K19),0,IF(ISNUMBER(SEARCH("+",K19)),RIGHT(K19,LEN(K19)-SEARCH("+",K19,1)),RIGHT(K19,LEN(K19)-SEARCH("-",K19,1)+1)))</f>
        <v>-110</v>
      </c>
      <c r="S10" s="51" t="s">
        <v>465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20.25" x14ac:dyDescent="0.25">
      <c r="A11">
        <f>IF(ISBLANK(L11),"",COUNTA($L$2:L11))</f>
        <v>10</v>
      </c>
      <c r="B11" t="str">
        <f t="shared" si="1"/>
        <v>O 6.5</v>
      </c>
      <c r="C11">
        <f t="shared" si="2"/>
        <v>-20</v>
      </c>
      <c r="D11" t="str">
        <f t="shared" si="3"/>
        <v>-135</v>
      </c>
      <c r="E11" t="str">
        <f t="shared" si="0"/>
        <v>0.0</v>
      </c>
      <c r="F11">
        <f t="shared" si="4"/>
        <v>-20</v>
      </c>
      <c r="G11">
        <f t="shared" si="5"/>
        <v>-155</v>
      </c>
      <c r="H11">
        <v>5</v>
      </c>
      <c r="I11" s="102" t="s">
        <v>1143</v>
      </c>
      <c r="J11" s="101" t="s">
        <v>1167</v>
      </c>
      <c r="K11" s="98" t="s">
        <v>1125</v>
      </c>
      <c r="L11" t="str">
        <f>IF(ISBLANK(J20),"",IF(ISNUMBER(SEARCH("+",J20)),LEFT(J20,SEARCH("+",J20,1)-1),LEFT(J20,SEARCH("-",J20,1)-1)))</f>
        <v>O 6.5</v>
      </c>
      <c r="M11" t="str">
        <f>IF(ISBLANK(J20),0,IF(ISNUMBER(SEARCH("+",J20)),RIGHT(J20,LEN(J20)-SEARCH("+",J20,1)),RIGHT(J20,LEN(J20)-SEARCH("-",J20,1)+1)))</f>
        <v>-105</v>
      </c>
      <c r="N11" t="str">
        <f>IF(ISBLANK(J21),0,IF(ISNUMBER(SEARCH("+",J21)),RIGHT(J21,LEN(J21)-SEARCH("+",J21,1)),RIGHT(J21,LEN(J21)-SEARCH("-",J21,1)+1)))</f>
        <v>-135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115</v>
      </c>
      <c r="Q11" t="str">
        <f>IF(ISBLANK(K21),0,IF(ISNUMBER(SEARCH("+",K21)),RIGHT(K21,LEN(K21)-SEARCH("+",K21,1)),RIGHT(K21,LEN(K21)-SEARCH("-",K21,1)+1)))</f>
        <v>-155</v>
      </c>
    </row>
    <row r="12" spans="1:21" ht="21" thickBot="1" x14ac:dyDescent="0.3">
      <c r="A12">
        <f>IF(ISBLANK(L12),"",COUNTA($L$2:L12))</f>
        <v>11</v>
      </c>
      <c r="B12" t="str">
        <f t="shared" si="1"/>
        <v>O 7.5</v>
      </c>
      <c r="C12">
        <f t="shared" si="2"/>
        <v>-20</v>
      </c>
      <c r="D12" t="str">
        <f t="shared" si="3"/>
        <v>-145</v>
      </c>
      <c r="E12" t="str">
        <f t="shared" si="0"/>
        <v>0.0</v>
      </c>
      <c r="F12">
        <f t="shared" si="4"/>
        <v>-20</v>
      </c>
      <c r="G12">
        <f t="shared" si="5"/>
        <v>-140</v>
      </c>
      <c r="H12">
        <v>6</v>
      </c>
      <c r="I12" s="102" t="s">
        <v>1144</v>
      </c>
      <c r="J12" s="100" t="s">
        <v>1168</v>
      </c>
      <c r="K12" s="97" t="s">
        <v>1179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105</v>
      </c>
      <c r="N12" t="str">
        <f>IF(ISBLANK(J23),0,IF(ISNUMBER(SEARCH("+",J23)),RIGHT(J23,LEN(J23)-SEARCH("+",J23,1)),RIGHT(J23,LEN(J23)-SEARCH("-",J23,1)+1)))</f>
        <v>-145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100</v>
      </c>
      <c r="Q12" t="str">
        <f>IF(ISBLANK(K23),0,IF(ISNUMBER(SEARCH("+",K23)),RIGHT(K23,LEN(K23)-SEARCH("+",K23,1)),RIGHT(K23,LEN(K23)-SEARCH("-",K23,1)+1)))</f>
        <v>-140</v>
      </c>
    </row>
    <row r="13" spans="1:21" ht="20.25" x14ac:dyDescent="0.25">
      <c r="A13">
        <f>IF(ISBLANK(L13),"",COUNTA($L$2:L13))</f>
        <v>12</v>
      </c>
      <c r="B13" t="str">
        <f t="shared" si="1"/>
        <v>O 5.5</v>
      </c>
      <c r="C13" t="str">
        <f t="shared" si="2"/>
        <v>-125</v>
      </c>
      <c r="D13">
        <f t="shared" si="3"/>
        <v>-20</v>
      </c>
      <c r="E13" t="str">
        <f t="shared" si="0"/>
        <v>0.0</v>
      </c>
      <c r="F13">
        <f t="shared" si="4"/>
        <v>-20</v>
      </c>
      <c r="G13">
        <f t="shared" si="5"/>
        <v>-135</v>
      </c>
      <c r="H13">
        <v>6</v>
      </c>
      <c r="I13" s="102" t="s">
        <v>1145</v>
      </c>
      <c r="J13" s="101" t="s">
        <v>1169</v>
      </c>
      <c r="K13" s="98" t="s">
        <v>1180</v>
      </c>
      <c r="L13" t="str">
        <f>IF(ISBLANK(J24),"",IF(ISNUMBER(SEARCH("+",J24)),LEFT(J24,SEARCH("+",J24,1)-1),LEFT(J24,SEARCH("-",J24,1)-1)))</f>
        <v>O 5.5</v>
      </c>
      <c r="M13" t="str">
        <f>IF(ISBLANK(J24),0,IF(ISNUMBER(SEARCH("+",J24)),RIGHT(J24,LEN(J24)-SEARCH("+",J24,1)),RIGHT(J24,LEN(J24)-SEARCH("-",J24,1)+1)))</f>
        <v>-125</v>
      </c>
      <c r="N13" t="str">
        <f>IF(ISBLANK(J25),0,IF(ISNUMBER(SEARCH("+",J25)),RIGHT(J25,LEN(J25)-SEARCH("+",J25,1)),RIGHT(J25,LEN(J25)-SEARCH("-",J25,1)+1)))</f>
        <v>-115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-105</v>
      </c>
      <c r="Q13" t="str">
        <f>IF(ISBLANK(K25),0,IF(ISNUMBER(SEARCH("+",K25)),RIGHT(K25,LEN(K25)-SEARCH("+",K25,1)),RIGHT(K25,LEN(K25)-SEARCH("-",K25,1)+1)))</f>
        <v>-135</v>
      </c>
    </row>
    <row r="14" spans="1:21" ht="21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-155</v>
      </c>
      <c r="G14">
        <f t="shared" si="5"/>
        <v>-20</v>
      </c>
      <c r="H14">
        <v>7</v>
      </c>
      <c r="I14" s="102" t="s">
        <v>1148</v>
      </c>
      <c r="J14" s="100" t="s">
        <v>1172</v>
      </c>
      <c r="K14" s="97" t="s">
        <v>1183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-155</v>
      </c>
      <c r="Q14" t="str">
        <f>IF(ISBLANK(K27),0,IF(ISNUMBER(SEARCH("+",K27)),RIGHT(K27,LEN(K27)-SEARCH("+",K27,1)),RIGHT(K27,LEN(K27)-SEARCH("-",K27,1)+1)))</f>
        <v>115</v>
      </c>
    </row>
    <row r="15" spans="1:21" ht="20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102" t="s">
        <v>1149</v>
      </c>
      <c r="J15" s="101" t="s">
        <v>1173</v>
      </c>
      <c r="K15" s="98" t="s">
        <v>1184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21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102" t="s">
        <v>1146</v>
      </c>
      <c r="J16" s="100" t="s">
        <v>1170</v>
      </c>
      <c r="K16" s="97" t="s">
        <v>1181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20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102" t="s">
        <v>1147</v>
      </c>
      <c r="J17" s="101" t="s">
        <v>1171</v>
      </c>
      <c r="K17" s="98" t="s">
        <v>1182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21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102" t="s">
        <v>1150</v>
      </c>
      <c r="J18" s="100" t="s">
        <v>1172</v>
      </c>
      <c r="K18" s="97" t="s">
        <v>1180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20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102" t="s">
        <v>1151</v>
      </c>
      <c r="J19" s="101" t="s">
        <v>1173</v>
      </c>
      <c r="K19" s="98" t="s">
        <v>1179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21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102" t="s">
        <v>1152</v>
      </c>
      <c r="J20" s="100" t="s">
        <v>1132</v>
      </c>
      <c r="K20" s="97" t="s">
        <v>1131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20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102" t="s">
        <v>1153</v>
      </c>
      <c r="J21" s="101" t="s">
        <v>1133</v>
      </c>
      <c r="K21" s="98" t="s">
        <v>1130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21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102" t="s">
        <v>1154</v>
      </c>
      <c r="J22" s="100" t="s">
        <v>1174</v>
      </c>
      <c r="K22" s="97" t="s">
        <v>1125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20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102" t="s">
        <v>1155</v>
      </c>
      <c r="J23" s="101" t="s">
        <v>1175</v>
      </c>
      <c r="K23" s="98" t="s">
        <v>1124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21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102" t="s">
        <v>1156</v>
      </c>
      <c r="J24" s="100" t="s">
        <v>1126</v>
      </c>
      <c r="K24" s="97" t="s">
        <v>1185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20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102" t="s">
        <v>1157</v>
      </c>
      <c r="J25" s="101" t="s">
        <v>1127</v>
      </c>
      <c r="K25" s="98" t="s">
        <v>1186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21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102" t="s">
        <v>1158</v>
      </c>
      <c r="J26" s="100" t="s">
        <v>1166</v>
      </c>
      <c r="K26" s="97" t="s">
        <v>1130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20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102" t="s">
        <v>1159</v>
      </c>
      <c r="J27" s="101" t="s">
        <v>1167</v>
      </c>
      <c r="K27" s="98" t="s">
        <v>1131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21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102"/>
      <c r="J28" s="100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20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102"/>
      <c r="J29" s="101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21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102"/>
      <c r="J30" s="100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20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102"/>
      <c r="J31" s="101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21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102"/>
      <c r="J32" s="100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20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102"/>
      <c r="J33" s="101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721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692</v>
      </c>
      <c r="L2" s="66" t="s">
        <v>689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314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385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722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693</v>
      </c>
      <c r="L3" s="66" t="s">
        <v>682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386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723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694</v>
      </c>
      <c r="L4" s="66" t="s">
        <v>715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387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724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695</v>
      </c>
      <c r="L5" s="66" t="s">
        <v>683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388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725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696</v>
      </c>
      <c r="L6" s="66" t="s">
        <v>716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389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726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687</v>
      </c>
      <c r="L7" s="66" t="s">
        <v>711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315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390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727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697</v>
      </c>
      <c r="L8" s="66" t="s">
        <v>717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391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728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698</v>
      </c>
      <c r="L9" s="66" t="s">
        <v>718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392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729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393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730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394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731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316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395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732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396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733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397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398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399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317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400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401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402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403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404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318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405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406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407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408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409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319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410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411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412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413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414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320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415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416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417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418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419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321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420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421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422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423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424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322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425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426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427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428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429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323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430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431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432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433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434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324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435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325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436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437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326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438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439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327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440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441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328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329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330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331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325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326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332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333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334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335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336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337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338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339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325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326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340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341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342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343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344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345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346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347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348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349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350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351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325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352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326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353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354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355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356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357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358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359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360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354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355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361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362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354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355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363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364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365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366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367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368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369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370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371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372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373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374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375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376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377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378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379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380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381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382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383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384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791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819</v>
      </c>
      <c r="E2" s="93" t="s">
        <v>792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819</v>
      </c>
      <c r="E3" s="94" t="s">
        <v>793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757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819</v>
      </c>
      <c r="E4" s="94" t="s">
        <v>794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772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819</v>
      </c>
      <c r="E5" s="93" t="s">
        <v>792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819</v>
      </c>
      <c r="E6" s="94" t="s">
        <v>795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758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819</v>
      </c>
      <c r="E7" s="94" t="s">
        <v>796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764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819</v>
      </c>
      <c r="E8" s="93" t="s">
        <v>792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819</v>
      </c>
      <c r="E9" s="94" t="s">
        <v>797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775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819</v>
      </c>
      <c r="E10" s="94" t="s">
        <v>798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776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819</v>
      </c>
      <c r="E11" s="93" t="s">
        <v>792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819</v>
      </c>
      <c r="E12" s="94" t="s">
        <v>799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777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819</v>
      </c>
      <c r="E13" s="94" t="s">
        <v>800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778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819</v>
      </c>
      <c r="E14" s="93" t="s">
        <v>792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819</v>
      </c>
      <c r="E15" s="94" t="s">
        <v>801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761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819</v>
      </c>
      <c r="E16" s="94" t="s">
        <v>802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762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819</v>
      </c>
      <c r="E17" s="93" t="s">
        <v>792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819</v>
      </c>
      <c r="E18" s="94" t="s">
        <v>803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763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804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779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792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805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765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806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759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792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807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766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808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773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792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809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780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810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767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792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811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781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812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782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792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813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769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814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768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792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815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771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816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760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792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817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783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818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784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774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770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785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786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787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788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789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790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B18" sqref="B18"/>
    </sheetView>
  </sheetViews>
  <sheetFormatPr baseColWidth="10" defaultRowHeight="15" x14ac:dyDescent="0.25"/>
  <cols>
    <col min="2" max="2" width="52.7109375" customWidth="1"/>
  </cols>
  <sheetData>
    <row r="1" spans="1:9" ht="15.75" thickBot="1" x14ac:dyDescent="0.3">
      <c r="A1" t="s">
        <v>2</v>
      </c>
      <c r="B1" t="s">
        <v>313</v>
      </c>
      <c r="C1" t="s">
        <v>311</v>
      </c>
      <c r="D1" t="s">
        <v>312</v>
      </c>
      <c r="E1" t="s">
        <v>1187</v>
      </c>
      <c r="F1" t="s">
        <v>1188</v>
      </c>
    </row>
    <row r="2" spans="1:9" ht="15.75" thickBot="1" x14ac:dyDescent="0.3">
      <c r="A2">
        <v>1</v>
      </c>
      <c r="B2" s="103" t="s">
        <v>1189</v>
      </c>
      <c r="C2" s="104">
        <v>1251001</v>
      </c>
      <c r="D2" s="105">
        <v>1252001</v>
      </c>
      <c r="E2" s="3">
        <v>1253001</v>
      </c>
      <c r="F2" s="3">
        <v>1254001</v>
      </c>
      <c r="G2" s="3"/>
      <c r="H2" s="3"/>
      <c r="I2" s="3"/>
    </row>
    <row r="3" spans="1:9" ht="15.75" thickBot="1" x14ac:dyDescent="0.3">
      <c r="A3">
        <v>2</v>
      </c>
      <c r="B3" s="103" t="s">
        <v>1190</v>
      </c>
      <c r="C3" s="104">
        <v>1271001</v>
      </c>
      <c r="D3" s="105">
        <v>1272001</v>
      </c>
      <c r="E3" s="3">
        <v>1273001</v>
      </c>
      <c r="F3" s="3">
        <v>1274001</v>
      </c>
      <c r="G3" s="3"/>
      <c r="H3" s="3"/>
      <c r="I3" s="3"/>
    </row>
    <row r="4" spans="1:9" ht="15.75" thickBot="1" x14ac:dyDescent="0.3">
      <c r="B4" s="103"/>
      <c r="C4" s="104"/>
      <c r="D4" s="105"/>
    </row>
    <row r="5" spans="1:9" ht="15.75" thickBot="1" x14ac:dyDescent="0.3">
      <c r="B5" s="103"/>
      <c r="C5" s="104"/>
      <c r="D5" s="105"/>
    </row>
    <row r="6" spans="1:9" ht="15.75" thickBot="1" x14ac:dyDescent="0.3">
      <c r="B6" s="103"/>
      <c r="C6" s="104"/>
      <c r="D6" s="105"/>
    </row>
    <row r="7" spans="1:9" ht="15.75" thickBot="1" x14ac:dyDescent="0.3">
      <c r="B7" s="103"/>
      <c r="C7" s="104"/>
      <c r="D7" s="105"/>
    </row>
    <row r="8" spans="1:9" ht="15.75" thickBot="1" x14ac:dyDescent="0.3">
      <c r="B8" s="103"/>
      <c r="C8" s="104"/>
      <c r="D8" s="105"/>
    </row>
    <row r="9" spans="1:9" ht="15.75" thickBot="1" x14ac:dyDescent="0.3">
      <c r="B9" s="103"/>
      <c r="C9" s="104"/>
      <c r="D9" s="105"/>
    </row>
    <row r="10" spans="1:9" ht="15.75" thickBot="1" x14ac:dyDescent="0.3">
      <c r="B10" s="103"/>
      <c r="C10" s="104"/>
      <c r="D10" s="105"/>
    </row>
    <row r="11" spans="1:9" ht="15.75" thickBot="1" x14ac:dyDescent="0.3">
      <c r="B11" s="103"/>
      <c r="C11" s="104"/>
      <c r="D11" s="105"/>
    </row>
    <row r="12" spans="1:9" ht="15.75" thickBot="1" x14ac:dyDescent="0.3">
      <c r="B12" s="103"/>
      <c r="C12" s="104"/>
      <c r="D12" s="105"/>
    </row>
    <row r="13" spans="1:9" ht="15.75" thickBot="1" x14ac:dyDescent="0.3">
      <c r="B13" s="103"/>
      <c r="C13" s="104"/>
      <c r="D13" s="105"/>
    </row>
    <row r="14" spans="1:9" x14ac:dyDescent="0.25">
      <c r="C14" s="3"/>
    </row>
    <row r="15" spans="1:9" x14ac:dyDescent="0.25">
      <c r="C15" s="3"/>
    </row>
    <row r="16" spans="1:9" x14ac:dyDescent="0.25">
      <c r="C16" s="3"/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744</v>
      </c>
      <c r="G1" s="84" t="s">
        <v>657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734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738</v>
      </c>
      <c r="F2" s="86" t="s">
        <v>658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738</v>
      </c>
      <c r="L2" s="83">
        <v>1</v>
      </c>
      <c r="M2" s="63" t="s">
        <v>735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739</v>
      </c>
      <c r="F3" s="86" t="s">
        <v>659</v>
      </c>
      <c r="G3" s="86">
        <v>5.5</v>
      </c>
      <c r="H3" s="86"/>
      <c r="J3" s="86"/>
      <c r="K3" s="86"/>
      <c r="L3" s="83">
        <v>2</v>
      </c>
      <c r="M3" s="63" t="s">
        <v>736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740</v>
      </c>
      <c r="F4" s="86" t="s">
        <v>660</v>
      </c>
      <c r="G4" s="86">
        <v>4.5</v>
      </c>
      <c r="H4" s="86"/>
      <c r="J4" s="86"/>
      <c r="K4" s="86"/>
      <c r="L4" s="83">
        <v>3</v>
      </c>
      <c r="M4" s="63" t="s">
        <v>737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661</v>
      </c>
      <c r="G5" s="86">
        <v>10.5</v>
      </c>
      <c r="H5" s="86"/>
      <c r="J5" s="86"/>
      <c r="K5" s="86"/>
      <c r="L5" s="83">
        <v>4</v>
      </c>
      <c r="M5" s="63" t="s">
        <v>738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662</v>
      </c>
      <c r="G6" s="86">
        <v>6.5</v>
      </c>
      <c r="H6" s="86"/>
      <c r="J6" s="86"/>
      <c r="K6" s="86"/>
      <c r="L6" s="83">
        <v>5</v>
      </c>
      <c r="M6" s="63" t="s">
        <v>739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663</v>
      </c>
      <c r="G7" s="86">
        <v>8.5</v>
      </c>
      <c r="H7" s="86"/>
      <c r="J7" s="86"/>
      <c r="K7" s="86"/>
      <c r="L7" s="83">
        <v>6</v>
      </c>
      <c r="M7" s="63" t="s">
        <v>740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664</v>
      </c>
      <c r="G8" s="86">
        <v>6.5</v>
      </c>
      <c r="H8" s="86"/>
      <c r="J8" s="86"/>
      <c r="K8" s="86"/>
      <c r="L8" s="83">
        <v>7</v>
      </c>
      <c r="M8" s="63" t="s">
        <v>741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665</v>
      </c>
      <c r="G9" s="86">
        <v>4.5</v>
      </c>
      <c r="H9" s="86"/>
      <c r="J9" s="86"/>
      <c r="K9" s="86"/>
      <c r="L9" s="83">
        <v>8</v>
      </c>
      <c r="M9" s="63" t="s">
        <v>742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666</v>
      </c>
      <c r="G10" s="86">
        <v>5.5</v>
      </c>
      <c r="H10" s="86"/>
      <c r="J10" s="86"/>
      <c r="K10" s="86"/>
      <c r="L10" s="83">
        <v>9</v>
      </c>
      <c r="M10" s="63" t="s">
        <v>743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667</v>
      </c>
      <c r="G11" s="86">
        <v>5.5</v>
      </c>
      <c r="H11" s="86"/>
      <c r="J11" s="86"/>
      <c r="K11" s="86"/>
      <c r="M11" s="63" t="s">
        <v>745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668</v>
      </c>
      <c r="G12" s="86">
        <v>3.5</v>
      </c>
      <c r="H12" s="86"/>
      <c r="J12" s="86"/>
      <c r="K12" s="86"/>
      <c r="L12" s="83">
        <v>10</v>
      </c>
      <c r="M12" s="63" t="s">
        <v>746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669</v>
      </c>
      <c r="G13" s="86">
        <v>8.5</v>
      </c>
      <c r="H13" s="86"/>
      <c r="J13" s="86"/>
      <c r="K13" s="86"/>
      <c r="M13" s="63" t="s">
        <v>747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673</v>
      </c>
      <c r="G14" s="86">
        <v>5.5</v>
      </c>
      <c r="H14" s="86"/>
      <c r="J14" s="86"/>
      <c r="K14" s="86"/>
      <c r="M14" s="63" t="s">
        <v>748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670</v>
      </c>
      <c r="G15" s="86">
        <v>6.5</v>
      </c>
      <c r="H15" s="86"/>
      <c r="J15" s="86"/>
      <c r="K15" s="86"/>
      <c r="M15" s="63" t="s">
        <v>749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671</v>
      </c>
      <c r="G16" s="86">
        <v>4.5</v>
      </c>
      <c r="H16" s="86"/>
      <c r="J16" s="86"/>
      <c r="K16" s="86"/>
      <c r="M16" s="63" t="s">
        <v>750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672</v>
      </c>
      <c r="G17" s="86">
        <v>5.5</v>
      </c>
      <c r="H17" s="86"/>
      <c r="J17" s="86"/>
      <c r="K17" s="86"/>
      <c r="M17" s="63" t="s">
        <v>751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752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753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754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755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756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office1 zircon</cp:lastModifiedBy>
  <dcterms:created xsi:type="dcterms:W3CDTF">2023-02-20T22:28:52Z</dcterms:created>
  <dcterms:modified xsi:type="dcterms:W3CDTF">2023-11-08T17:36:27Z</dcterms:modified>
</cp:coreProperties>
</file>